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<sst xmlns="http://schemas.openxmlformats.org/spreadsheetml/2006/main" count="2740" uniqueCount="789">
  <si>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</si>
  <si>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</si>
  <si>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</si>
  <si>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</si>
  <si>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</si>
  <si>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</si>
  <si>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</si>
  <si>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</si>
  <si>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</si>
  <si>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</si>
  <si>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</si>
  <si>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</si>
  <si>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</si>
  <si>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</si>
  <si>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</si>
  <si>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</si>
  <si>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</si>
  <si>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</si>
  <si>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</si>
  <si>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</si>
  <si>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</si>
  <si>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</si>
  <si>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</si>
  <si>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</si>
  <si>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</si>
  <si>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</si>
  <si>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</si>
  <si>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</si>
  <si>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</si>
  <si>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</si>
  <si>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</si>
  <si>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</si>
  <si>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</si>
  <si>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</si>
  <si>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</si>
  <si>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</si>
  <si>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</si>
  <si>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</si>
  <si>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</si>
  <si>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</si>
  <si>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</si>
  <si>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</si>
  <si>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</si>
  <si>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</si>
  <si>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</si>
  <si>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</si>
  <si>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</si>
  <si>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</si>
  <si>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</si>
  <si>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</si>
  <si>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</si>
  <si>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</si>
  <si>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</si>
  <si>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</si>
  <si>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</si>
  <si>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</si>
  <si>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</si>
  <si>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</si>
  <si>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</si>
  <si>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</si>
  <si>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</si>
  <si>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</si>
  <si>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22.1</t>
  </si>
  <si>
    <t>23.2</t>
  </si>
  <si>
    <t>23.0</t>
  </si>
  <si>
    <t>25.4</t>
  </si>
  <si>
    <t>24.2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</si>
  <si>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</si>
  <si>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</si>
  <si>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</si>
  <si>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</si>
  <si>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</si>
  <si>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</si>
  <si>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</si>
  <si>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</si>
  <si>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</si>
  <si>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</si>
  <si>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</si>
  <si>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</si>
  <si>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</si>
  <si>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</si>
  <si>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</si>
  <si>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</si>
  <si>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</si>
  <si>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</si>
  <si>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</si>
  <si>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</si>
  <si>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</si>
  <si>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</si>
  <si>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</si>
  <si>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</si>
  <si>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</si>
  <si>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</si>
  <si>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</si>
  <si>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</si>
  <si>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</si>
  <si>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</si>
  <si>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</si>
  <si>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44.0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</si>
  <si>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</si>
  <si>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</si>
  <si>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</si>
  <si>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</si>
  <si>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</si>
  <si>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</si>
  <si>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</si>
  <si>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</si>
  <si>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</si>
  <si>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</si>
  <si>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</si>
  <si>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</si>
  <si>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</si>
  <si>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</si>
  <si>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</si>
  <si>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</si>
  <si>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97.5</t>
  </si>
  <si>
    <t>102.5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</si>
  <si>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</si>
  <si>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</si>
  <si>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</si>
  <si>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</si>
  <si>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</si>
  <si>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</si>
  <si>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</si>
  <si>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</si>
  <si>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</si>
  <si>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</si>
  <si>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</si>
  <si>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</si>
  <si>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</si>
  <si>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</si>
  <si>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</si>
  <si>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</si>
  <si>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</si>
  <si>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</si>
  <si>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226.8</t>
  </si>
  <si>
    <t>271.6</t>
  </si>
  <si>
    <t>281.7</t>
  </si>
  <si>
    <t>286.3</t>
  </si>
  <si>
    <t>281.4</t>
  </si>
  <si>
    <t>295.7</t>
  </si>
  <si>
    <t>286.9</t>
  </si>
  <si>
    <t>271.9</t>
  </si>
  <si>
    <t>284.1</t>
  </si>
  <si>
    <t>260.5</t>
  </si>
  <si>
    <t>274.1</t>
  </si>
  <si>
    <t>2020 Individual Monthly Vehicle-Miles of Travel in Billions</t>
  </si>
  <si>
    <t>19.3</t>
  </si>
  <si>
    <t>17.4</t>
  </si>
  <si>
    <t>28.4</t>
  </si>
  <si>
    <t>26.4</t>
  </si>
  <si>
    <t>25.6</t>
  </si>
  <si>
    <t>23.3</t>
  </si>
  <si>
    <t>44.8</t>
  </si>
  <si>
    <t>40.4</t>
  </si>
  <si>
    <t>92.0</t>
  </si>
  <si>
    <t>84.8</t>
  </si>
  <si>
    <t>43.5</t>
  </si>
  <si>
    <t>39.3</t>
  </si>
  <si>
    <t>253.6</t>
  </si>
  <si>
    <t>231.7</t>
  </si>
  <si>
    <t>* Percent Change In Individual Monthly Travel 2019 vs. 2020</t>
  </si>
  <si>
    <t>2.9</t>
  </si>
  <si>
    <t>3.1</t>
  </si>
  <si>
    <t>2.7</t>
  </si>
  <si>
    <t>2.1</t>
  </si>
  <si>
    <t>2.3</t>
  </si>
  <si>
    <t>2.0</t>
  </si>
  <si>
    <t>1.5</t>
  </si>
  <si>
    <t>1.8</t>
  </si>
  <si>
    <t>2.2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</si>
  <si>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</si>
  <si>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</si>
  <si>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</si>
  <si>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</si>
  <si>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</si>
  <si>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</si>
  <si>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</si>
  <si>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</si>
  <si>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</si>
  <si>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</si>
  <si>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</si>
  <si>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</si>
  <si>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</si>
  <si>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</si>
  <si>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</si>
  <si>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</si>
  <si>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</si>
  <si>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</si>
  <si>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288.8</t>
  </si>
  <si>
    <t>322.8</t>
  </si>
  <si>
    <t>353.1</t>
  </si>
  <si>
    <t>384.4</t>
  </si>
  <si>
    <t>47.9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</si>
  <si>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</si>
  <si>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</si>
  <si>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</si>
  <si>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</si>
  <si>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</si>
  <si>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</si>
  <si>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</si>
  <si>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</si>
  <si>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345.1</t>
  </si>
  <si>
    <t>83.8</t>
  </si>
  <si>
    <t>131.9</t>
  </si>
  <si>
    <t>180.8</t>
  </si>
  <si>
    <t>281.8</t>
  </si>
  <si>
    <t>331.8</t>
  </si>
  <si>
    <t>381.6</t>
  </si>
  <si>
    <t>429.6</t>
  </si>
  <si>
    <t>478.9</t>
  </si>
  <si>
    <t>526.0</t>
  </si>
  <si>
    <t>575.7</t>
  </si>
  <si>
    <t>173.4</t>
  </si>
  <si>
    <t>271.3</t>
  </si>
  <si>
    <t>372.0</t>
  </si>
  <si>
    <t>472.5</t>
  </si>
  <si>
    <t>570.1</t>
  </si>
  <si>
    <t>672.5</t>
  </si>
  <si>
    <t>772.6</t>
  </si>
  <si>
    <t>868.4</t>
  </si>
  <si>
    <t>970.2</t>
  </si>
  <si>
    <t>1062.7</t>
  </si>
  <si>
    <t>1161.0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</si>
  <si>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</si>
  <si>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</si>
  <si>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</si>
  <si>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</si>
  <si>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</si>
  <si>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</si>
  <si>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</si>
  <si>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</si>
  <si>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</si>
  <si>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</si>
  <si>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542.8</t>
  </si>
  <si>
    <t>475.1</t>
  </si>
  <si>
    <t>746.8</t>
  </si>
  <si>
    <t>1028.4</t>
  </si>
  <si>
    <t>1314.7</t>
  </si>
  <si>
    <t>1596.1</t>
  </si>
  <si>
    <t>1891.8</t>
  </si>
  <si>
    <t>2178.7</t>
  </si>
  <si>
    <t>2450.7</t>
  </si>
  <si>
    <t>2734.8</t>
  </si>
  <si>
    <t>2995.3</t>
  </si>
  <si>
    <t>3269.4</t>
  </si>
  <si>
    <t>2020 Cumulative Monthly Vehicle-Miles of Travel in Billions</t>
  </si>
  <si>
    <t>36.6</t>
  </si>
  <si>
    <t>54.8</t>
  </si>
  <si>
    <t>85.3</t>
  </si>
  <si>
    <t>176.8</t>
  </si>
  <si>
    <t>82.9</t>
  </si>
  <si>
    <t>485.3</t>
  </si>
  <si>
    <t>* Percent Change In Cumulative Monthly Travel 2019 vs. 2020</t>
  </si>
  <si>
    <t>3.0</t>
  </si>
  <si>
    <t>2.8</t>
  </si>
  <si>
    <t>1.9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</si>
  <si>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</si>
  <si>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</si>
  <si>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</si>
  <si>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</si>
  <si>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</si>
  <si>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</si>
  <si>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</si>
  <si>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</si>
  <si>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</si>
  <si>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</si>
  <si>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</si>
  <si>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</si>
  <si>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</si>
  <si>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</si>
  <si>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</si>
  <si>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</si>
  <si>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</si>
  <si>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</si>
  <si>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</si>
  <si>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</si>
  <si>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</si>
  <si>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</si>
  <si>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</si>
  <si>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</si>
  <si>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</si>
  <si>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</si>
  <si>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</si>
  <si>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</si>
  <si>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</si>
  <si>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</si>
  <si>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</si>
  <si>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</si>
  <si>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</si>
  <si>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</si>
  <si>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</si>
  <si>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</si>
  <si>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</si>
  <si>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</si>
  <si>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</si>
  <si>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</si>
  <si>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</si>
  <si>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</si>
  <si>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</si>
  <si>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</si>
  <si>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</si>
  <si>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</si>
  <si>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</si>
  <si>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</si>
  <si>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</si>
  <si>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</si>
  <si>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</si>
  <si>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</si>
  <si>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</si>
  <si>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</si>
  <si>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</si>
  <si>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</si>
  <si>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</si>
  <si>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</si>
  <si>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</si>
  <si>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</si>
  <si>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</si>
  <si>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</si>
  <si>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</si>
  <si>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</si>
  <si>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</si>
  <si>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</si>
  <si>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</si>
  <si>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</si>
  <si>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</si>
  <si>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</si>
  <si>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</si>
  <si>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</si>
  <si>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</si>
  <si>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</si>
  <si>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</si>
  <si>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</si>
  <si>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</si>
  <si>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</si>
  <si>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</si>
  <si>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</si>
  <si>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</si>
  <si>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</si>
  <si>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</si>
  <si>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</si>
  <si>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</si>
  <si>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</si>
  <si>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</si>
  <si>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</si>
  <si>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</si>
  <si>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</si>
  <si>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</si>
  <si>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</si>
  <si>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</si>
  <si>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</si>
  <si>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</si>
  <si>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</si>
  <si>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</si>
  <si>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</si>
  <si>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</si>
  <si>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</si>
  <si>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</si>
  <si>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</si>
  <si>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</si>
  <si>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</si>
  <si>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</si>
  <si>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</si>
  <si>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</si>
  <si>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</si>
  <si>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</si>
  <si>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</si>
  <si>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</si>
  <si>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</si>
  <si>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</si>
  <si>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</si>
  <si>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</si>
  <si>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</si>
  <si>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</si>
  <si>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</si>
  <si>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</si>
  <si>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</si>
  <si>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</si>
  <si>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</si>
  <si>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</si>
  <si>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</si>
  <si>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</si>
  <si>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</si>
  <si>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</si>
  <si>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</si>
  <si>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</si>
  <si>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</si>
  <si>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</si>
  <si>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</si>
  <si>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</si>
  <si>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</si>
  <si>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</si>
  <si>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</si>
  <si>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</si>
  <si>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February</t>
  </si>
  <si>
    <t>51.0</t>
  </si>
  <si>
    <t>50.7</t>
  </si>
  <si>
    <t>47.6</t>
  </si>
  <si>
    <t>31.1</t>
  </si>
  <si>
    <t>51.2</t>
  </si>
  <si>
    <t>67.1</t>
  </si>
  <si>
    <t>164.6</t>
  </si>
  <si>
    <t>4.2</t>
  </si>
  <si>
    <t>3.4</t>
  </si>
  <si>
    <t>0.6</t>
  </si>
  <si>
    <t>2.5</t>
  </si>
  <si>
    <t>0.2</t>
  </si>
  <si>
    <t>-2.1</t>
  </si>
  <si>
    <t>2018</t>
  </si>
  <si>
    <t>April7,2020</t>
  </si>
  <si>
    <t>January 2019</t>
  </si>
  <si>
    <t>April 07,2020</t>
  </si>
  <si>
    <t>4.9</t>
  </si>
  <si>
    <t>10.1</t>
  </si>
  <si>
    <t>Page 2 - table</t>
  </si>
  <si>
    <t>year_record</t>
  </si>
  <si>
    <t>tmonth</t>
  </si>
  <si>
    <t>yearToDate</t>
  </si>
  <si>
    <t>moving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</si>
  <si>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</si>
  <si>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</si>
  <si>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</si>
  <si>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</si>
  <si>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</si>
  <si>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</si>
  <si>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</si>
  <si>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</si>
  <si>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</si>
  <si>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</si>
  <si>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</si>
  <si>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</si>
  <si>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</si>
  <si>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</si>
  <si>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</si>
  <si>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</si>
  <si>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</si>
  <si>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</si>
  <si>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</si>
  <si>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</si>
  <si>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</si>
  <si>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</si>
  <si>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</si>
  <si>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</si>
  <si>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</si>
  <si>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</si>
  <si>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</si>
  <si>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</si>
  <si>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</si>
  <si>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</si>
  <si>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</si>
  <si>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</si>
  <si>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</si>
  <si>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</si>
  <si>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</si>
  <si>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</si>
  <si>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</si>
  <si>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</si>
  <si>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</si>
  <si>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</si>
  <si>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</si>
  <si>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</si>
  <si>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</si>
  <si>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</si>
  <si>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</si>
  <si>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</si>
  <si>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</si>
  <si>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</si>
  <si>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</si>
  <si>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</si>
  <si>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</si>
  <si>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</si>
  <si>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</si>
  <si>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</si>
  <si>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</si>
  <si>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</si>
  <si>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</si>
  <si>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</si>
  <si>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</si>
  <si>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</si>
  <si>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</si>
  <si>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</si>
  <si>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</si>
  <si>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</si>
  <si>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</si>
  <si>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</si>
  <si>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</si>
  <si>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</si>
  <si>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</si>
  <si>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</si>
  <si>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</si>
  <si>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</si>
  <si>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</si>
  <si>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</si>
  <si>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</si>
  <si>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</si>
  <si>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</si>
  <si>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</si>
  <si>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</si>
  <si>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</si>
  <si>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</si>
  <si>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</si>
  <si>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</si>
  <si>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</si>
  <si>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</si>
  <si>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</si>
  <si>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</si>
  <si>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</si>
  <si>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</si>
  <si>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</si>
  <si>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</si>
  <si>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</si>
  <si>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227759.000000</t>
  </si>
  <si>
    <t>472496.000000</t>
  </si>
  <si>
    <t>3216598.000000</t>
  </si>
  <si>
    <t>2019</t>
  </si>
  <si>
    <t>226782.000000</t>
  </si>
  <si>
    <t>475129.000000</t>
  </si>
  <si>
    <t>3242960.000000</t>
  </si>
  <si>
    <t>231664.000000</t>
  </si>
  <si>
    <t>485270.000000</t>
  </si>
  <si>
    <t>3279532.000000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</si>
  <si>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</si>
  <si>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</si>
  <si>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</si>
  <si>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</si>
  <si>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</si>
  <si>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</si>
  <si>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</si>
  <si>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</si>
  <si>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</si>
  <si>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</si>
  <si>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</si>
  <si>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</si>
  <si>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</si>
  <si>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</si>
  <si>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</si>
  <si>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</si>
  <si>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</si>
  <si>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</si>
  <si>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</si>
  <si>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</si>
  <si>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</si>
  <si>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</si>
  <si>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</si>
  <si>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</si>
  <si>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</si>
  <si>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</si>
  <si>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</si>
  <si>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</si>
  <si>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</si>
  <si>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</si>
  <si>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</si>
  <si>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</si>
  <si>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</si>
  <si>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</si>
  <si>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</si>
  <si>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</si>
  <si>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</si>
  <si>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</si>
  <si>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</si>
  <si>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</si>
  <si>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</si>
  <si>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</si>
  <si>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</si>
  <si>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</si>
  <si>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</si>
  <si>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</si>
  <si>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</si>
  <si>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</si>
  <si>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</si>
  <si>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</si>
  <si>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</si>
  <si>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</si>
  <si>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</si>
  <si>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</si>
  <si>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</si>
  <si>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</si>
  <si>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</si>
  <si>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</si>
  <si>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</si>
  <si>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</si>
  <si>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</si>
  <si>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</si>
  <si>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</si>
  <si>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</si>
  <si>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</si>
  <si>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</si>
  <si>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</si>
  <si>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</si>
  <si>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</si>
  <si>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</si>
  <si>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</si>
  <si>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</si>
  <si>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</si>
  <si>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</si>
  <si>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</si>
  <si>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</si>
  <si>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</si>
  <si>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</si>
  <si>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</si>
  <si>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</si>
  <si>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</si>
  <si>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</si>
  <si>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</si>
  <si>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</si>
  <si>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</si>
  <si>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</si>
  <si>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</si>
  <si>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</si>
  <si>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</si>
  <si>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</si>
  <si>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</si>
  <si>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</si>
  <si>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</si>
  <si>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</si>
  <si>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</si>
  <si>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</si>
  <si>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</si>
  <si>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</si>
  <si>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</si>
  <si>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</si>
  <si>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</si>
  <si>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</si>
  <si>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</si>
  <si>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</si>
  <si>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</si>
  <si>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</si>
  <si>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</si>
  <si>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</si>
  <si>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</si>
  <si>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</si>
  <si>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</si>
  <si>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</si>
  <si>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</si>
  <si>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</si>
  <si>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</si>
  <si>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</si>
  <si>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</si>
  <si>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</si>
  <si>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</si>
  <si>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</si>
  <si>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</si>
  <si>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</si>
  <si>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</si>
  <si>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</si>
  <si>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</si>
  <si>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</si>
  <si>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</si>
  <si>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</si>
  <si>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</si>
  <si>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</si>
  <si>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</si>
  <si>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</si>
  <si>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</si>
  <si>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</si>
  <si>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</si>
  <si>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</si>
  <si>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</si>
  <si>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</si>
  <si>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</si>
  <si>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</si>
  <si>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</si>
  <si>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</si>
  <si>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</si>
  <si>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</si>
  <si>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</si>
  <si>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</si>
  <si>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</si>
  <si>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</si>
  <si>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</si>
  <si>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</si>
  <si>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</si>
  <si>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</si>
  <si>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</si>
  <si>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</si>
  <si>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</si>
  <si>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</si>
  <si>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</si>
  <si>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</si>
  <si>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</si>
  <si>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</si>
  <si>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</si>
  <si>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</si>
  <si>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</si>
  <si>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</si>
  <si>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</si>
  <si>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</si>
  <si>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</si>
  <si>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</si>
  <si>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</si>
  <si>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</si>
  <si>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</si>
  <si>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</si>
  <si>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</si>
  <si>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</si>
  <si>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</si>
  <si>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</si>
  <si>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</si>
  <si>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</si>
  <si>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</si>
  <si>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</si>
  <si>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</si>
  <si>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</si>
  <si>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</si>
  <si>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</si>
  <si>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</si>
  <si>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</si>
  <si>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</si>
  <si>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</si>
  <si>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</si>
  <si>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</si>
  <si>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</si>
  <si>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</si>
  <si>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</si>
  <si>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</si>
  <si>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</si>
  <si>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</si>
  <si>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</si>
  <si>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</si>
  <si>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</si>
  <si>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</si>
  <si>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</si>
  <si>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</si>
  <si>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</si>
  <si>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</si>
  <si>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</si>
  <si>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</si>
  <si>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</si>
  <si>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</si>
  <si>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</si>
  <si>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</si>
  <si>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</si>
  <si>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</si>
  <si>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</si>
  <si>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</si>
  <si>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</si>
  <si>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</si>
  <si>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</si>
  <si>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</si>
  <si>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</si>
  <si>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</si>
  <si>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</si>
  <si>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</si>
  <si>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</si>
  <si>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</si>
  <si>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</si>
  <si>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</si>
  <si>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</si>
  <si>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</si>
  <si>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</si>
  <si>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</si>
  <si>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</si>
  <si>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</si>
  <si>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</si>
  <si>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</si>
  <si>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</si>
  <si>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</si>
  <si>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</si>
  <si>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</si>
  <si>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</si>
  <si>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</si>
  <si>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</si>
  <si>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</si>
  <si>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</si>
  <si>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</si>
  <si>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</si>
  <si>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</si>
  <si>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</si>
  <si>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</si>
  <si>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</si>
  <si>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</si>
  <si>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</si>
  <si>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</si>
  <si>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</si>
  <si>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313</t>
  </si>
  <si>
    <t>314</t>
  </si>
  <si>
    <t>315</t>
  </si>
  <si>
    <t>316</t>
  </si>
  <si>
    <t>317</t>
  </si>
  <si>
    <t>318</t>
  </si>
  <si>
    <t>The seasonally adjusted vehicle miles traveled for February 2020 is 274.3</t>
  </si>
  <si>
    <t xml:space="preserve">billion miles, a 2.3% (6.1 billion vehicle miles) increase over </t>
  </si>
  <si>
    <t>February 2019. It also represents -0.2% decline (-0.4 billion vehicle</t>
  </si>
  <si>
    <t>miles) compared with January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</si>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</sst>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1'!$L$2:$L$291</c:f>
              <c:strCache/>
            </c:strRef>
          </c:cat>
          <c:val>
            <c:numRef>
              <c:f>'Figure 1'!$N$2:$N$291</c:f>
              <c:numCache/>
            </c:numRef>
          </c:val>
          <c:smooth val="0"/>
        </c:ser>
        <c:marker val="1"/>
        <c:axId val="3742769"/>
        <c:axId val="33684922"/>
      </c:lineChart>
      <c:catAx>
        <c:axId val="3742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4922"/>
        <c:crosses val="autoZero"/>
        <c:auto val="0"/>
        <c:lblOffset val="100"/>
        <c:tickLblSkip val="12"/>
        <c:noMultiLvlLbl val="0"/>
      </c:catAx>
      <c:valAx>
        <c:axId val="33684922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276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4728843"/>
        <c:axId val="44124132"/>
      </c:line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1572869"/>
        <c:axId val="17284910"/>
      </c:line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910"/>
        <c:crosses val="autoZero"/>
        <c:auto val="1"/>
        <c:lblOffset val="100"/>
        <c:tickLblSkip val="1"/>
        <c:noMultiLvlLbl val="0"/>
      </c:catAx>
      <c:valAx>
        <c:axId val="1728491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286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7">
      <selection activeCell="G69" sqref="F69:G6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88" t="s">
        <v>1</v>
      </c>
      <c r="F4" s="188"/>
      <c r="G4" s="188"/>
      <c r="H4" s="188"/>
      <c r="I4" s="188"/>
      <c r="J4" s="188"/>
    </row>
    <row r="5" spans="1:10" ht="12.75" customHeight="1">
      <c r="A5" s="3" t="s">
        <v>2</v>
      </c>
      <c r="D5" s="6"/>
      <c r="E5" s="188"/>
      <c r="F5" s="188"/>
      <c r="G5" s="188"/>
      <c r="H5" s="188"/>
      <c r="I5" s="188"/>
      <c r="J5" s="188"/>
    </row>
    <row r="7" spans="1:10" ht="12.75" customHeight="1">
      <c r="A7" s="7" t="s">
        <v>3</v>
      </c>
      <c r="D7" s="6"/>
      <c r="E7" s="188" t="s">
        <v>4</v>
      </c>
      <c r="F7" s="188"/>
      <c r="G7" s="188"/>
      <c r="H7" s="188"/>
      <c r="I7" s="188"/>
      <c r="J7" s="188"/>
    </row>
    <row r="8" spans="1:10" ht="12.75" customHeight="1">
      <c r="A8" s="7" t="s">
        <v>5</v>
      </c>
      <c r="D8" s="6"/>
      <c r="E8" s="188"/>
      <c r="F8" s="188"/>
      <c r="G8" s="188"/>
      <c r="H8" s="188"/>
      <c r="I8" s="188"/>
      <c r="J8" s="188"/>
    </row>
    <row r="10" spans="1:10" ht="12.75" customHeight="1">
      <c r="A10" s="3" t="s">
        <v>6</v>
      </c>
      <c r="E10" s="187" t="str">
        <f>CONCATENATE(Data!B4," ",Data!A4)</f>
        <v>February 2020</v>
      </c>
      <c r="F10" s="187"/>
      <c r="G10" s="187"/>
      <c r="H10" s="187"/>
      <c r="I10" s="187"/>
      <c r="J10" s="187"/>
    </row>
    <row r="11" spans="1:10" ht="12.75" customHeight="1">
      <c r="A11" s="3" t="s">
        <v>7</v>
      </c>
      <c r="E11" s="187"/>
      <c r="F11" s="187"/>
      <c r="G11" s="187"/>
      <c r="H11" s="187"/>
      <c r="I11" s="187"/>
      <c r="J11" s="187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2.2%</v>
      </c>
      <c r="F15" s="2" t="s">
        <v>9</v>
      </c>
      <c r="G15" s="166" t="str">
        <f>Data!Y4</f>
        <v>4.9</v>
      </c>
      <c r="H15" s="2" t="s">
        <v>10</v>
      </c>
      <c r="I15" s="1"/>
      <c r="L15" s="2" t="str">
        <f>CONCATENATE("for ",E10," as compared  with")</f>
        <v>for February 2020 as compared  with</v>
      </c>
    </row>
    <row r="16" spans="5:10" ht="17.25">
      <c r="E16" s="101">
        <f>Data!A6</f>
        <v>43497</v>
      </c>
      <c r="F16" s="196">
        <f>E16</f>
        <v>43497</v>
      </c>
      <c r="G16" s="190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231.7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780</v>
      </c>
      <c r="F20" s="1"/>
      <c r="G20" s="1"/>
      <c r="H20" s="1"/>
      <c r="I20" s="1"/>
      <c r="J20" s="1"/>
    </row>
    <row r="21" spans="5:10" ht="17.25">
      <c r="E21" s="4" t="s">
        <v>781</v>
      </c>
      <c r="F21" s="1"/>
      <c r="G21" s="1"/>
      <c r="H21" s="1"/>
      <c r="I21" s="1"/>
      <c r="J21" s="1"/>
    </row>
    <row r="22" spans="5:10" ht="17.25">
      <c r="E22" s="4" t="s">
        <v>782</v>
      </c>
      <c r="F22" s="1"/>
      <c r="G22" s="1"/>
      <c r="H22" s="1"/>
      <c r="I22" s="1"/>
      <c r="J22" s="1"/>
    </row>
    <row r="23" spans="5:10" ht="17.25">
      <c r="E23" s="4" t="s">
        <v>783</v>
      </c>
      <c r="F23" s="1"/>
      <c r="G23" s="1"/>
      <c r="H23" s="1"/>
      <c r="I23" s="1"/>
      <c r="J23" s="1"/>
    </row>
    <row r="25" spans="5:11" ht="17.25">
      <c r="E25" s="189" t="str">
        <f>"Cumulative Travel for "&amp;Data!A4&amp;" changed by "</f>
        <v>Cumulative Travel for 2020 changed by </v>
      </c>
      <c r="F25" s="190"/>
      <c r="G25" s="190"/>
      <c r="H25" s="190"/>
      <c r="I25" s="190"/>
      <c r="J25" s="190"/>
      <c r="K25" s="92" t="str">
        <f>Data!S4&amp;"%"</f>
        <v>2.1%</v>
      </c>
    </row>
    <row r="26" spans="6:8" ht="17.25">
      <c r="F26" s="4" t="s">
        <v>9</v>
      </c>
      <c r="G26" s="166" t="str">
        <f>Data!Z4</f>
        <v>10.1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485.3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5" t="str">
        <f>"Estimated Vehicle-Miles of Travel by Region - "&amp;E10&amp;" - (in Billions)"</f>
        <v>Estimated Vehicle-Miles of Travel by Region - February 2020 - (in Billions)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5">
      <c r="A32" s="195" t="s">
        <v>13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51.0</v>
      </c>
      <c r="G61" s="12" t="str">
        <f>Data!D4</f>
        <v>50.7</v>
      </c>
      <c r="J61" s="12" t="str">
        <f>Data!G4</f>
        <v>31.1</v>
      </c>
    </row>
    <row r="62" spans="4:10" ht="15">
      <c r="D62" s="11" t="str">
        <f>Data!L4&amp;"%"</f>
        <v>4.2%</v>
      </c>
      <c r="G62" s="11" t="str">
        <f>Data!M4&amp;"%"</f>
        <v>3.4%</v>
      </c>
      <c r="J62" s="11" t="str">
        <f>Data!O4&amp;"%"</f>
        <v>2.5%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47.6</v>
      </c>
      <c r="J65" s="10" t="str">
        <f>Data!H4</f>
        <v>51.2</v>
      </c>
    </row>
    <row r="66" spans="7:10" ht="15">
      <c r="G66" s="11" t="str">
        <f>Data!N4&amp;"%"</f>
        <v>0.6%</v>
      </c>
      <c r="J66" s="11" t="str">
        <f>Data!P4&amp;"%"</f>
        <v>0.2%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91" t="s">
        <v>21</v>
      </c>
      <c r="C70" s="192"/>
      <c r="D70" s="192"/>
      <c r="E70" s="192"/>
      <c r="F70" s="193" t="str">
        <f>Data!X4</f>
        <v>April 07,2020</v>
      </c>
      <c r="G70" s="194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3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8" t="s">
        <v>363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"/>
      <c r="M1" s="275" t="s">
        <v>364</v>
      </c>
      <c r="N1" s="275"/>
      <c r="O1" s="275"/>
      <c r="P1" s="275"/>
    </row>
    <row r="2" spans="13:16" ht="12">
      <c r="M2" s="275"/>
      <c r="N2" s="275"/>
      <c r="O2" s="275"/>
      <c r="P2" s="275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340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341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342</v>
      </c>
      <c r="N7" s="68">
        <f>Data!X45</f>
        <v>6.16</v>
      </c>
      <c r="O7" s="68">
        <f>Data!Y45</f>
        <v>6.18</v>
      </c>
      <c r="P7" s="68" t="e">
        <f>Data!Z45</f>
        <v>#N/A</v>
      </c>
    </row>
    <row r="8" spans="13:16" ht="12">
      <c r="M8" s="20" t="s">
        <v>344</v>
      </c>
      <c r="N8" s="68">
        <f>Data!X46</f>
        <v>6.44</v>
      </c>
      <c r="O8" s="68">
        <f>Data!Y46</f>
        <v>6.58</v>
      </c>
      <c r="P8" s="68" t="e">
        <f>Data!Z46</f>
        <v>#N/A</v>
      </c>
    </row>
    <row r="9" spans="13:16" ht="12">
      <c r="M9" s="20" t="s">
        <v>345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346</v>
      </c>
      <c r="N10" s="68">
        <f>Data!X48</f>
        <v>6.51</v>
      </c>
      <c r="O10" s="68">
        <f>Data!Y48</f>
        <v>6.47</v>
      </c>
      <c r="P10" s="68" t="e">
        <f>Data!Z48</f>
        <v>#N/A</v>
      </c>
    </row>
    <row r="11" spans="13:16" ht="12">
      <c r="M11" s="20" t="s">
        <v>349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350</v>
      </c>
      <c r="N12" s="68">
        <f>Data!X50</f>
        <v>6.3</v>
      </c>
      <c r="O12" s="68">
        <f>Data!Y50</f>
        <v>6.33</v>
      </c>
      <c r="P12" s="68" t="e">
        <f>Data!Z50</f>
        <v>#N/A</v>
      </c>
    </row>
    <row r="13" spans="13:16" ht="12.75" customHeight="1">
      <c r="M13" s="20" t="s">
        <v>351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353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354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355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75" t="s">
        <v>365</v>
      </c>
      <c r="N19" s="275"/>
      <c r="O19" s="275"/>
      <c r="P19" s="275"/>
    </row>
    <row r="20" spans="13:16" ht="12">
      <c r="M20" s="276"/>
      <c r="N20" s="276"/>
      <c r="O20" s="277"/>
      <c r="P20" s="277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340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341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342</v>
      </c>
      <c r="N24" s="69">
        <f>Data!S45</f>
        <v>2.57</v>
      </c>
      <c r="O24" s="69">
        <f>Data!T45</f>
        <v>2.58</v>
      </c>
      <c r="P24" s="69" t="e">
        <f>Data!U45</f>
        <v>#N/A</v>
      </c>
    </row>
    <row r="25" spans="13:16" ht="12">
      <c r="M25" s="20" t="s">
        <v>344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345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346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349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350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351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353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354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355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4">
      <selection activeCell="P19" sqref="P19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784</v>
      </c>
    </row>
    <row r="39" ht="14.25">
      <c r="A39" s="174" t="s">
        <v>785</v>
      </c>
    </row>
    <row r="40" ht="14.25">
      <c r="A40" s="174" t="s">
        <v>786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366</v>
      </c>
    </row>
    <row r="2" spans="1:27" ht="12">
      <c r="A2" t="s">
        <v>367</v>
      </c>
      <c r="B2" t="s">
        <v>368</v>
      </c>
      <c r="C2" t="s">
        <v>369</v>
      </c>
      <c r="D2" t="s">
        <v>370</v>
      </c>
      <c r="E2" t="s">
        <v>371</v>
      </c>
      <c r="G2" t="s">
        <v>372</v>
      </c>
      <c r="H2" t="s">
        <v>373</v>
      </c>
      <c r="I2" t="s">
        <v>374</v>
      </c>
      <c r="J2" t="s">
        <v>375</v>
      </c>
      <c r="K2" t="s">
        <v>376</v>
      </c>
      <c r="L2" t="s">
        <v>377</v>
      </c>
      <c r="M2" t="s">
        <v>378</v>
      </c>
      <c r="N2" t="s">
        <v>379</v>
      </c>
      <c r="O2" t="s">
        <v>380</v>
      </c>
      <c r="P2" t="s">
        <v>381</v>
      </c>
      <c r="Q2" t="s">
        <v>382</v>
      </c>
      <c r="R2" t="s">
        <v>383</v>
      </c>
      <c r="S2" t="s">
        <v>384</v>
      </c>
      <c r="T2" t="s">
        <v>385</v>
      </c>
      <c r="U2" t="s">
        <v>386</v>
      </c>
      <c r="V2" t="s">
        <v>387</v>
      </c>
      <c r="W2" t="s">
        <v>388</v>
      </c>
      <c r="X2" t="s">
        <v>389</v>
      </c>
      <c r="Y2" t="s">
        <v>390</v>
      </c>
      <c r="Z2" t="s">
        <v>391</v>
      </c>
      <c r="AA2" t="s">
        <v>392</v>
      </c>
    </row>
    <row r="3" spans="2:26" ht="12">
      <c r="B3" s="42"/>
      <c r="Y3" s="42"/>
      <c r="Z3" s="42"/>
    </row>
    <row r="4" spans="1:27" ht="12">
      <c r="A4" s="16" t="s">
        <v>393</v>
      </c>
      <c r="B4" s="16" t="s">
        <v>394</v>
      </c>
      <c r="C4" s="16" t="s">
        <v>395</v>
      </c>
      <c r="D4" s="16" t="s">
        <v>396</v>
      </c>
      <c r="E4" s="16" t="s">
        <v>397</v>
      </c>
      <c r="G4" s="16" t="s">
        <v>398</v>
      </c>
      <c r="H4" s="16" t="s">
        <v>399</v>
      </c>
      <c r="I4" s="16" t="s">
        <v>400</v>
      </c>
      <c r="J4" s="16" t="s">
        <v>401</v>
      </c>
      <c r="K4" s="16" t="s">
        <v>160</v>
      </c>
      <c r="L4" s="16" t="s">
        <v>402</v>
      </c>
      <c r="M4" s="16" t="s">
        <v>403</v>
      </c>
      <c r="N4" s="16" t="s">
        <v>404</v>
      </c>
      <c r="O4" s="16" t="s">
        <v>405</v>
      </c>
      <c r="P4" s="16" t="s">
        <v>406</v>
      </c>
      <c r="Q4" s="16" t="s">
        <v>170</v>
      </c>
      <c r="R4" s="16" t="s">
        <v>407</v>
      </c>
      <c r="S4" s="16" t="s">
        <v>165</v>
      </c>
      <c r="T4" s="16" t="s">
        <v>408</v>
      </c>
      <c r="U4" s="16" t="s">
        <v>409</v>
      </c>
      <c r="V4" s="16" t="s">
        <v>252</v>
      </c>
      <c r="W4" s="16" t="s">
        <v>410</v>
      </c>
      <c r="X4" s="16" t="s">
        <v>411</v>
      </c>
      <c r="Y4" s="16" t="s">
        <v>412</v>
      </c>
      <c r="Z4" s="16" t="s">
        <v>413</v>
      </c>
      <c r="AA4" s="16" t="s">
        <v>408</v>
      </c>
    </row>
    <row r="6" spans="1:2" ht="12">
      <c r="A6" s="90">
        <f>W4+31</f>
        <v>43497</v>
      </c>
      <c r="B6" s="91">
        <f>A6-31</f>
        <v>43466</v>
      </c>
    </row>
    <row r="7" spans="1:23" ht="12.75">
      <c r="A7" s="63"/>
      <c r="B7" s="63"/>
      <c r="C7" s="63"/>
      <c r="D7" s="63"/>
      <c r="E7" s="63"/>
      <c r="F7" s="63"/>
      <c r="G7" s="63" t="s">
        <v>414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415</v>
      </c>
      <c r="B8" s="64" t="s">
        <v>416</v>
      </c>
      <c r="C8" s="64" t="s">
        <v>417</v>
      </c>
      <c r="D8" s="64" t="s">
        <v>418</v>
      </c>
    </row>
    <row r="9" spans="1:4" ht="12">
      <c r="A9" s="64" t="s">
        <v>419</v>
      </c>
      <c r="B9" s="64" t="s">
        <v>420</v>
      </c>
      <c r="C9" s="64" t="s">
        <v>421</v>
      </c>
      <c r="D9" s="64" t="s">
        <v>422</v>
      </c>
    </row>
    <row r="10" spans="1:4" ht="12">
      <c r="A10" s="64" t="s">
        <v>423</v>
      </c>
      <c r="B10" s="64" t="s">
        <v>424</v>
      </c>
      <c r="C10" s="64" t="s">
        <v>425</v>
      </c>
      <c r="D10" s="64" t="s">
        <v>426</v>
      </c>
    </row>
    <row r="11" spans="1:4" ht="12">
      <c r="A11" s="64" t="s">
        <v>427</v>
      </c>
      <c r="B11" s="64" t="s">
        <v>428</v>
      </c>
      <c r="C11" s="64" t="s">
        <v>429</v>
      </c>
      <c r="D11" s="64" t="s">
        <v>430</v>
      </c>
    </row>
    <row r="12" spans="1:4" ht="12">
      <c r="A12" s="64" t="s">
        <v>431</v>
      </c>
      <c r="B12" s="64" t="s">
        <v>432</v>
      </c>
      <c r="C12" s="64" t="s">
        <v>433</v>
      </c>
      <c r="D12" s="64" t="s">
        <v>434</v>
      </c>
    </row>
    <row r="13" spans="1:4" ht="12">
      <c r="A13" s="64" t="s">
        <v>435</v>
      </c>
      <c r="B13" s="64" t="s">
        <v>436</v>
      </c>
      <c r="C13" s="64" t="s">
        <v>437</v>
      </c>
      <c r="D13" s="64" t="s">
        <v>438</v>
      </c>
    </row>
    <row r="14" spans="1:4" ht="12">
      <c r="A14" s="64" t="s">
        <v>439</v>
      </c>
      <c r="B14" s="64" t="s">
        <v>440</v>
      </c>
      <c r="C14" s="64" t="s">
        <v>441</v>
      </c>
      <c r="D14" s="64" t="s">
        <v>442</v>
      </c>
    </row>
    <row r="15" spans="1:4" ht="12">
      <c r="A15" s="64" t="s">
        <v>443</v>
      </c>
      <c r="B15" s="64" t="s">
        <v>444</v>
      </c>
      <c r="C15" s="64" t="s">
        <v>445</v>
      </c>
      <c r="D15" s="64" t="s">
        <v>446</v>
      </c>
    </row>
    <row r="16" spans="1:4" ht="12">
      <c r="A16" s="64" t="s">
        <v>447</v>
      </c>
      <c r="B16" s="64" t="s">
        <v>448</v>
      </c>
      <c r="C16" s="64" t="s">
        <v>449</v>
      </c>
      <c r="D16" s="64" t="s">
        <v>450</v>
      </c>
    </row>
    <row r="17" spans="1:4" ht="12">
      <c r="A17" s="64" t="s">
        <v>451</v>
      </c>
      <c r="B17" s="64" t="s">
        <v>452</v>
      </c>
      <c r="C17" s="64" t="s">
        <v>453</v>
      </c>
      <c r="D17" s="64" t="s">
        <v>454</v>
      </c>
    </row>
    <row r="18" spans="1:4" ht="12">
      <c r="A18" s="64" t="s">
        <v>455</v>
      </c>
      <c r="B18" s="64" t="s">
        <v>456</v>
      </c>
      <c r="C18" s="64" t="s">
        <v>457</v>
      </c>
      <c r="D18" s="64" t="s">
        <v>458</v>
      </c>
    </row>
    <row r="19" spans="1:4" ht="12">
      <c r="A19" s="64" t="s">
        <v>459</v>
      </c>
      <c r="B19" s="64" t="s">
        <v>460</v>
      </c>
      <c r="C19" s="64" t="s">
        <v>461</v>
      </c>
      <c r="D19" s="64" t="s">
        <v>462</v>
      </c>
    </row>
    <row r="20" spans="1:4" ht="12">
      <c r="A20" s="64" t="s">
        <v>463</v>
      </c>
      <c r="B20" s="64" t="s">
        <v>464</v>
      </c>
      <c r="C20" s="64" t="s">
        <v>465</v>
      </c>
      <c r="D20" s="64" t="s">
        <v>466</v>
      </c>
    </row>
    <row r="21" spans="1:4" ht="12">
      <c r="A21" s="64" t="s">
        <v>467</v>
      </c>
      <c r="B21" s="64" t="s">
        <v>468</v>
      </c>
      <c r="C21" s="64" t="s">
        <v>469</v>
      </c>
      <c r="D21" s="64" t="s">
        <v>470</v>
      </c>
    </row>
    <row r="22" spans="1:4" ht="12">
      <c r="A22" s="64" t="s">
        <v>471</v>
      </c>
      <c r="B22" s="64" t="s">
        <v>472</v>
      </c>
      <c r="C22" s="64" t="s">
        <v>473</v>
      </c>
      <c r="D22" s="64" t="s">
        <v>474</v>
      </c>
    </row>
    <row r="23" spans="1:4" ht="12">
      <c r="A23" s="64" t="s">
        <v>475</v>
      </c>
      <c r="B23" s="64" t="s">
        <v>476</v>
      </c>
      <c r="C23" s="64" t="s">
        <v>477</v>
      </c>
      <c r="D23" s="64" t="s">
        <v>478</v>
      </c>
    </row>
    <row r="24" spans="1:4" ht="12">
      <c r="A24" s="64" t="s">
        <v>479</v>
      </c>
      <c r="B24" s="64" t="s">
        <v>480</v>
      </c>
      <c r="C24" s="64" t="s">
        <v>481</v>
      </c>
      <c r="D24" s="64" t="s">
        <v>482</v>
      </c>
    </row>
    <row r="25" spans="1:4" ht="12">
      <c r="A25" s="64" t="s">
        <v>483</v>
      </c>
      <c r="B25" s="64" t="s">
        <v>484</v>
      </c>
      <c r="C25" s="64" t="s">
        <v>485</v>
      </c>
      <c r="D25" s="64" t="s">
        <v>486</v>
      </c>
    </row>
    <row r="26" spans="1:4" ht="12">
      <c r="A26" s="64" t="s">
        <v>487</v>
      </c>
      <c r="B26" s="64" t="s">
        <v>488</v>
      </c>
      <c r="C26" s="64" t="s">
        <v>489</v>
      </c>
      <c r="D26" s="64" t="s">
        <v>490</v>
      </c>
    </row>
    <row r="27" spans="1:4" ht="12">
      <c r="A27" s="64" t="s">
        <v>491</v>
      </c>
      <c r="B27" s="64" t="s">
        <v>492</v>
      </c>
      <c r="C27" s="64" t="s">
        <v>493</v>
      </c>
      <c r="D27" s="64" t="s">
        <v>494</v>
      </c>
    </row>
    <row r="28" spans="1:4" ht="12">
      <c r="A28" s="64" t="s">
        <v>495</v>
      </c>
      <c r="B28" s="64" t="s">
        <v>496</v>
      </c>
      <c r="C28" s="64" t="s">
        <v>497</v>
      </c>
      <c r="D28" s="64" t="s">
        <v>498</v>
      </c>
    </row>
    <row r="29" spans="1:4" ht="12">
      <c r="A29" s="64" t="s">
        <v>499</v>
      </c>
      <c r="B29" s="64" t="s">
        <v>500</v>
      </c>
      <c r="C29" s="64" t="s">
        <v>501</v>
      </c>
      <c r="D29" s="64" t="s">
        <v>502</v>
      </c>
    </row>
    <row r="30" spans="1:4" ht="12">
      <c r="A30" s="64" t="s">
        <v>503</v>
      </c>
      <c r="B30" s="64" t="s">
        <v>504</v>
      </c>
      <c r="C30" s="64" t="s">
        <v>505</v>
      </c>
      <c r="D30" s="64" t="s">
        <v>506</v>
      </c>
    </row>
    <row r="31" spans="1:4" ht="12">
      <c r="A31" s="64" t="s">
        <v>507</v>
      </c>
      <c r="B31" s="64" t="s">
        <v>508</v>
      </c>
      <c r="C31" s="64" t="s">
        <v>509</v>
      </c>
      <c r="D31" s="64" t="s">
        <v>510</v>
      </c>
    </row>
    <row r="32" spans="1:4" ht="12">
      <c r="A32" s="64" t="s">
        <v>408</v>
      </c>
      <c r="B32" s="64" t="s">
        <v>511</v>
      </c>
      <c r="C32" s="64" t="s">
        <v>512</v>
      </c>
      <c r="D32" s="64" t="s">
        <v>513</v>
      </c>
    </row>
    <row r="33" spans="1:4" ht="12">
      <c r="A33" s="64" t="s">
        <v>514</v>
      </c>
      <c r="B33" s="64" t="s">
        <v>515</v>
      </c>
      <c r="C33" s="64" t="s">
        <v>516</v>
      </c>
      <c r="D33" s="64" t="s">
        <v>517</v>
      </c>
    </row>
    <row r="34" spans="1:4" ht="12">
      <c r="A34" s="64" t="s">
        <v>393</v>
      </c>
      <c r="B34" s="64" t="s">
        <v>518</v>
      </c>
      <c r="C34" s="64" t="s">
        <v>519</v>
      </c>
      <c r="D34" s="64" t="s">
        <v>520</v>
      </c>
    </row>
    <row r="38" spans="10:12" ht="12.75">
      <c r="J38" s="156"/>
      <c r="L38" s="157"/>
    </row>
    <row r="40" spans="8:19" ht="12.75">
      <c r="H40" s="63" t="s">
        <v>521</v>
      </c>
      <c r="S40" s="63" t="s">
        <v>522</v>
      </c>
    </row>
    <row r="41" spans="1:25" ht="12">
      <c r="A41" t="s">
        <v>367</v>
      </c>
      <c r="B41" t="s">
        <v>523</v>
      </c>
      <c r="C41" t="s">
        <v>524</v>
      </c>
      <c r="D41" t="s">
        <v>525</v>
      </c>
      <c r="E41" t="s">
        <v>526</v>
      </c>
      <c r="F41" s="64" t="s">
        <v>57</v>
      </c>
      <c r="L41" t="s">
        <v>367</v>
      </c>
      <c r="M41" t="s">
        <v>527</v>
      </c>
      <c r="N41" t="s">
        <v>523</v>
      </c>
      <c r="O41" t="s">
        <v>526</v>
      </c>
      <c r="P41" t="s">
        <v>528</v>
      </c>
      <c r="Q41" t="s">
        <v>57</v>
      </c>
      <c r="T41" t="s">
        <v>529</v>
      </c>
      <c r="Y41" t="s">
        <v>530</v>
      </c>
    </row>
    <row r="42" spans="1:26" ht="12">
      <c r="A42" s="16" t="s">
        <v>423</v>
      </c>
      <c r="B42" s="16" t="s">
        <v>531</v>
      </c>
      <c r="C42" s="16" t="s">
        <v>532</v>
      </c>
      <c r="E42" s="16" t="s">
        <v>533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532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423</v>
      </c>
      <c r="B43" s="16" t="s">
        <v>534</v>
      </c>
      <c r="C43" s="16" t="s">
        <v>394</v>
      </c>
      <c r="E43" s="16" t="s">
        <v>535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394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423</v>
      </c>
      <c r="B44" s="16" t="s">
        <v>536</v>
      </c>
      <c r="C44" s="16" t="s">
        <v>537</v>
      </c>
      <c r="E44" s="16" t="s">
        <v>538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537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423</v>
      </c>
      <c r="B45" s="16" t="s">
        <v>539</v>
      </c>
      <c r="C45" s="16" t="s">
        <v>540</v>
      </c>
      <c r="E45" s="16" t="s">
        <v>541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540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 t="e">
        <f t="shared" si="7"/>
        <v>#N/A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 t="e">
        <f t="shared" si="11"/>
        <v>#N/A</v>
      </c>
    </row>
    <row r="46" spans="1:26" ht="12">
      <c r="A46" s="16" t="s">
        <v>423</v>
      </c>
      <c r="B46" s="16" t="s">
        <v>542</v>
      </c>
      <c r="C46" s="16" t="s">
        <v>345</v>
      </c>
      <c r="E46" s="16" t="s">
        <v>543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345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6.58</v>
      </c>
      <c r="Z46" t="e">
        <f t="shared" si="11"/>
        <v>#N/A</v>
      </c>
    </row>
    <row r="47" spans="1:26" ht="12">
      <c r="A47" s="16" t="s">
        <v>423</v>
      </c>
      <c r="B47" s="16" t="s">
        <v>544</v>
      </c>
      <c r="C47" s="16" t="s">
        <v>545</v>
      </c>
      <c r="E47" s="16" t="s">
        <v>546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545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423</v>
      </c>
      <c r="B48" s="16" t="s">
        <v>547</v>
      </c>
      <c r="C48" s="16" t="s">
        <v>548</v>
      </c>
      <c r="E48" s="16" t="s">
        <v>549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548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6.47</v>
      </c>
      <c r="Z48" t="e">
        <f t="shared" si="11"/>
        <v>#N/A</v>
      </c>
    </row>
    <row r="49" spans="1:26" ht="12">
      <c r="A49" s="16" t="s">
        <v>423</v>
      </c>
      <c r="B49" s="16" t="s">
        <v>550</v>
      </c>
      <c r="C49" s="16" t="s">
        <v>551</v>
      </c>
      <c r="E49" s="16" t="s">
        <v>552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551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423</v>
      </c>
      <c r="B50" s="16" t="s">
        <v>553</v>
      </c>
      <c r="C50" s="16" t="s">
        <v>554</v>
      </c>
      <c r="E50" s="16" t="s">
        <v>555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554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6.33</v>
      </c>
      <c r="Z50" t="e">
        <f t="shared" si="11"/>
        <v>#N/A</v>
      </c>
    </row>
    <row r="51" spans="1:26" ht="12">
      <c r="A51" s="16" t="s">
        <v>423</v>
      </c>
      <c r="B51" s="16" t="s">
        <v>556</v>
      </c>
      <c r="C51" s="16" t="s">
        <v>557</v>
      </c>
      <c r="E51" s="16" t="s">
        <v>558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557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423</v>
      </c>
      <c r="B52" s="16" t="s">
        <v>559</v>
      </c>
      <c r="C52" s="16" t="s">
        <v>560</v>
      </c>
      <c r="E52" s="16" t="s">
        <v>561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560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423</v>
      </c>
      <c r="B53" s="16" t="s">
        <v>562</v>
      </c>
      <c r="C53" s="16" t="s">
        <v>563</v>
      </c>
      <c r="E53" s="16" t="s">
        <v>564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563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427</v>
      </c>
      <c r="B54" s="16" t="s">
        <v>531</v>
      </c>
      <c r="C54" s="16" t="s">
        <v>532</v>
      </c>
      <c r="E54" s="16" t="s">
        <v>565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532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427</v>
      </c>
      <c r="B55" s="16" t="s">
        <v>534</v>
      </c>
      <c r="C55" s="16" t="s">
        <v>394</v>
      </c>
      <c r="E55" s="16" t="s">
        <v>566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394</v>
      </c>
      <c r="O55" s="66">
        <v>2.33</v>
      </c>
      <c r="P55" s="66">
        <v>5.77</v>
      </c>
      <c r="Q55" s="65">
        <v>14</v>
      </c>
    </row>
    <row r="56" spans="1:17" ht="12">
      <c r="A56" s="16" t="s">
        <v>427</v>
      </c>
      <c r="B56" s="16" t="s">
        <v>536</v>
      </c>
      <c r="C56" s="16" t="s">
        <v>537</v>
      </c>
      <c r="E56" s="16" t="s">
        <v>567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537</v>
      </c>
      <c r="O56" s="66">
        <v>2.58</v>
      </c>
      <c r="P56" s="66">
        <v>6.18</v>
      </c>
      <c r="Q56" s="65">
        <v>15</v>
      </c>
    </row>
    <row r="57" spans="1:17" ht="12">
      <c r="A57" s="16" t="s">
        <v>427</v>
      </c>
      <c r="B57" s="16" t="s">
        <v>539</v>
      </c>
      <c r="C57" s="16" t="s">
        <v>540</v>
      </c>
      <c r="E57" s="16" t="s">
        <v>568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540</v>
      </c>
      <c r="O57" s="66">
        <v>2.81</v>
      </c>
      <c r="P57" s="66">
        <v>6.58</v>
      </c>
      <c r="Q57" s="65">
        <v>16</v>
      </c>
    </row>
    <row r="58" spans="1:17" ht="12">
      <c r="A58" s="16" t="s">
        <v>427</v>
      </c>
      <c r="B58" s="16" t="s">
        <v>542</v>
      </c>
      <c r="C58" s="16" t="s">
        <v>345</v>
      </c>
      <c r="E58" s="16" t="s">
        <v>569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345</v>
      </c>
      <c r="O58" s="66">
        <v>2.82</v>
      </c>
      <c r="P58" s="66">
        <v>6.41</v>
      </c>
      <c r="Q58" s="65">
        <v>17</v>
      </c>
    </row>
    <row r="59" spans="1:17" ht="12">
      <c r="A59" s="16" t="s">
        <v>427</v>
      </c>
      <c r="B59" s="16" t="s">
        <v>544</v>
      </c>
      <c r="C59" s="16" t="s">
        <v>545</v>
      </c>
      <c r="E59" s="16" t="s">
        <v>570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545</v>
      </c>
      <c r="O59" s="66">
        <v>2.91</v>
      </c>
      <c r="P59" s="66">
        <v>6.47</v>
      </c>
      <c r="Q59" s="65">
        <v>18</v>
      </c>
    </row>
    <row r="60" spans="1:17" ht="12">
      <c r="A60" s="16" t="s">
        <v>427</v>
      </c>
      <c r="B60" s="16" t="s">
        <v>547</v>
      </c>
      <c r="C60" s="16" t="s">
        <v>548</v>
      </c>
      <c r="E60" s="16" t="s">
        <v>571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548</v>
      </c>
      <c r="O60" s="66">
        <v>3.06</v>
      </c>
      <c r="P60" s="66">
        <v>6.48</v>
      </c>
      <c r="Q60" s="65">
        <v>19</v>
      </c>
    </row>
    <row r="61" spans="1:17" ht="12">
      <c r="A61" s="16" t="s">
        <v>427</v>
      </c>
      <c r="B61" s="16" t="s">
        <v>550</v>
      </c>
      <c r="C61" s="16" t="s">
        <v>551</v>
      </c>
      <c r="E61" s="16" t="s">
        <v>572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551</v>
      </c>
      <c r="O61" s="66">
        <v>2.93</v>
      </c>
      <c r="P61" s="66">
        <v>6.33</v>
      </c>
      <c r="Q61" s="65">
        <v>20</v>
      </c>
    </row>
    <row r="62" spans="1:17" ht="12">
      <c r="A62" s="16" t="s">
        <v>427</v>
      </c>
      <c r="B62" s="16" t="s">
        <v>553</v>
      </c>
      <c r="C62" s="16" t="s">
        <v>554</v>
      </c>
      <c r="E62" s="16" t="s">
        <v>573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554</v>
      </c>
      <c r="O62" s="66">
        <v>2.79</v>
      </c>
      <c r="P62" s="66">
        <v>6.28</v>
      </c>
      <c r="Q62" s="65">
        <v>21</v>
      </c>
    </row>
    <row r="63" spans="1:17" ht="12">
      <c r="A63" s="16" t="s">
        <v>427</v>
      </c>
      <c r="B63" s="16" t="s">
        <v>556</v>
      </c>
      <c r="C63" s="16" t="s">
        <v>557</v>
      </c>
      <c r="E63" s="16" t="s">
        <v>574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557</v>
      </c>
      <c r="O63" s="66">
        <v>2.8</v>
      </c>
      <c r="P63" s="66">
        <v>6.37</v>
      </c>
      <c r="Q63" s="65">
        <v>22</v>
      </c>
    </row>
    <row r="64" spans="1:17" ht="12">
      <c r="A64" s="16" t="s">
        <v>427</v>
      </c>
      <c r="B64" s="16" t="s">
        <v>559</v>
      </c>
      <c r="C64" s="16" t="s">
        <v>560</v>
      </c>
      <c r="E64" s="16" t="s">
        <v>575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560</v>
      </c>
      <c r="O64" s="66">
        <v>2.59</v>
      </c>
      <c r="P64" s="66">
        <v>6.1</v>
      </c>
      <c r="Q64" s="65">
        <v>23</v>
      </c>
    </row>
    <row r="65" spans="1:17" ht="12">
      <c r="A65" s="16" t="s">
        <v>427</v>
      </c>
      <c r="B65" s="16" t="s">
        <v>562</v>
      </c>
      <c r="C65" s="16" t="s">
        <v>563</v>
      </c>
      <c r="E65" s="16" t="s">
        <v>576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563</v>
      </c>
      <c r="O65" s="66">
        <v>2.59</v>
      </c>
      <c r="P65" s="66">
        <v>6.25</v>
      </c>
      <c r="Q65" s="65">
        <v>24</v>
      </c>
    </row>
    <row r="66" spans="1:17" ht="12">
      <c r="A66" s="16" t="s">
        <v>431</v>
      </c>
      <c r="B66" s="16" t="s">
        <v>531</v>
      </c>
      <c r="C66" s="16" t="s">
        <v>532</v>
      </c>
      <c r="E66" s="16" t="s">
        <v>577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532</v>
      </c>
      <c r="O66" s="66">
        <v>2.36</v>
      </c>
      <c r="P66" s="66">
        <v>5.82</v>
      </c>
      <c r="Q66" s="65">
        <v>25</v>
      </c>
    </row>
    <row r="67" spans="1:17" ht="12">
      <c r="A67" s="16" t="s">
        <v>431</v>
      </c>
      <c r="B67" s="16" t="s">
        <v>534</v>
      </c>
      <c r="C67" s="16" t="s">
        <v>394</v>
      </c>
      <c r="E67" s="16" t="s">
        <v>578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394</v>
      </c>
      <c r="O67" s="66">
        <v>2.31</v>
      </c>
      <c r="P67" s="66">
        <v>5.68</v>
      </c>
      <c r="Q67" s="65">
        <v>26</v>
      </c>
    </row>
    <row r="68" spans="1:17" ht="12">
      <c r="A68" s="16" t="s">
        <v>431</v>
      </c>
      <c r="B68" s="16" t="s">
        <v>536</v>
      </c>
      <c r="C68" s="16" t="s">
        <v>537</v>
      </c>
      <c r="E68" s="16" t="s">
        <v>579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431</v>
      </c>
      <c r="B69" s="16" t="s">
        <v>539</v>
      </c>
      <c r="C69" s="16" t="s">
        <v>540</v>
      </c>
      <c r="E69" s="16" t="s">
        <v>580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431</v>
      </c>
      <c r="B70" s="16" t="s">
        <v>542</v>
      </c>
      <c r="C70" s="16" t="s">
        <v>345</v>
      </c>
      <c r="E70" s="16" t="s">
        <v>581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431</v>
      </c>
      <c r="B71" s="16" t="s">
        <v>544</v>
      </c>
      <c r="C71" s="16" t="s">
        <v>545</v>
      </c>
      <c r="E71" s="16" t="s">
        <v>582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431</v>
      </c>
      <c r="B72" s="16" t="s">
        <v>547</v>
      </c>
      <c r="C72" s="16" t="s">
        <v>548</v>
      </c>
      <c r="E72" s="16" t="s">
        <v>583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431</v>
      </c>
      <c r="B73" s="16" t="s">
        <v>550</v>
      </c>
      <c r="C73" s="16" t="s">
        <v>551</v>
      </c>
      <c r="E73" s="16" t="s">
        <v>584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431</v>
      </c>
      <c r="B74" s="16" t="s">
        <v>553</v>
      </c>
      <c r="C74" s="16" t="s">
        <v>554</v>
      </c>
      <c r="E74" s="16" t="s">
        <v>585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431</v>
      </c>
      <c r="B75" s="16" t="s">
        <v>556</v>
      </c>
      <c r="C75" s="16" t="s">
        <v>557</v>
      </c>
      <c r="E75" s="16" t="s">
        <v>586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431</v>
      </c>
      <c r="B76" s="16" t="s">
        <v>559</v>
      </c>
      <c r="C76" s="16" t="s">
        <v>560</v>
      </c>
      <c r="E76" s="16" t="s">
        <v>587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431</v>
      </c>
      <c r="B77" s="16" t="s">
        <v>562</v>
      </c>
      <c r="C77" s="16" t="s">
        <v>563</v>
      </c>
      <c r="E77" s="16" t="s">
        <v>588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435</v>
      </c>
      <c r="B78" s="16" t="s">
        <v>531</v>
      </c>
      <c r="C78" s="16" t="s">
        <v>532</v>
      </c>
      <c r="E78" s="16" t="s">
        <v>589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435</v>
      </c>
      <c r="B79" s="16" t="s">
        <v>534</v>
      </c>
      <c r="C79" s="16" t="s">
        <v>394</v>
      </c>
      <c r="E79" s="16" t="s">
        <v>590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435</v>
      </c>
      <c r="B80" s="16" t="s">
        <v>536</v>
      </c>
      <c r="C80" s="16" t="s">
        <v>537</v>
      </c>
      <c r="E80" s="16" t="s">
        <v>591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435</v>
      </c>
      <c r="B81" s="16" t="s">
        <v>539</v>
      </c>
      <c r="C81" s="16" t="s">
        <v>540</v>
      </c>
      <c r="E81" s="16" t="s">
        <v>592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435</v>
      </c>
      <c r="B82" s="16" t="s">
        <v>542</v>
      </c>
      <c r="C82" s="16" t="s">
        <v>345</v>
      </c>
      <c r="E82" s="16" t="s">
        <v>593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435</v>
      </c>
      <c r="B83" s="16" t="s">
        <v>544</v>
      </c>
      <c r="C83" s="16" t="s">
        <v>545</v>
      </c>
      <c r="E83" s="16" t="s">
        <v>594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435</v>
      </c>
      <c r="B84" s="16" t="s">
        <v>547</v>
      </c>
      <c r="C84" s="16" t="s">
        <v>548</v>
      </c>
      <c r="E84" s="16" t="s">
        <v>595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435</v>
      </c>
      <c r="B85" s="16" t="s">
        <v>550</v>
      </c>
      <c r="C85" s="16" t="s">
        <v>551</v>
      </c>
      <c r="E85" s="16" t="s">
        <v>596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435</v>
      </c>
      <c r="B86" s="16" t="s">
        <v>553</v>
      </c>
      <c r="C86" s="16" t="s">
        <v>554</v>
      </c>
      <c r="E86" s="16" t="s">
        <v>597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435</v>
      </c>
      <c r="B87" s="16" t="s">
        <v>556</v>
      </c>
      <c r="C87" s="16" t="s">
        <v>557</v>
      </c>
      <c r="E87" s="16" t="s">
        <v>598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435</v>
      </c>
      <c r="B88" s="16" t="s">
        <v>559</v>
      </c>
      <c r="C88" s="16" t="s">
        <v>560</v>
      </c>
      <c r="E88" s="16" t="s">
        <v>599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435</v>
      </c>
      <c r="B89" s="16" t="s">
        <v>562</v>
      </c>
      <c r="C89" s="16" t="s">
        <v>563</v>
      </c>
      <c r="E89" s="16" t="s">
        <v>600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439</v>
      </c>
      <c r="B90" s="16" t="s">
        <v>531</v>
      </c>
      <c r="C90" s="16" t="s">
        <v>532</v>
      </c>
      <c r="E90" s="16" t="s">
        <v>601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439</v>
      </c>
      <c r="B91" s="16" t="s">
        <v>534</v>
      </c>
      <c r="C91" s="16" t="s">
        <v>394</v>
      </c>
      <c r="E91" s="16" t="s">
        <v>602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439</v>
      </c>
      <c r="B92" s="16" t="s">
        <v>536</v>
      </c>
      <c r="C92" s="16" t="s">
        <v>537</v>
      </c>
      <c r="E92" s="16" t="s">
        <v>603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439</v>
      </c>
      <c r="B93" s="16" t="s">
        <v>539</v>
      </c>
      <c r="C93" s="16" t="s">
        <v>540</v>
      </c>
      <c r="E93" s="16" t="s">
        <v>604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439</v>
      </c>
      <c r="B94" s="16" t="s">
        <v>542</v>
      </c>
      <c r="C94" s="16" t="s">
        <v>345</v>
      </c>
      <c r="E94" s="16" t="s">
        <v>605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439</v>
      </c>
      <c r="B95" s="16" t="s">
        <v>544</v>
      </c>
      <c r="C95" s="16" t="s">
        <v>545</v>
      </c>
      <c r="E95" s="16" t="s">
        <v>606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439</v>
      </c>
      <c r="B96" s="16" t="s">
        <v>547</v>
      </c>
      <c r="C96" s="16" t="s">
        <v>548</v>
      </c>
      <c r="E96" s="16" t="s">
        <v>607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439</v>
      </c>
      <c r="B97" s="16" t="s">
        <v>550</v>
      </c>
      <c r="C97" s="16" t="s">
        <v>551</v>
      </c>
      <c r="E97" s="16" t="s">
        <v>608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439</v>
      </c>
      <c r="B98" s="16" t="s">
        <v>553</v>
      </c>
      <c r="C98" s="16" t="s">
        <v>554</v>
      </c>
      <c r="E98" s="16" t="s">
        <v>609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439</v>
      </c>
      <c r="B99" s="16" t="s">
        <v>556</v>
      </c>
      <c r="C99" s="16" t="s">
        <v>557</v>
      </c>
      <c r="E99" s="16" t="s">
        <v>610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439</v>
      </c>
      <c r="B100" s="16" t="s">
        <v>559</v>
      </c>
      <c r="C100" s="16" t="s">
        <v>560</v>
      </c>
      <c r="E100" s="16" t="s">
        <v>611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439</v>
      </c>
      <c r="B101" s="16" t="s">
        <v>562</v>
      </c>
      <c r="C101" s="16" t="s">
        <v>563</v>
      </c>
      <c r="E101" s="16" t="s">
        <v>609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443</v>
      </c>
      <c r="B102" s="16" t="s">
        <v>531</v>
      </c>
      <c r="C102" s="16" t="s">
        <v>532</v>
      </c>
      <c r="E102" s="16" t="s">
        <v>612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443</v>
      </c>
      <c r="B103" s="16" t="s">
        <v>534</v>
      </c>
      <c r="C103" s="16" t="s">
        <v>394</v>
      </c>
      <c r="E103" s="16" t="s">
        <v>613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443</v>
      </c>
      <c r="B104" s="16" t="s">
        <v>536</v>
      </c>
      <c r="C104" s="16" t="s">
        <v>537</v>
      </c>
      <c r="E104" s="16" t="s">
        <v>614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443</v>
      </c>
      <c r="B105" s="16" t="s">
        <v>539</v>
      </c>
      <c r="C105" s="16" t="s">
        <v>540</v>
      </c>
      <c r="E105" s="16" t="s">
        <v>615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443</v>
      </c>
      <c r="B106" s="16" t="s">
        <v>542</v>
      </c>
      <c r="C106" s="16" t="s">
        <v>345</v>
      </c>
      <c r="E106" s="16" t="s">
        <v>616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443</v>
      </c>
      <c r="B107" s="16" t="s">
        <v>544</v>
      </c>
      <c r="C107" s="16" t="s">
        <v>545</v>
      </c>
      <c r="E107" s="16" t="s">
        <v>616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443</v>
      </c>
      <c r="B108" s="16" t="s">
        <v>547</v>
      </c>
      <c r="C108" s="16" t="s">
        <v>548</v>
      </c>
      <c r="E108" s="16" t="s">
        <v>617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443</v>
      </c>
      <c r="B109" s="16" t="s">
        <v>550</v>
      </c>
      <c r="C109" s="16" t="s">
        <v>551</v>
      </c>
      <c r="E109" s="16" t="s">
        <v>618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443</v>
      </c>
      <c r="B110" s="16" t="s">
        <v>553</v>
      </c>
      <c r="C110" s="16" t="s">
        <v>554</v>
      </c>
      <c r="E110" s="16" t="s">
        <v>619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443</v>
      </c>
      <c r="B111" s="16" t="s">
        <v>556</v>
      </c>
      <c r="C111" s="16" t="s">
        <v>557</v>
      </c>
      <c r="E111" s="16" t="s">
        <v>620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443</v>
      </c>
      <c r="B112" s="16" t="s">
        <v>559</v>
      </c>
      <c r="C112" s="16" t="s">
        <v>560</v>
      </c>
      <c r="E112" s="16" t="s">
        <v>621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443</v>
      </c>
      <c r="B113" s="16" t="s">
        <v>562</v>
      </c>
      <c r="C113" s="16" t="s">
        <v>563</v>
      </c>
      <c r="E113" s="16" t="s">
        <v>622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447</v>
      </c>
      <c r="B114" s="16" t="s">
        <v>531</v>
      </c>
      <c r="C114" s="16" t="s">
        <v>532</v>
      </c>
      <c r="E114" s="16" t="s">
        <v>623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447</v>
      </c>
      <c r="B115" s="16" t="s">
        <v>534</v>
      </c>
      <c r="C115" s="16" t="s">
        <v>394</v>
      </c>
      <c r="E115" s="16" t="s">
        <v>624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447</v>
      </c>
      <c r="B116" s="16" t="s">
        <v>536</v>
      </c>
      <c r="C116" s="16" t="s">
        <v>537</v>
      </c>
      <c r="E116" s="16" t="s">
        <v>625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447</v>
      </c>
      <c r="B117" s="16" t="s">
        <v>539</v>
      </c>
      <c r="C117" s="16" t="s">
        <v>540</v>
      </c>
      <c r="E117" s="16" t="s">
        <v>626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447</v>
      </c>
      <c r="B118" s="16" t="s">
        <v>542</v>
      </c>
      <c r="C118" s="16" t="s">
        <v>345</v>
      </c>
      <c r="E118" s="16" t="s">
        <v>627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447</v>
      </c>
      <c r="B119" s="16" t="s">
        <v>544</v>
      </c>
      <c r="C119" s="16" t="s">
        <v>545</v>
      </c>
      <c r="E119" s="16" t="s">
        <v>628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447</v>
      </c>
      <c r="B120" s="16" t="s">
        <v>547</v>
      </c>
      <c r="C120" s="16" t="s">
        <v>548</v>
      </c>
      <c r="E120" s="16" t="s">
        <v>629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447</v>
      </c>
      <c r="B121" s="16" t="s">
        <v>550</v>
      </c>
      <c r="C121" s="16" t="s">
        <v>551</v>
      </c>
      <c r="E121" s="16" t="s">
        <v>630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447</v>
      </c>
      <c r="B122" s="16" t="s">
        <v>553</v>
      </c>
      <c r="C122" s="16" t="s">
        <v>554</v>
      </c>
      <c r="E122" s="16" t="s">
        <v>631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447</v>
      </c>
      <c r="B123" s="16" t="s">
        <v>556</v>
      </c>
      <c r="C123" s="16" t="s">
        <v>557</v>
      </c>
      <c r="E123" s="16" t="s">
        <v>632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447</v>
      </c>
      <c r="B124" s="16" t="s">
        <v>559</v>
      </c>
      <c r="C124" s="16" t="s">
        <v>560</v>
      </c>
      <c r="E124" s="16" t="s">
        <v>632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447</v>
      </c>
      <c r="B125" s="16" t="s">
        <v>562</v>
      </c>
      <c r="C125" s="16" t="s">
        <v>563</v>
      </c>
      <c r="E125" s="16" t="s">
        <v>633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451</v>
      </c>
      <c r="B126" s="16" t="s">
        <v>531</v>
      </c>
      <c r="C126" s="16" t="s">
        <v>532</v>
      </c>
      <c r="E126" s="16" t="s">
        <v>634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451</v>
      </c>
      <c r="B127" s="16" t="s">
        <v>534</v>
      </c>
      <c r="C127" s="16" t="s">
        <v>394</v>
      </c>
      <c r="E127" s="16" t="s">
        <v>633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451</v>
      </c>
      <c r="B128" s="16" t="s">
        <v>536</v>
      </c>
      <c r="C128" s="16" t="s">
        <v>537</v>
      </c>
      <c r="E128" s="16" t="s">
        <v>635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451</v>
      </c>
      <c r="B129" s="16" t="s">
        <v>539</v>
      </c>
      <c r="C129" s="16" t="s">
        <v>540</v>
      </c>
      <c r="E129" s="16" t="s">
        <v>636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451</v>
      </c>
      <c r="B130" s="16" t="s">
        <v>542</v>
      </c>
      <c r="C130" s="16" t="s">
        <v>345</v>
      </c>
      <c r="E130" s="16" t="s">
        <v>634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451</v>
      </c>
      <c r="B131" s="16" t="s">
        <v>544</v>
      </c>
      <c r="C131" s="16" t="s">
        <v>545</v>
      </c>
      <c r="E131" s="16" t="s">
        <v>637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451</v>
      </c>
      <c r="B132" s="16" t="s">
        <v>547</v>
      </c>
      <c r="C132" s="16" t="s">
        <v>548</v>
      </c>
      <c r="E132" s="16" t="s">
        <v>638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451</v>
      </c>
      <c r="B133" s="16" t="s">
        <v>550</v>
      </c>
      <c r="C133" s="16" t="s">
        <v>551</v>
      </c>
      <c r="E133" s="16" t="s">
        <v>639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451</v>
      </c>
      <c r="B134" s="16" t="s">
        <v>553</v>
      </c>
      <c r="C134" s="16" t="s">
        <v>554</v>
      </c>
      <c r="E134" s="16" t="s">
        <v>640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451</v>
      </c>
      <c r="B135" s="16" t="s">
        <v>556</v>
      </c>
      <c r="C135" s="16" t="s">
        <v>557</v>
      </c>
      <c r="E135" s="16" t="s">
        <v>641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451</v>
      </c>
      <c r="B136" s="16" t="s">
        <v>559</v>
      </c>
      <c r="C136" s="16" t="s">
        <v>560</v>
      </c>
      <c r="E136" s="16" t="s">
        <v>642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451</v>
      </c>
      <c r="B137" s="16" t="s">
        <v>562</v>
      </c>
      <c r="C137" s="16" t="s">
        <v>563</v>
      </c>
      <c r="E137" s="16" t="s">
        <v>643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455</v>
      </c>
      <c r="B138" s="16" t="s">
        <v>531</v>
      </c>
      <c r="C138" s="16" t="s">
        <v>532</v>
      </c>
      <c r="E138" s="16" t="s">
        <v>644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455</v>
      </c>
      <c r="B139" s="16" t="s">
        <v>534</v>
      </c>
      <c r="C139" s="16" t="s">
        <v>394</v>
      </c>
      <c r="E139" s="16" t="s">
        <v>645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455</v>
      </c>
      <c r="B140" s="16" t="s">
        <v>536</v>
      </c>
      <c r="C140" s="16" t="s">
        <v>537</v>
      </c>
      <c r="E140" s="16" t="s">
        <v>646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455</v>
      </c>
      <c r="B141" s="16" t="s">
        <v>539</v>
      </c>
      <c r="C141" s="16" t="s">
        <v>540</v>
      </c>
      <c r="E141" s="16" t="s">
        <v>647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455</v>
      </c>
      <c r="B142" s="16" t="s">
        <v>542</v>
      </c>
      <c r="C142" s="16" t="s">
        <v>345</v>
      </c>
      <c r="E142" s="16" t="s">
        <v>648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455</v>
      </c>
      <c r="B143" s="16" t="s">
        <v>544</v>
      </c>
      <c r="C143" s="16" t="s">
        <v>545</v>
      </c>
      <c r="E143" s="16" t="s">
        <v>649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455</v>
      </c>
      <c r="B144" s="16" t="s">
        <v>547</v>
      </c>
      <c r="C144" s="16" t="s">
        <v>548</v>
      </c>
      <c r="E144" s="16" t="s">
        <v>650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455</v>
      </c>
      <c r="B145" s="16" t="s">
        <v>550</v>
      </c>
      <c r="C145" s="16" t="s">
        <v>551</v>
      </c>
      <c r="E145" s="16" t="s">
        <v>651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455</v>
      </c>
      <c r="B146" s="16" t="s">
        <v>553</v>
      </c>
      <c r="C146" s="16" t="s">
        <v>554</v>
      </c>
      <c r="E146" s="16" t="s">
        <v>652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455</v>
      </c>
      <c r="B147" s="16" t="s">
        <v>556</v>
      </c>
      <c r="C147" s="16" t="s">
        <v>557</v>
      </c>
      <c r="E147" s="16" t="s">
        <v>652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455</v>
      </c>
      <c r="B148" s="16" t="s">
        <v>559</v>
      </c>
      <c r="C148" s="16" t="s">
        <v>560</v>
      </c>
      <c r="E148" s="16" t="s">
        <v>653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455</v>
      </c>
      <c r="B149" s="16" t="s">
        <v>562</v>
      </c>
      <c r="C149" s="16" t="s">
        <v>563</v>
      </c>
      <c r="E149" s="16" t="s">
        <v>654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459</v>
      </c>
      <c r="B150" s="16" t="s">
        <v>531</v>
      </c>
      <c r="C150" s="16" t="s">
        <v>532</v>
      </c>
      <c r="E150" s="16" t="s">
        <v>655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459</v>
      </c>
      <c r="B151" s="16" t="s">
        <v>534</v>
      </c>
      <c r="C151" s="16" t="s">
        <v>394</v>
      </c>
      <c r="E151" s="16" t="s">
        <v>656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459</v>
      </c>
      <c r="B152" s="16" t="s">
        <v>536</v>
      </c>
      <c r="C152" s="16" t="s">
        <v>537</v>
      </c>
      <c r="E152" s="16" t="s">
        <v>657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459</v>
      </c>
      <c r="B153" s="16" t="s">
        <v>539</v>
      </c>
      <c r="C153" s="16" t="s">
        <v>540</v>
      </c>
      <c r="E153" s="16" t="s">
        <v>657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459</v>
      </c>
      <c r="B154" s="16" t="s">
        <v>542</v>
      </c>
      <c r="C154" s="16" t="s">
        <v>345</v>
      </c>
      <c r="E154" s="16" t="s">
        <v>658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459</v>
      </c>
      <c r="B155" s="16" t="s">
        <v>544</v>
      </c>
      <c r="C155" s="16" t="s">
        <v>545</v>
      </c>
      <c r="E155" s="16" t="s">
        <v>659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459</v>
      </c>
      <c r="B156" s="16" t="s">
        <v>547</v>
      </c>
      <c r="C156" s="16" t="s">
        <v>548</v>
      </c>
      <c r="E156" s="16" t="s">
        <v>660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459</v>
      </c>
      <c r="B157" s="16" t="s">
        <v>550</v>
      </c>
      <c r="C157" s="16" t="s">
        <v>551</v>
      </c>
      <c r="E157" s="16" t="s">
        <v>661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459</v>
      </c>
      <c r="B158" s="16" t="s">
        <v>553</v>
      </c>
      <c r="C158" s="16" t="s">
        <v>554</v>
      </c>
      <c r="E158" s="16" t="s">
        <v>660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459</v>
      </c>
      <c r="B159" s="16" t="s">
        <v>556</v>
      </c>
      <c r="C159" s="16" t="s">
        <v>557</v>
      </c>
      <c r="E159" s="16" t="s">
        <v>662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459</v>
      </c>
      <c r="B160" s="16" t="s">
        <v>559</v>
      </c>
      <c r="C160" s="16" t="s">
        <v>560</v>
      </c>
      <c r="E160" s="16" t="s">
        <v>660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459</v>
      </c>
      <c r="B161" s="16" t="s">
        <v>562</v>
      </c>
      <c r="C161" s="16" t="s">
        <v>563</v>
      </c>
      <c r="E161" s="16" t="s">
        <v>663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463</v>
      </c>
      <c r="B162" s="16" t="s">
        <v>531</v>
      </c>
      <c r="C162" s="16" t="s">
        <v>532</v>
      </c>
      <c r="E162" s="16" t="s">
        <v>664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463</v>
      </c>
      <c r="B163" s="16" t="s">
        <v>534</v>
      </c>
      <c r="C163" s="16" t="s">
        <v>394</v>
      </c>
      <c r="E163" s="16" t="s">
        <v>665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463</v>
      </c>
      <c r="B164" s="16" t="s">
        <v>536</v>
      </c>
      <c r="C164" s="16" t="s">
        <v>537</v>
      </c>
      <c r="E164" s="16" t="s">
        <v>666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463</v>
      </c>
      <c r="B165" s="16" t="s">
        <v>539</v>
      </c>
      <c r="C165" s="16" t="s">
        <v>540</v>
      </c>
      <c r="E165" s="16" t="s">
        <v>666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463</v>
      </c>
      <c r="B166" s="16" t="s">
        <v>542</v>
      </c>
      <c r="C166" s="16" t="s">
        <v>345</v>
      </c>
      <c r="E166" s="16" t="s">
        <v>666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463</v>
      </c>
      <c r="B167" s="16" t="s">
        <v>544</v>
      </c>
      <c r="C167" s="16" t="s">
        <v>545</v>
      </c>
      <c r="E167" s="16" t="s">
        <v>666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463</v>
      </c>
      <c r="B168" s="16" t="s">
        <v>547</v>
      </c>
      <c r="C168" s="16" t="s">
        <v>548</v>
      </c>
      <c r="E168" s="16" t="s">
        <v>665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463</v>
      </c>
      <c r="B169" s="16" t="s">
        <v>550</v>
      </c>
      <c r="C169" s="16" t="s">
        <v>551</v>
      </c>
      <c r="E169" s="16" t="s">
        <v>665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463</v>
      </c>
      <c r="B170" s="16" t="s">
        <v>553</v>
      </c>
      <c r="C170" s="16" t="s">
        <v>554</v>
      </c>
      <c r="E170" s="16" t="s">
        <v>666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463</v>
      </c>
      <c r="B171" s="16" t="s">
        <v>556</v>
      </c>
      <c r="C171" s="16" t="s">
        <v>557</v>
      </c>
      <c r="E171" s="16" t="s">
        <v>667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463</v>
      </c>
      <c r="B172" s="16" t="s">
        <v>559</v>
      </c>
      <c r="C172" s="16" t="s">
        <v>560</v>
      </c>
      <c r="E172" s="16" t="s">
        <v>668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463</v>
      </c>
      <c r="B173" s="16" t="s">
        <v>562</v>
      </c>
      <c r="C173" s="16" t="s">
        <v>563</v>
      </c>
      <c r="E173" s="16" t="s">
        <v>669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467</v>
      </c>
      <c r="B174" s="16" t="s">
        <v>531</v>
      </c>
      <c r="C174" s="16" t="s">
        <v>532</v>
      </c>
      <c r="E174" s="16" t="s">
        <v>670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467</v>
      </c>
      <c r="B175" s="16" t="s">
        <v>534</v>
      </c>
      <c r="C175" s="16" t="s">
        <v>394</v>
      </c>
      <c r="E175" s="16" t="s">
        <v>671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467</v>
      </c>
      <c r="B176" s="16" t="s">
        <v>536</v>
      </c>
      <c r="C176" s="16" t="s">
        <v>537</v>
      </c>
      <c r="E176" s="16" t="s">
        <v>672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467</v>
      </c>
      <c r="B177" s="16" t="s">
        <v>539</v>
      </c>
      <c r="C177" s="16" t="s">
        <v>540</v>
      </c>
      <c r="E177" s="16" t="s">
        <v>673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467</v>
      </c>
      <c r="B178" s="16" t="s">
        <v>542</v>
      </c>
      <c r="C178" s="16" t="s">
        <v>345</v>
      </c>
      <c r="E178" s="16" t="s">
        <v>674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467</v>
      </c>
      <c r="B179" s="16" t="s">
        <v>544</v>
      </c>
      <c r="C179" s="16" t="s">
        <v>545</v>
      </c>
      <c r="E179" s="16" t="s">
        <v>675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467</v>
      </c>
      <c r="B180" s="16" t="s">
        <v>547</v>
      </c>
      <c r="C180" s="16" t="s">
        <v>548</v>
      </c>
      <c r="E180" s="16" t="s">
        <v>676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467</v>
      </c>
      <c r="B181" s="16" t="s">
        <v>550</v>
      </c>
      <c r="C181" s="16" t="s">
        <v>551</v>
      </c>
      <c r="E181" s="16" t="s">
        <v>677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467</v>
      </c>
      <c r="B182" s="16" t="s">
        <v>553</v>
      </c>
      <c r="C182" s="16" t="s">
        <v>554</v>
      </c>
      <c r="E182" s="16" t="s">
        <v>677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467</v>
      </c>
      <c r="B183" s="16" t="s">
        <v>556</v>
      </c>
      <c r="C183" s="16" t="s">
        <v>557</v>
      </c>
      <c r="E183" s="16" t="s">
        <v>678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467</v>
      </c>
      <c r="B184" s="16" t="s">
        <v>559</v>
      </c>
      <c r="C184" s="16" t="s">
        <v>560</v>
      </c>
      <c r="E184" s="16" t="s">
        <v>679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467</v>
      </c>
      <c r="B185" s="16" t="s">
        <v>562</v>
      </c>
      <c r="C185" s="16" t="s">
        <v>563</v>
      </c>
      <c r="E185" s="16" t="s">
        <v>680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471</v>
      </c>
      <c r="B186" s="16" t="s">
        <v>531</v>
      </c>
      <c r="C186" s="16" t="s">
        <v>532</v>
      </c>
      <c r="E186" s="16" t="s">
        <v>681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471</v>
      </c>
      <c r="B187" s="16" t="s">
        <v>534</v>
      </c>
      <c r="C187" s="16" t="s">
        <v>394</v>
      </c>
      <c r="E187" s="16" t="s">
        <v>682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471</v>
      </c>
      <c r="B188" s="16" t="s">
        <v>536</v>
      </c>
      <c r="C188" s="16" t="s">
        <v>537</v>
      </c>
      <c r="E188" s="16" t="s">
        <v>674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471</v>
      </c>
      <c r="B189" s="16" t="s">
        <v>539</v>
      </c>
      <c r="C189" s="16" t="s">
        <v>540</v>
      </c>
      <c r="E189" s="16" t="s">
        <v>683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471</v>
      </c>
      <c r="B190" s="16" t="s">
        <v>542</v>
      </c>
      <c r="C190" s="16" t="s">
        <v>345</v>
      </c>
      <c r="E190" s="16" t="s">
        <v>670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471</v>
      </c>
      <c r="B191" s="16" t="s">
        <v>544</v>
      </c>
      <c r="C191" s="16" t="s">
        <v>545</v>
      </c>
      <c r="E191" s="16" t="s">
        <v>684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471</v>
      </c>
      <c r="B192" s="16" t="s">
        <v>547</v>
      </c>
      <c r="C192" s="16" t="s">
        <v>548</v>
      </c>
      <c r="E192" s="16" t="s">
        <v>685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471</v>
      </c>
      <c r="B193" s="16" t="s">
        <v>550</v>
      </c>
      <c r="C193" s="16" t="s">
        <v>551</v>
      </c>
      <c r="E193" s="16" t="s">
        <v>686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471</v>
      </c>
      <c r="B194" s="16" t="s">
        <v>553</v>
      </c>
      <c r="C194" s="16" t="s">
        <v>554</v>
      </c>
      <c r="E194" s="16" t="s">
        <v>687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471</v>
      </c>
      <c r="B195" s="16" t="s">
        <v>556</v>
      </c>
      <c r="C195" s="16" t="s">
        <v>557</v>
      </c>
      <c r="E195" s="16" t="s">
        <v>688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471</v>
      </c>
      <c r="B196" s="16" t="s">
        <v>559</v>
      </c>
      <c r="C196" s="16" t="s">
        <v>560</v>
      </c>
      <c r="E196" s="16" t="s">
        <v>689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471</v>
      </c>
      <c r="B197" s="16" t="s">
        <v>562</v>
      </c>
      <c r="C197" s="16" t="s">
        <v>563</v>
      </c>
      <c r="E197" s="16" t="s">
        <v>690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475</v>
      </c>
      <c r="B198" s="16" t="s">
        <v>531</v>
      </c>
      <c r="C198" s="16" t="s">
        <v>532</v>
      </c>
      <c r="E198" s="16" t="s">
        <v>655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475</v>
      </c>
      <c r="B199" s="16" t="s">
        <v>534</v>
      </c>
      <c r="C199" s="16" t="s">
        <v>394</v>
      </c>
      <c r="E199" s="16" t="s">
        <v>691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475</v>
      </c>
      <c r="B200" s="16" t="s">
        <v>536</v>
      </c>
      <c r="C200" s="16" t="s">
        <v>537</v>
      </c>
      <c r="E200" s="16" t="s">
        <v>692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475</v>
      </c>
      <c r="B201" s="16" t="s">
        <v>539</v>
      </c>
      <c r="C201" s="16" t="s">
        <v>540</v>
      </c>
      <c r="E201" s="16" t="s">
        <v>693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475</v>
      </c>
      <c r="B202" s="16" t="s">
        <v>542</v>
      </c>
      <c r="C202" s="16" t="s">
        <v>345</v>
      </c>
      <c r="E202" s="16" t="s">
        <v>694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475</v>
      </c>
      <c r="B203" s="16" t="s">
        <v>544</v>
      </c>
      <c r="C203" s="16" t="s">
        <v>545</v>
      </c>
      <c r="E203" s="16" t="s">
        <v>653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475</v>
      </c>
      <c r="B204" s="16" t="s">
        <v>547</v>
      </c>
      <c r="C204" s="16" t="s">
        <v>548</v>
      </c>
      <c r="E204" s="16" t="s">
        <v>693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475</v>
      </c>
      <c r="B205" s="16" t="s">
        <v>550</v>
      </c>
      <c r="C205" s="16" t="s">
        <v>551</v>
      </c>
      <c r="E205" s="16" t="s">
        <v>695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475</v>
      </c>
      <c r="B206" s="16" t="s">
        <v>553</v>
      </c>
      <c r="C206" s="16" t="s">
        <v>554</v>
      </c>
      <c r="E206" s="16" t="s">
        <v>692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475</v>
      </c>
      <c r="B207" s="16" t="s">
        <v>556</v>
      </c>
      <c r="C207" s="16" t="s">
        <v>557</v>
      </c>
      <c r="E207" s="16" t="s">
        <v>694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475</v>
      </c>
      <c r="B208" s="16" t="s">
        <v>559</v>
      </c>
      <c r="C208" s="16" t="s">
        <v>560</v>
      </c>
      <c r="E208" s="16" t="s">
        <v>653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475</v>
      </c>
      <c r="B209" s="16" t="s">
        <v>562</v>
      </c>
      <c r="C209" s="16" t="s">
        <v>563</v>
      </c>
      <c r="E209" s="16" t="s">
        <v>696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479</v>
      </c>
      <c r="B210" s="16" t="s">
        <v>531</v>
      </c>
      <c r="C210" s="16" t="s">
        <v>532</v>
      </c>
      <c r="E210" s="16" t="s">
        <v>697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479</v>
      </c>
      <c r="B211" s="16" t="s">
        <v>534</v>
      </c>
      <c r="C211" s="16" t="s">
        <v>394</v>
      </c>
      <c r="E211" s="16" t="s">
        <v>698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479</v>
      </c>
      <c r="B212" s="16" t="s">
        <v>536</v>
      </c>
      <c r="C212" s="16" t="s">
        <v>537</v>
      </c>
      <c r="E212" s="16" t="s">
        <v>699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479</v>
      </c>
      <c r="B213" s="16" t="s">
        <v>539</v>
      </c>
      <c r="C213" s="16" t="s">
        <v>540</v>
      </c>
      <c r="E213" s="16" t="s">
        <v>697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479</v>
      </c>
      <c r="B214" s="16" t="s">
        <v>542</v>
      </c>
      <c r="C214" s="16" t="s">
        <v>345</v>
      </c>
      <c r="E214" s="16" t="s">
        <v>700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479</v>
      </c>
      <c r="B215" s="16" t="s">
        <v>544</v>
      </c>
      <c r="C215" s="16" t="s">
        <v>545</v>
      </c>
      <c r="E215" s="16" t="s">
        <v>652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479</v>
      </c>
      <c r="B216" s="16" t="s">
        <v>547</v>
      </c>
      <c r="C216" s="16" t="s">
        <v>548</v>
      </c>
      <c r="E216" s="16" t="s">
        <v>701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479</v>
      </c>
      <c r="B217" s="16" t="s">
        <v>550</v>
      </c>
      <c r="C217" s="16" t="s">
        <v>551</v>
      </c>
      <c r="E217" s="16" t="s">
        <v>694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479</v>
      </c>
      <c r="B218" s="16" t="s">
        <v>553</v>
      </c>
      <c r="C218" s="16" t="s">
        <v>554</v>
      </c>
      <c r="E218" s="16" t="s">
        <v>693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479</v>
      </c>
      <c r="B219" s="16" t="s">
        <v>556</v>
      </c>
      <c r="C219" s="16" t="s">
        <v>557</v>
      </c>
      <c r="E219" s="16" t="s">
        <v>654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479</v>
      </c>
      <c r="B220" s="16" t="s">
        <v>559</v>
      </c>
      <c r="C220" s="16" t="s">
        <v>560</v>
      </c>
      <c r="E220" s="16" t="s">
        <v>702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479</v>
      </c>
      <c r="B221" s="16" t="s">
        <v>562</v>
      </c>
      <c r="C221" s="16" t="s">
        <v>563</v>
      </c>
      <c r="E221" s="16" t="s">
        <v>703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483</v>
      </c>
      <c r="B222" s="16" t="s">
        <v>531</v>
      </c>
      <c r="C222" s="16" t="s">
        <v>532</v>
      </c>
      <c r="E222" s="16" t="s">
        <v>689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483</v>
      </c>
      <c r="B223" s="16" t="s">
        <v>534</v>
      </c>
      <c r="C223" s="16" t="s">
        <v>394</v>
      </c>
      <c r="E223" s="16" t="s">
        <v>690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483</v>
      </c>
      <c r="B224" s="16" t="s">
        <v>536</v>
      </c>
      <c r="C224" s="16" t="s">
        <v>537</v>
      </c>
      <c r="E224" s="16" t="s">
        <v>656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483</v>
      </c>
      <c r="B225" s="16" t="s">
        <v>539</v>
      </c>
      <c r="C225" s="16" t="s">
        <v>540</v>
      </c>
      <c r="E225" s="16" t="s">
        <v>703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483</v>
      </c>
      <c r="B226" s="16" t="s">
        <v>542</v>
      </c>
      <c r="C226" s="16" t="s">
        <v>345</v>
      </c>
      <c r="E226" s="16" t="s">
        <v>704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483</v>
      </c>
      <c r="B227" s="16" t="s">
        <v>544</v>
      </c>
      <c r="C227" s="16" t="s">
        <v>545</v>
      </c>
      <c r="E227" s="16" t="s">
        <v>691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483</v>
      </c>
      <c r="B228" s="16" t="s">
        <v>547</v>
      </c>
      <c r="C228" s="16" t="s">
        <v>548</v>
      </c>
      <c r="E228" s="16" t="s">
        <v>653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483</v>
      </c>
      <c r="B229" s="16" t="s">
        <v>550</v>
      </c>
      <c r="C229" s="16" t="s">
        <v>551</v>
      </c>
      <c r="E229" s="16" t="s">
        <v>705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483</v>
      </c>
      <c r="B230" s="16" t="s">
        <v>553</v>
      </c>
      <c r="C230" s="16" t="s">
        <v>554</v>
      </c>
      <c r="E230" s="16" t="s">
        <v>652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483</v>
      </c>
      <c r="B231" s="16" t="s">
        <v>556</v>
      </c>
      <c r="C231" s="16" t="s">
        <v>557</v>
      </c>
      <c r="E231" s="16" t="s">
        <v>699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483</v>
      </c>
      <c r="B232" s="16" t="s">
        <v>559</v>
      </c>
      <c r="C232" s="16" t="s">
        <v>560</v>
      </c>
      <c r="E232" s="16" t="s">
        <v>706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483</v>
      </c>
      <c r="B233" s="16" t="s">
        <v>562</v>
      </c>
      <c r="C233" s="16" t="s">
        <v>563</v>
      </c>
      <c r="E233" s="16" t="s">
        <v>697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487</v>
      </c>
      <c r="B234" s="16" t="s">
        <v>531</v>
      </c>
      <c r="C234" s="16" t="s">
        <v>532</v>
      </c>
      <c r="E234" s="16" t="s">
        <v>705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487</v>
      </c>
      <c r="B235" s="16" t="s">
        <v>534</v>
      </c>
      <c r="C235" s="16" t="s">
        <v>394</v>
      </c>
      <c r="E235" s="16" t="s">
        <v>693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487</v>
      </c>
      <c r="B236" s="16" t="s">
        <v>536</v>
      </c>
      <c r="C236" s="16" t="s">
        <v>537</v>
      </c>
      <c r="E236" s="16" t="s">
        <v>691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487</v>
      </c>
      <c r="B237" s="16" t="s">
        <v>539</v>
      </c>
      <c r="C237" s="16" t="s">
        <v>540</v>
      </c>
      <c r="E237" s="16" t="s">
        <v>707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487</v>
      </c>
      <c r="B238" s="16" t="s">
        <v>542</v>
      </c>
      <c r="C238" s="16" t="s">
        <v>345</v>
      </c>
      <c r="E238" s="16" t="s">
        <v>708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487</v>
      </c>
      <c r="B239" s="16" t="s">
        <v>544</v>
      </c>
      <c r="C239" s="16" t="s">
        <v>545</v>
      </c>
      <c r="E239" s="16" t="s">
        <v>689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487</v>
      </c>
      <c r="B240" s="16" t="s">
        <v>547</v>
      </c>
      <c r="C240" s="16" t="s">
        <v>548</v>
      </c>
      <c r="E240" s="16" t="s">
        <v>689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487</v>
      </c>
      <c r="B241" s="16" t="s">
        <v>550</v>
      </c>
      <c r="C241" s="16" t="s">
        <v>551</v>
      </c>
      <c r="E241" s="16" t="s">
        <v>657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487</v>
      </c>
      <c r="B242" s="16" t="s">
        <v>553</v>
      </c>
      <c r="C242" s="16" t="s">
        <v>554</v>
      </c>
      <c r="E242" s="16" t="s">
        <v>689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487</v>
      </c>
      <c r="B243" s="16" t="s">
        <v>556</v>
      </c>
      <c r="C243" s="16" t="s">
        <v>557</v>
      </c>
      <c r="E243" s="16" t="s">
        <v>690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487</v>
      </c>
      <c r="B244" s="16" t="s">
        <v>559</v>
      </c>
      <c r="C244" s="16" t="s">
        <v>560</v>
      </c>
      <c r="E244" s="16" t="s">
        <v>657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487</v>
      </c>
      <c r="B245" s="16" t="s">
        <v>562</v>
      </c>
      <c r="C245" s="16" t="s">
        <v>563</v>
      </c>
      <c r="E245" s="16" t="s">
        <v>703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491</v>
      </c>
      <c r="B246" s="16" t="s">
        <v>531</v>
      </c>
      <c r="C246" s="16" t="s">
        <v>532</v>
      </c>
      <c r="E246" s="16" t="s">
        <v>708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491</v>
      </c>
      <c r="B247" s="16" t="s">
        <v>534</v>
      </c>
      <c r="C247" s="16" t="s">
        <v>394</v>
      </c>
      <c r="E247" s="16" t="s">
        <v>702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491</v>
      </c>
      <c r="B248" s="16" t="s">
        <v>536</v>
      </c>
      <c r="C248" s="16" t="s">
        <v>537</v>
      </c>
      <c r="E248" s="16" t="s">
        <v>654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491</v>
      </c>
      <c r="B249" s="16" t="s">
        <v>539</v>
      </c>
      <c r="C249" s="16" t="s">
        <v>540</v>
      </c>
      <c r="E249" s="16" t="s">
        <v>702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491</v>
      </c>
      <c r="B250" s="16" t="s">
        <v>542</v>
      </c>
      <c r="C250" s="16" t="s">
        <v>345</v>
      </c>
      <c r="E250" s="16" t="s">
        <v>708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491</v>
      </c>
      <c r="B251" s="16" t="s">
        <v>544</v>
      </c>
      <c r="C251" s="16" t="s">
        <v>545</v>
      </c>
      <c r="E251" s="16" t="s">
        <v>708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491</v>
      </c>
      <c r="B252" s="16" t="s">
        <v>547</v>
      </c>
      <c r="C252" s="16" t="s">
        <v>548</v>
      </c>
      <c r="E252" s="16" t="s">
        <v>690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491</v>
      </c>
      <c r="B253" s="16" t="s">
        <v>550</v>
      </c>
      <c r="C253" s="16" t="s">
        <v>551</v>
      </c>
      <c r="E253" s="16" t="s">
        <v>709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491</v>
      </c>
      <c r="B254" s="16" t="s">
        <v>553</v>
      </c>
      <c r="C254" s="16" t="s">
        <v>554</v>
      </c>
      <c r="E254" s="16" t="s">
        <v>688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491</v>
      </c>
      <c r="B255" s="16" t="s">
        <v>556</v>
      </c>
      <c r="C255" s="16" t="s">
        <v>557</v>
      </c>
      <c r="E255" s="16" t="s">
        <v>687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491</v>
      </c>
      <c r="B256" s="16" t="s">
        <v>559</v>
      </c>
      <c r="C256" s="16" t="s">
        <v>560</v>
      </c>
      <c r="E256" s="16" t="s">
        <v>687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491</v>
      </c>
      <c r="B257" s="16" t="s">
        <v>562</v>
      </c>
      <c r="C257" s="16" t="s">
        <v>563</v>
      </c>
      <c r="E257" s="16" t="s">
        <v>660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495</v>
      </c>
      <c r="B258" s="16" t="s">
        <v>531</v>
      </c>
      <c r="C258" s="16" t="s">
        <v>532</v>
      </c>
      <c r="E258" s="16" t="s">
        <v>662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495</v>
      </c>
      <c r="B259" s="16" t="s">
        <v>534</v>
      </c>
      <c r="C259" s="16" t="s">
        <v>394</v>
      </c>
      <c r="E259" s="16" t="s">
        <v>710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495</v>
      </c>
      <c r="B260" s="16" t="s">
        <v>536</v>
      </c>
      <c r="C260" s="16" t="s">
        <v>537</v>
      </c>
      <c r="E260" s="16" t="s">
        <v>710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495</v>
      </c>
      <c r="B261" s="16" t="s">
        <v>539</v>
      </c>
      <c r="C261" s="16" t="s">
        <v>540</v>
      </c>
      <c r="E261" s="16" t="s">
        <v>660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495</v>
      </c>
      <c r="B262" s="16" t="s">
        <v>542</v>
      </c>
      <c r="C262" s="16" t="s">
        <v>345</v>
      </c>
      <c r="E262" s="16" t="s">
        <v>711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495</v>
      </c>
      <c r="B263" s="16" t="s">
        <v>544</v>
      </c>
      <c r="C263" s="16" t="s">
        <v>545</v>
      </c>
      <c r="E263" s="16" t="s">
        <v>712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495</v>
      </c>
      <c r="B264" s="16" t="s">
        <v>547</v>
      </c>
      <c r="C264" s="16" t="s">
        <v>548</v>
      </c>
      <c r="E264" s="16" t="s">
        <v>713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495</v>
      </c>
      <c r="B265" s="16" t="s">
        <v>550</v>
      </c>
      <c r="C265" s="16" t="s">
        <v>551</v>
      </c>
      <c r="E265" s="16" t="s">
        <v>714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495</v>
      </c>
      <c r="B266" s="16" t="s">
        <v>553</v>
      </c>
      <c r="C266" s="16" t="s">
        <v>554</v>
      </c>
      <c r="E266" s="16" t="s">
        <v>715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495</v>
      </c>
      <c r="B267" s="16" t="s">
        <v>556</v>
      </c>
      <c r="C267" s="16" t="s">
        <v>557</v>
      </c>
      <c r="E267" s="16" t="s">
        <v>668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495</v>
      </c>
      <c r="B268" s="16" t="s">
        <v>559</v>
      </c>
      <c r="C268" s="16" t="s">
        <v>560</v>
      </c>
      <c r="E268" s="16" t="s">
        <v>671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495</v>
      </c>
      <c r="B269" s="16" t="s">
        <v>562</v>
      </c>
      <c r="C269" s="16" t="s">
        <v>563</v>
      </c>
      <c r="E269" s="16" t="s">
        <v>675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499</v>
      </c>
      <c r="B270" s="16" t="s">
        <v>531</v>
      </c>
      <c r="C270" s="16" t="s">
        <v>532</v>
      </c>
      <c r="E270" s="16" t="s">
        <v>682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499</v>
      </c>
      <c r="B271" s="16" t="s">
        <v>534</v>
      </c>
      <c r="C271" s="16" t="s">
        <v>394</v>
      </c>
      <c r="E271" s="16" t="s">
        <v>677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499</v>
      </c>
      <c r="B272" s="16" t="s">
        <v>536</v>
      </c>
      <c r="C272" s="16" t="s">
        <v>537</v>
      </c>
      <c r="E272" s="16" t="s">
        <v>716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499</v>
      </c>
      <c r="B273" s="16" t="s">
        <v>539</v>
      </c>
      <c r="C273" s="16" t="s">
        <v>540</v>
      </c>
      <c r="E273" s="16" t="s">
        <v>717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499</v>
      </c>
      <c r="B274" s="16" t="s">
        <v>542</v>
      </c>
      <c r="C274" s="16" t="s">
        <v>345</v>
      </c>
      <c r="E274" s="16" t="s">
        <v>718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499</v>
      </c>
      <c r="B275" s="16" t="s">
        <v>544</v>
      </c>
      <c r="C275" s="16" t="s">
        <v>545</v>
      </c>
      <c r="E275" s="16" t="s">
        <v>719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499</v>
      </c>
      <c r="B276" s="16" t="s">
        <v>547</v>
      </c>
      <c r="C276" s="16" t="s">
        <v>548</v>
      </c>
      <c r="E276" s="16" t="s">
        <v>720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499</v>
      </c>
      <c r="B277" s="16" t="s">
        <v>550</v>
      </c>
      <c r="C277" s="16" t="s">
        <v>551</v>
      </c>
      <c r="E277" s="16" t="s">
        <v>721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499</v>
      </c>
      <c r="B278" s="16" t="s">
        <v>553</v>
      </c>
      <c r="C278" s="16" t="s">
        <v>554</v>
      </c>
      <c r="E278" s="16" t="s">
        <v>722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499</v>
      </c>
      <c r="B279" s="16" t="s">
        <v>556</v>
      </c>
      <c r="C279" s="16" t="s">
        <v>557</v>
      </c>
      <c r="E279" s="16" t="s">
        <v>723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499</v>
      </c>
      <c r="B280" s="16" t="s">
        <v>559</v>
      </c>
      <c r="C280" s="16" t="s">
        <v>560</v>
      </c>
      <c r="E280" s="16" t="s">
        <v>724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499</v>
      </c>
      <c r="B281" s="16" t="s">
        <v>562</v>
      </c>
      <c r="C281" s="16" t="s">
        <v>563</v>
      </c>
      <c r="E281" s="16" t="s">
        <v>725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503</v>
      </c>
      <c r="B282" s="16" t="s">
        <v>531</v>
      </c>
      <c r="C282" s="16" t="s">
        <v>532</v>
      </c>
      <c r="E282" s="16" t="s">
        <v>726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503</v>
      </c>
      <c r="B283" s="16" t="s">
        <v>534</v>
      </c>
      <c r="C283" s="16" t="s">
        <v>394</v>
      </c>
      <c r="E283" s="16" t="s">
        <v>727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503</v>
      </c>
      <c r="B284" s="16" t="s">
        <v>536</v>
      </c>
      <c r="C284" s="16" t="s">
        <v>537</v>
      </c>
      <c r="E284" s="16" t="s">
        <v>728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503</v>
      </c>
      <c r="B285" s="16" t="s">
        <v>539</v>
      </c>
      <c r="C285" s="16" t="s">
        <v>540</v>
      </c>
      <c r="E285" s="16" t="s">
        <v>729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503</v>
      </c>
      <c r="B286" s="16" t="s">
        <v>542</v>
      </c>
      <c r="C286" s="16" t="s">
        <v>345</v>
      </c>
      <c r="E286" s="16" t="s">
        <v>730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503</v>
      </c>
      <c r="B287" s="16" t="s">
        <v>544</v>
      </c>
      <c r="C287" s="16" t="s">
        <v>545</v>
      </c>
      <c r="E287" s="16" t="s">
        <v>731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503</v>
      </c>
      <c r="B288" s="16" t="s">
        <v>547</v>
      </c>
      <c r="C288" s="16" t="s">
        <v>548</v>
      </c>
      <c r="E288" s="16" t="s">
        <v>732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503</v>
      </c>
      <c r="B289" s="16" t="s">
        <v>550</v>
      </c>
      <c r="C289" s="16" t="s">
        <v>551</v>
      </c>
      <c r="E289" s="16" t="s">
        <v>733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503</v>
      </c>
      <c r="B290" s="16" t="s">
        <v>553</v>
      </c>
      <c r="C290" s="16" t="s">
        <v>554</v>
      </c>
      <c r="E290" s="16" t="s">
        <v>734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503</v>
      </c>
      <c r="B291" s="16" t="s">
        <v>556</v>
      </c>
      <c r="C291" s="16" t="s">
        <v>557</v>
      </c>
      <c r="E291" s="16" t="s">
        <v>735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503</v>
      </c>
      <c r="B292" s="16" t="s">
        <v>559</v>
      </c>
      <c r="C292" s="16" t="s">
        <v>560</v>
      </c>
      <c r="E292" s="16" t="s">
        <v>736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503</v>
      </c>
      <c r="B293" s="16" t="s">
        <v>562</v>
      </c>
      <c r="C293" s="16" t="s">
        <v>563</v>
      </c>
      <c r="E293" s="16" t="s">
        <v>737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507</v>
      </c>
      <c r="B294" s="16" t="s">
        <v>531</v>
      </c>
      <c r="C294" s="16" t="s">
        <v>532</v>
      </c>
      <c r="E294" s="16" t="s">
        <v>738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507</v>
      </c>
      <c r="B295" s="16" t="s">
        <v>534</v>
      </c>
      <c r="C295" s="16" t="s">
        <v>394</v>
      </c>
      <c r="E295" s="16" t="s">
        <v>739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507</v>
      </c>
      <c r="B296" s="16" t="s">
        <v>536</v>
      </c>
      <c r="C296" s="16" t="s">
        <v>537</v>
      </c>
      <c r="E296" s="16" t="s">
        <v>740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507</v>
      </c>
      <c r="B297" s="16" t="s">
        <v>539</v>
      </c>
      <c r="C297" s="16" t="s">
        <v>540</v>
      </c>
      <c r="E297" s="16" t="s">
        <v>741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507</v>
      </c>
      <c r="B298" s="16" t="s">
        <v>542</v>
      </c>
      <c r="C298" s="16" t="s">
        <v>345</v>
      </c>
      <c r="E298" s="16" t="s">
        <v>742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507</v>
      </c>
      <c r="B299" s="16" t="s">
        <v>544</v>
      </c>
      <c r="C299" s="16" t="s">
        <v>545</v>
      </c>
      <c r="E299" s="16" t="s">
        <v>743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507</v>
      </c>
      <c r="B300" s="16" t="s">
        <v>547</v>
      </c>
      <c r="C300" s="16" t="s">
        <v>548</v>
      </c>
      <c r="E300" s="16" t="s">
        <v>744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507</v>
      </c>
      <c r="B301" s="16" t="s">
        <v>550</v>
      </c>
      <c r="C301" s="16" t="s">
        <v>551</v>
      </c>
      <c r="E301" s="16" t="s">
        <v>745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507</v>
      </c>
      <c r="B302" s="16" t="s">
        <v>553</v>
      </c>
      <c r="C302" s="16" t="s">
        <v>554</v>
      </c>
      <c r="E302" s="16" t="s">
        <v>746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507</v>
      </c>
      <c r="B303" s="16" t="s">
        <v>556</v>
      </c>
      <c r="C303" s="16" t="s">
        <v>557</v>
      </c>
      <c r="E303" s="16" t="s">
        <v>747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507</v>
      </c>
      <c r="B304" s="16" t="s">
        <v>559</v>
      </c>
      <c r="C304" s="16" t="s">
        <v>560</v>
      </c>
      <c r="E304" s="16" t="s">
        <v>748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507</v>
      </c>
      <c r="B305" s="16" t="s">
        <v>562</v>
      </c>
      <c r="C305" s="16" t="s">
        <v>563</v>
      </c>
      <c r="E305" s="16" t="s">
        <v>749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408</v>
      </c>
      <c r="B306" s="16" t="s">
        <v>531</v>
      </c>
      <c r="C306" s="16" t="s">
        <v>532</v>
      </c>
      <c r="E306" s="16" t="s">
        <v>750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408</v>
      </c>
      <c r="B307" s="16" t="s">
        <v>534</v>
      </c>
      <c r="C307" s="16" t="s">
        <v>394</v>
      </c>
      <c r="E307" s="16" t="s">
        <v>751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408</v>
      </c>
      <c r="B308" s="16" t="s">
        <v>536</v>
      </c>
      <c r="C308" s="16" t="s">
        <v>537</v>
      </c>
      <c r="E308" s="16" t="s">
        <v>752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408</v>
      </c>
      <c r="B309" s="16" t="s">
        <v>539</v>
      </c>
      <c r="C309" s="16" t="s">
        <v>540</v>
      </c>
      <c r="E309" s="16" t="s">
        <v>753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408</v>
      </c>
      <c r="B310" s="16" t="s">
        <v>542</v>
      </c>
      <c r="C310" s="16" t="s">
        <v>345</v>
      </c>
      <c r="E310" s="16" t="s">
        <v>754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408</v>
      </c>
      <c r="B311" s="16" t="s">
        <v>544</v>
      </c>
      <c r="C311" s="16" t="s">
        <v>545</v>
      </c>
      <c r="E311" s="16" t="s">
        <v>755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408</v>
      </c>
      <c r="B312" s="16" t="s">
        <v>547</v>
      </c>
      <c r="C312" s="16" t="s">
        <v>548</v>
      </c>
      <c r="E312" s="16" t="s">
        <v>756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408</v>
      </c>
      <c r="B313" s="16" t="s">
        <v>550</v>
      </c>
      <c r="C313" s="16" t="s">
        <v>551</v>
      </c>
      <c r="E313" s="16" t="s">
        <v>757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408</v>
      </c>
      <c r="B314" s="16" t="s">
        <v>553</v>
      </c>
      <c r="C314" s="16" t="s">
        <v>554</v>
      </c>
      <c r="E314" s="16" t="s">
        <v>758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408</v>
      </c>
      <c r="B315" s="16" t="s">
        <v>556</v>
      </c>
      <c r="C315" s="16" t="s">
        <v>557</v>
      </c>
      <c r="E315" s="16" t="s">
        <v>759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408</v>
      </c>
      <c r="B316" s="16" t="s">
        <v>559</v>
      </c>
      <c r="C316" s="16" t="s">
        <v>560</v>
      </c>
      <c r="E316" s="16" t="s">
        <v>760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408</v>
      </c>
      <c r="B317" s="16" t="s">
        <v>562</v>
      </c>
      <c r="C317" s="16" t="s">
        <v>563</v>
      </c>
      <c r="E317" s="16" t="s">
        <v>761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514</v>
      </c>
      <c r="B318" s="16" t="s">
        <v>531</v>
      </c>
      <c r="C318" s="16" t="s">
        <v>532</v>
      </c>
      <c r="E318" s="16" t="s">
        <v>762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514</v>
      </c>
      <c r="B319" s="16" t="s">
        <v>534</v>
      </c>
      <c r="C319" s="16" t="s">
        <v>394</v>
      </c>
      <c r="E319" s="16" t="s">
        <v>763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514</v>
      </c>
      <c r="B320" s="16" t="s">
        <v>536</v>
      </c>
      <c r="C320" s="16" t="s">
        <v>537</v>
      </c>
      <c r="E320" s="16" t="s">
        <v>762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514</v>
      </c>
      <c r="B321" s="16" t="s">
        <v>539</v>
      </c>
      <c r="C321" s="16" t="s">
        <v>540</v>
      </c>
      <c r="E321" s="16" t="s">
        <v>764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514</v>
      </c>
      <c r="B322" s="16" t="s">
        <v>542</v>
      </c>
      <c r="C322" s="16" t="s">
        <v>345</v>
      </c>
      <c r="E322" s="16" t="s">
        <v>765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514</v>
      </c>
      <c r="B323" s="16" t="s">
        <v>544</v>
      </c>
      <c r="C323" s="16" t="s">
        <v>545</v>
      </c>
      <c r="E323" s="16" t="s">
        <v>764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514</v>
      </c>
      <c r="B324" s="16" t="s">
        <v>547</v>
      </c>
      <c r="C324" s="16" t="s">
        <v>548</v>
      </c>
      <c r="E324" s="16" t="s">
        <v>766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514</v>
      </c>
      <c r="B325" s="16" t="s">
        <v>550</v>
      </c>
      <c r="C325" s="16" t="s">
        <v>551</v>
      </c>
      <c r="E325" s="16" t="s">
        <v>767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514</v>
      </c>
      <c r="B326" s="16" t="s">
        <v>553</v>
      </c>
      <c r="C326" s="16" t="s">
        <v>554</v>
      </c>
      <c r="E326" s="16" t="s">
        <v>768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514</v>
      </c>
      <c r="B327" s="16" t="s">
        <v>556</v>
      </c>
      <c r="C327" s="16" t="s">
        <v>557</v>
      </c>
      <c r="E327" s="16" t="s">
        <v>769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514</v>
      </c>
      <c r="B328" s="16" t="s">
        <v>559</v>
      </c>
      <c r="C328" s="16" t="s">
        <v>560</v>
      </c>
      <c r="E328" s="16" t="s">
        <v>770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514</v>
      </c>
      <c r="B329" s="16" t="s">
        <v>562</v>
      </c>
      <c r="C329" s="16" t="s">
        <v>563</v>
      </c>
      <c r="E329" s="16" t="s">
        <v>771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393</v>
      </c>
      <c r="B330" s="16" t="s">
        <v>531</v>
      </c>
      <c r="C330" s="16" t="s">
        <v>532</v>
      </c>
      <c r="E330" s="16" t="s">
        <v>772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393</v>
      </c>
      <c r="B331" s="16" t="s">
        <v>534</v>
      </c>
      <c r="C331" s="16" t="s">
        <v>394</v>
      </c>
      <c r="E331" s="16" t="s">
        <v>773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774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775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776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777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778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779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2" width="9.140625" style="175" customWidth="1"/>
    <col min="3" max="3" width="9.140625" style="180" customWidth="1"/>
    <col min="4" max="4" width="15.8515625" style="180" customWidth="1"/>
    <col min="5" max="5" width="12.421875" style="175" customWidth="1"/>
    <col min="6" max="6" width="10.28125" style="175" customWidth="1"/>
    <col min="7" max="16384" width="9.140625" style="175" customWidth="1"/>
  </cols>
  <sheetData>
    <row r="1" spans="1:4" ht="37.5">
      <c r="A1" s="175" t="s">
        <v>43</v>
      </c>
      <c r="B1" s="176" t="s">
        <v>361</v>
      </c>
      <c r="C1" s="177" t="s">
        <v>787</v>
      </c>
      <c r="D1" s="177" t="s">
        <v>788</v>
      </c>
    </row>
    <row r="2" spans="1:4" ht="12">
      <c r="A2" s="175" t="s">
        <v>340</v>
      </c>
      <c r="B2" s="178">
        <v>36526</v>
      </c>
      <c r="C2" s="80">
        <v>203442</v>
      </c>
      <c r="D2" s="80">
        <v>227496</v>
      </c>
    </row>
    <row r="3" spans="1:4" ht="12">
      <c r="A3" s="175" t="s">
        <v>341</v>
      </c>
      <c r="B3" s="178">
        <v>36557</v>
      </c>
      <c r="C3" s="80">
        <v>199261</v>
      </c>
      <c r="D3" s="80">
        <v>228723</v>
      </c>
    </row>
    <row r="4" spans="1:4" ht="12">
      <c r="A4" s="175" t="s">
        <v>342</v>
      </c>
      <c r="B4" s="178">
        <v>36586</v>
      </c>
      <c r="C4" s="80">
        <v>232490</v>
      </c>
      <c r="D4" s="80">
        <v>230075</v>
      </c>
    </row>
    <row r="5" spans="1:4" ht="12">
      <c r="A5" s="175" t="s">
        <v>344</v>
      </c>
      <c r="B5" s="178">
        <v>36617</v>
      </c>
      <c r="C5" s="80">
        <v>227698</v>
      </c>
      <c r="D5" s="80">
        <v>229122</v>
      </c>
    </row>
    <row r="6" spans="1:4" ht="12">
      <c r="A6" s="175" t="s">
        <v>345</v>
      </c>
      <c r="B6" s="178">
        <v>36647</v>
      </c>
      <c r="C6" s="80">
        <v>242501</v>
      </c>
      <c r="D6" s="80">
        <v>229769</v>
      </c>
    </row>
    <row r="7" spans="1:4" ht="12">
      <c r="A7" s="175" t="s">
        <v>346</v>
      </c>
      <c r="B7" s="178">
        <v>36678</v>
      </c>
      <c r="C7" s="80">
        <v>242963</v>
      </c>
      <c r="D7" s="80">
        <v>229717</v>
      </c>
    </row>
    <row r="8" spans="1:4" ht="12">
      <c r="A8" s="175" t="s">
        <v>349</v>
      </c>
      <c r="B8" s="178">
        <v>36708</v>
      </c>
      <c r="C8" s="80">
        <v>245140</v>
      </c>
      <c r="D8" s="80">
        <v>228951</v>
      </c>
    </row>
    <row r="9" spans="1:4" ht="12">
      <c r="A9" s="175" t="s">
        <v>350</v>
      </c>
      <c r="B9" s="178">
        <v>36739</v>
      </c>
      <c r="C9" s="80">
        <v>247832</v>
      </c>
      <c r="D9" s="80">
        <v>228967</v>
      </c>
    </row>
    <row r="10" spans="1:4" ht="12">
      <c r="A10" s="175" t="s">
        <v>351</v>
      </c>
      <c r="B10" s="178">
        <v>36770</v>
      </c>
      <c r="C10" s="80">
        <v>227899</v>
      </c>
      <c r="D10" s="80">
        <v>231700</v>
      </c>
    </row>
    <row r="11" spans="1:4" ht="12">
      <c r="A11" s="175" t="s">
        <v>353</v>
      </c>
      <c r="B11" s="178">
        <v>36800</v>
      </c>
      <c r="C11" s="80">
        <v>236491</v>
      </c>
      <c r="D11" s="80">
        <v>230491</v>
      </c>
    </row>
    <row r="12" spans="1:4" ht="12">
      <c r="A12" s="175" t="s">
        <v>354</v>
      </c>
      <c r="B12" s="178">
        <v>36831</v>
      </c>
      <c r="C12" s="80">
        <v>222819</v>
      </c>
      <c r="D12" s="80">
        <v>229435</v>
      </c>
    </row>
    <row r="13" spans="1:4" ht="12">
      <c r="A13" s="175" t="s">
        <v>355</v>
      </c>
      <c r="B13" s="178">
        <v>36861</v>
      </c>
      <c r="C13" s="80">
        <v>218390</v>
      </c>
      <c r="D13" s="80">
        <v>224424</v>
      </c>
    </row>
    <row r="14" spans="1:4" ht="12">
      <c r="A14" s="175" t="s">
        <v>340</v>
      </c>
      <c r="B14" s="178">
        <v>36892</v>
      </c>
      <c r="C14" s="80">
        <v>209685</v>
      </c>
      <c r="D14" s="80">
        <v>231434</v>
      </c>
    </row>
    <row r="15" spans="1:4" ht="12">
      <c r="A15" s="175" t="s">
        <v>341</v>
      </c>
      <c r="B15" s="178">
        <v>36923</v>
      </c>
      <c r="C15" s="80">
        <v>200876</v>
      </c>
      <c r="D15" s="80">
        <v>230629</v>
      </c>
    </row>
    <row r="16" spans="1:4" ht="12">
      <c r="A16" s="175" t="s">
        <v>342</v>
      </c>
      <c r="B16" s="178">
        <v>36951</v>
      </c>
      <c r="C16" s="80">
        <v>232587</v>
      </c>
      <c r="D16" s="80">
        <v>231203</v>
      </c>
    </row>
    <row r="17" spans="1:4" ht="12">
      <c r="A17" s="175" t="s">
        <v>344</v>
      </c>
      <c r="B17" s="178">
        <v>36982</v>
      </c>
      <c r="C17" s="80">
        <v>232513</v>
      </c>
      <c r="D17" s="80">
        <v>233008</v>
      </c>
    </row>
    <row r="18" spans="1:4" ht="12">
      <c r="A18" s="175" t="s">
        <v>345</v>
      </c>
      <c r="B18" s="178">
        <v>37012</v>
      </c>
      <c r="C18" s="80">
        <v>245357</v>
      </c>
      <c r="D18" s="80">
        <v>232061</v>
      </c>
    </row>
    <row r="19" spans="1:4" ht="12">
      <c r="A19" s="175" t="s">
        <v>346</v>
      </c>
      <c r="B19" s="178">
        <v>37043</v>
      </c>
      <c r="C19" s="80">
        <v>243498</v>
      </c>
      <c r="D19" s="80">
        <v>231641</v>
      </c>
    </row>
    <row r="20" spans="1:4" ht="12">
      <c r="A20" s="175" t="s">
        <v>349</v>
      </c>
      <c r="B20" s="178">
        <v>37073</v>
      </c>
      <c r="C20" s="80">
        <v>250363</v>
      </c>
      <c r="D20" s="80">
        <v>233009</v>
      </c>
    </row>
    <row r="21" spans="1:4" ht="12">
      <c r="A21" s="175" t="s">
        <v>350</v>
      </c>
      <c r="B21" s="178">
        <v>37104</v>
      </c>
      <c r="C21" s="80">
        <v>253274</v>
      </c>
      <c r="D21" s="80">
        <v>233119</v>
      </c>
    </row>
    <row r="22" spans="1:4" ht="12">
      <c r="A22" s="175" t="s">
        <v>351</v>
      </c>
      <c r="B22" s="178">
        <v>37135</v>
      </c>
      <c r="C22" s="80">
        <v>226312</v>
      </c>
      <c r="D22" s="80">
        <v>232742</v>
      </c>
    </row>
    <row r="23" spans="1:4" ht="12">
      <c r="A23" s="175" t="s">
        <v>353</v>
      </c>
      <c r="B23" s="178">
        <v>37165</v>
      </c>
      <c r="C23" s="80">
        <v>241050</v>
      </c>
      <c r="D23" s="80">
        <v>233714</v>
      </c>
    </row>
    <row r="24" spans="1:4" ht="12">
      <c r="A24" s="175" t="s">
        <v>354</v>
      </c>
      <c r="B24" s="178">
        <v>37196</v>
      </c>
      <c r="C24" s="80">
        <v>230511</v>
      </c>
      <c r="D24" s="80">
        <v>236286</v>
      </c>
    </row>
    <row r="25" spans="1:4" ht="12">
      <c r="A25" s="175" t="s">
        <v>355</v>
      </c>
      <c r="B25" s="178">
        <v>37226</v>
      </c>
      <c r="C25" s="80">
        <v>229584</v>
      </c>
      <c r="D25" s="80">
        <v>237077</v>
      </c>
    </row>
    <row r="26" spans="1:4" ht="12">
      <c r="A26" s="175" t="s">
        <v>340</v>
      </c>
      <c r="B26" s="178">
        <v>37257</v>
      </c>
      <c r="C26" s="80">
        <v>215215</v>
      </c>
      <c r="D26" s="80">
        <v>236450</v>
      </c>
    </row>
    <row r="27" spans="1:4" ht="12">
      <c r="A27" s="175" t="s">
        <v>341</v>
      </c>
      <c r="B27" s="178">
        <v>37288</v>
      </c>
      <c r="C27" s="80">
        <v>208237</v>
      </c>
      <c r="D27" s="80">
        <v>238083</v>
      </c>
    </row>
    <row r="28" spans="1:4" ht="12">
      <c r="A28" s="175" t="s">
        <v>342</v>
      </c>
      <c r="B28" s="178">
        <v>37316</v>
      </c>
      <c r="C28" s="80">
        <v>236070</v>
      </c>
      <c r="D28" s="80">
        <v>235791</v>
      </c>
    </row>
    <row r="29" spans="1:4" ht="12">
      <c r="A29" s="175" t="s">
        <v>344</v>
      </c>
      <c r="B29" s="178">
        <v>37347</v>
      </c>
      <c r="C29" s="80">
        <v>237226</v>
      </c>
      <c r="D29" s="80">
        <v>236403</v>
      </c>
    </row>
    <row r="30" spans="1:4" ht="12">
      <c r="A30" s="175" t="s">
        <v>345</v>
      </c>
      <c r="B30" s="178">
        <v>37377</v>
      </c>
      <c r="C30" s="80">
        <v>251746</v>
      </c>
      <c r="D30" s="80">
        <v>237275</v>
      </c>
    </row>
    <row r="31" spans="1:4" ht="12">
      <c r="A31" s="175" t="s">
        <v>346</v>
      </c>
      <c r="B31" s="178">
        <v>37408</v>
      </c>
      <c r="C31" s="80">
        <v>247868</v>
      </c>
      <c r="D31" s="80">
        <v>238175</v>
      </c>
    </row>
    <row r="32" spans="1:4" ht="12">
      <c r="A32" s="175" t="s">
        <v>349</v>
      </c>
      <c r="B32" s="178">
        <v>37438</v>
      </c>
      <c r="C32" s="80">
        <v>256392</v>
      </c>
      <c r="D32" s="80">
        <v>237726</v>
      </c>
    </row>
    <row r="33" spans="1:4" ht="12">
      <c r="A33" s="175" t="s">
        <v>350</v>
      </c>
      <c r="B33" s="178">
        <v>37469</v>
      </c>
      <c r="C33" s="80">
        <v>258666</v>
      </c>
      <c r="D33" s="80">
        <v>239677</v>
      </c>
    </row>
    <row r="34" spans="1:4" ht="12">
      <c r="A34" s="175" t="s">
        <v>351</v>
      </c>
      <c r="B34" s="178">
        <v>37500</v>
      </c>
      <c r="C34" s="80">
        <v>233625</v>
      </c>
      <c r="D34" s="80">
        <v>239824</v>
      </c>
    </row>
    <row r="35" spans="1:4" ht="12">
      <c r="A35" s="175" t="s">
        <v>353</v>
      </c>
      <c r="B35" s="178">
        <v>37530</v>
      </c>
      <c r="C35" s="80">
        <v>245556</v>
      </c>
      <c r="D35" s="80">
        <v>237687</v>
      </c>
    </row>
    <row r="36" spans="1:4" ht="12">
      <c r="A36" s="175" t="s">
        <v>354</v>
      </c>
      <c r="B36" s="178">
        <v>37561</v>
      </c>
      <c r="C36" s="80">
        <v>230648</v>
      </c>
      <c r="D36" s="80">
        <v>238773</v>
      </c>
    </row>
    <row r="37" spans="1:4" ht="12">
      <c r="A37" s="175" t="s">
        <v>355</v>
      </c>
      <c r="B37" s="178">
        <v>37591</v>
      </c>
      <c r="C37" s="80">
        <v>234260</v>
      </c>
      <c r="D37" s="80">
        <v>239848</v>
      </c>
    </row>
    <row r="38" spans="1:4" ht="12">
      <c r="A38" s="175" t="s">
        <v>340</v>
      </c>
      <c r="B38" s="178">
        <v>37622</v>
      </c>
      <c r="C38" s="80">
        <v>218534</v>
      </c>
      <c r="D38" s="80">
        <v>238709</v>
      </c>
    </row>
    <row r="39" spans="1:4" ht="12">
      <c r="A39" s="175" t="s">
        <v>341</v>
      </c>
      <c r="B39" s="178">
        <v>37653</v>
      </c>
      <c r="C39" s="80">
        <v>203677</v>
      </c>
      <c r="D39" s="80">
        <v>233542</v>
      </c>
    </row>
    <row r="40" spans="1:4" ht="12">
      <c r="A40" s="175" t="s">
        <v>342</v>
      </c>
      <c r="B40" s="178">
        <v>37681</v>
      </c>
      <c r="C40" s="80">
        <v>236679</v>
      </c>
      <c r="D40" s="80">
        <v>237199</v>
      </c>
    </row>
    <row r="41" spans="1:4" ht="12">
      <c r="A41" s="175" t="s">
        <v>344</v>
      </c>
      <c r="B41" s="178">
        <v>37712</v>
      </c>
      <c r="C41" s="80">
        <v>239415</v>
      </c>
      <c r="D41" s="80">
        <v>237930</v>
      </c>
    </row>
    <row r="42" spans="1:4" ht="12">
      <c r="A42" s="175" t="s">
        <v>345</v>
      </c>
      <c r="B42" s="178">
        <v>37742</v>
      </c>
      <c r="C42" s="80">
        <v>253244</v>
      </c>
      <c r="D42" s="80">
        <v>239852</v>
      </c>
    </row>
    <row r="43" spans="1:4" ht="12">
      <c r="A43" s="175" t="s">
        <v>346</v>
      </c>
      <c r="B43" s="178">
        <v>37773</v>
      </c>
      <c r="C43" s="80">
        <v>252145</v>
      </c>
      <c r="D43" s="80">
        <v>241546</v>
      </c>
    </row>
    <row r="44" spans="1:4" ht="12">
      <c r="A44" s="175" t="s">
        <v>349</v>
      </c>
      <c r="B44" s="178">
        <v>37803</v>
      </c>
      <c r="C44" s="80">
        <v>262105</v>
      </c>
      <c r="D44" s="80">
        <v>243126</v>
      </c>
    </row>
    <row r="45" spans="1:4" ht="12">
      <c r="A45" s="175" t="s">
        <v>350</v>
      </c>
      <c r="B45" s="178">
        <v>37834</v>
      </c>
      <c r="C45" s="80">
        <v>260687</v>
      </c>
      <c r="D45" s="80">
        <v>243309</v>
      </c>
    </row>
    <row r="46" spans="1:4" ht="12">
      <c r="A46" s="175" t="s">
        <v>351</v>
      </c>
      <c r="B46" s="178">
        <v>37865</v>
      </c>
      <c r="C46" s="80">
        <v>237451</v>
      </c>
      <c r="D46" s="80">
        <v>243085</v>
      </c>
    </row>
    <row r="47" spans="1:4" ht="12">
      <c r="A47" s="175" t="s">
        <v>353</v>
      </c>
      <c r="B47" s="178">
        <v>37895</v>
      </c>
      <c r="C47" s="80">
        <v>254048</v>
      </c>
      <c r="D47" s="80">
        <v>245138</v>
      </c>
    </row>
    <row r="48" spans="1:4" ht="12">
      <c r="A48" s="175" t="s">
        <v>354</v>
      </c>
      <c r="B48" s="178">
        <v>37926</v>
      </c>
      <c r="C48" s="80">
        <v>233698</v>
      </c>
      <c r="D48" s="80">
        <v>243775</v>
      </c>
    </row>
    <row r="49" spans="1:4" ht="12">
      <c r="A49" s="175" t="s">
        <v>355</v>
      </c>
      <c r="B49" s="178">
        <v>37956</v>
      </c>
      <c r="C49" s="80">
        <v>238538</v>
      </c>
      <c r="D49" s="80">
        <v>243248</v>
      </c>
    </row>
    <row r="50" spans="1:4" ht="12">
      <c r="A50" s="175" t="s">
        <v>340</v>
      </c>
      <c r="B50" s="178">
        <v>37987</v>
      </c>
      <c r="C50" s="80">
        <v>222450</v>
      </c>
      <c r="D50" s="80">
        <v>243625</v>
      </c>
    </row>
    <row r="51" spans="1:4" ht="12">
      <c r="A51" s="175" t="s">
        <v>341</v>
      </c>
      <c r="B51" s="178">
        <v>38018</v>
      </c>
      <c r="C51" s="80">
        <v>213709</v>
      </c>
      <c r="D51" s="80">
        <v>244632</v>
      </c>
    </row>
    <row r="52" spans="1:4" ht="12">
      <c r="A52" s="175" t="s">
        <v>342</v>
      </c>
      <c r="B52" s="178">
        <v>38047</v>
      </c>
      <c r="C52" s="80">
        <v>251403</v>
      </c>
      <c r="D52" s="80">
        <v>248794</v>
      </c>
    </row>
    <row r="53" spans="1:4" ht="12">
      <c r="A53" s="175" t="s">
        <v>344</v>
      </c>
      <c r="B53" s="178">
        <v>38078</v>
      </c>
      <c r="C53" s="80">
        <v>250968</v>
      </c>
      <c r="D53" s="80">
        <v>248125</v>
      </c>
    </row>
    <row r="54" spans="1:4" ht="12">
      <c r="A54" s="175" t="s">
        <v>345</v>
      </c>
      <c r="B54" s="178">
        <v>38108</v>
      </c>
      <c r="C54" s="80">
        <v>257235</v>
      </c>
      <c r="D54" s="80">
        <v>246414</v>
      </c>
    </row>
    <row r="55" spans="1:4" ht="12">
      <c r="A55" s="175" t="s">
        <v>346</v>
      </c>
      <c r="B55" s="178">
        <v>38139</v>
      </c>
      <c r="C55" s="80">
        <v>257383</v>
      </c>
      <c r="D55" s="80">
        <v>245083</v>
      </c>
    </row>
    <row r="56" spans="1:4" ht="12">
      <c r="A56" s="175" t="s">
        <v>349</v>
      </c>
      <c r="B56" s="178">
        <v>38169</v>
      </c>
      <c r="C56" s="80">
        <v>265969</v>
      </c>
      <c r="D56" s="80">
        <v>247583</v>
      </c>
    </row>
    <row r="57" spans="1:4" ht="12">
      <c r="A57" s="175" t="s">
        <v>350</v>
      </c>
      <c r="B57" s="178">
        <v>38200</v>
      </c>
      <c r="C57" s="80">
        <v>262836</v>
      </c>
      <c r="D57" s="80">
        <v>247382</v>
      </c>
    </row>
    <row r="58" spans="1:4" ht="12">
      <c r="A58" s="175" t="s">
        <v>351</v>
      </c>
      <c r="B58" s="178">
        <v>38231</v>
      </c>
      <c r="C58" s="80">
        <v>243515</v>
      </c>
      <c r="D58" s="80">
        <v>247865</v>
      </c>
    </row>
    <row r="59" spans="1:4" ht="12">
      <c r="A59" s="175" t="s">
        <v>353</v>
      </c>
      <c r="B59" s="178">
        <v>38261</v>
      </c>
      <c r="C59" s="80">
        <v>254496</v>
      </c>
      <c r="D59" s="80">
        <v>248105</v>
      </c>
    </row>
    <row r="60" spans="1:4" ht="12">
      <c r="A60" s="175" t="s">
        <v>354</v>
      </c>
      <c r="B60" s="178">
        <v>38292</v>
      </c>
      <c r="C60" s="80">
        <v>239796</v>
      </c>
      <c r="D60" s="80">
        <v>247663</v>
      </c>
    </row>
    <row r="61" spans="1:4" ht="12">
      <c r="A61" s="175" t="s">
        <v>355</v>
      </c>
      <c r="B61" s="178">
        <v>38322</v>
      </c>
      <c r="C61" s="80">
        <v>245029</v>
      </c>
      <c r="D61" s="80">
        <v>248536</v>
      </c>
    </row>
    <row r="62" spans="1:4" ht="12">
      <c r="A62" s="175" t="s">
        <v>340</v>
      </c>
      <c r="B62" s="178">
        <v>38353</v>
      </c>
      <c r="C62" s="80">
        <v>224072</v>
      </c>
      <c r="D62" s="80">
        <v>247640</v>
      </c>
    </row>
    <row r="63" spans="1:4" ht="12">
      <c r="A63" s="175" t="s">
        <v>341</v>
      </c>
      <c r="B63" s="178">
        <v>38384</v>
      </c>
      <c r="C63" s="80">
        <v>219970</v>
      </c>
      <c r="D63" s="80">
        <v>250019</v>
      </c>
    </row>
    <row r="64" spans="1:4" ht="12">
      <c r="A64" s="175" t="s">
        <v>342</v>
      </c>
      <c r="B64" s="178">
        <v>38412</v>
      </c>
      <c r="C64" s="80">
        <v>253182</v>
      </c>
      <c r="D64" s="80">
        <v>249059</v>
      </c>
    </row>
    <row r="65" spans="1:4" ht="12">
      <c r="A65" s="175" t="s">
        <v>344</v>
      </c>
      <c r="B65" s="178">
        <v>38443</v>
      </c>
      <c r="C65" s="80">
        <v>250860</v>
      </c>
      <c r="D65" s="80">
        <v>249089</v>
      </c>
    </row>
    <row r="66" spans="1:4" ht="12">
      <c r="A66" s="175" t="s">
        <v>345</v>
      </c>
      <c r="B66" s="178">
        <v>38473</v>
      </c>
      <c r="C66" s="80">
        <v>262678</v>
      </c>
      <c r="D66" s="80">
        <v>250616</v>
      </c>
    </row>
    <row r="67" spans="1:4" ht="12">
      <c r="A67" s="175" t="s">
        <v>346</v>
      </c>
      <c r="B67" s="178">
        <v>38504</v>
      </c>
      <c r="C67" s="80">
        <v>263816</v>
      </c>
      <c r="D67" s="80">
        <v>251249</v>
      </c>
    </row>
    <row r="68" spans="1:4" ht="12">
      <c r="A68" s="175" t="s">
        <v>349</v>
      </c>
      <c r="B68" s="178">
        <v>38534</v>
      </c>
      <c r="C68" s="80">
        <v>267025</v>
      </c>
      <c r="D68" s="80">
        <v>250818</v>
      </c>
    </row>
    <row r="69" spans="1:4" ht="12">
      <c r="A69" s="175" t="s">
        <v>350</v>
      </c>
      <c r="B69" s="178">
        <v>38565</v>
      </c>
      <c r="C69" s="80">
        <v>265323</v>
      </c>
      <c r="D69" s="80">
        <v>249353</v>
      </c>
    </row>
    <row r="70" spans="1:4" ht="12">
      <c r="A70" s="175" t="s">
        <v>351</v>
      </c>
      <c r="B70" s="178">
        <v>38596</v>
      </c>
      <c r="C70" s="80">
        <v>242240</v>
      </c>
      <c r="D70" s="80">
        <v>245825</v>
      </c>
    </row>
    <row r="71" spans="1:4" ht="12">
      <c r="A71" s="175" t="s">
        <v>353</v>
      </c>
      <c r="B71" s="178">
        <v>38626</v>
      </c>
      <c r="C71" s="80">
        <v>251419</v>
      </c>
      <c r="D71" s="80">
        <v>246235</v>
      </c>
    </row>
    <row r="72" spans="1:4" ht="12">
      <c r="A72" s="175" t="s">
        <v>354</v>
      </c>
      <c r="B72" s="178">
        <v>38657</v>
      </c>
      <c r="C72" s="80">
        <v>243056</v>
      </c>
      <c r="D72" s="80">
        <v>250618</v>
      </c>
    </row>
    <row r="73" spans="1:4" ht="12">
      <c r="A73" s="175" t="s">
        <v>355</v>
      </c>
      <c r="B73" s="178">
        <v>38687</v>
      </c>
      <c r="C73" s="80">
        <v>245787</v>
      </c>
      <c r="D73" s="80">
        <v>250428</v>
      </c>
    </row>
    <row r="74" spans="1:4" ht="12">
      <c r="A74" s="175" t="s">
        <v>340</v>
      </c>
      <c r="B74" s="178">
        <v>38718</v>
      </c>
      <c r="C74" s="80">
        <v>233282</v>
      </c>
      <c r="D74" s="80">
        <v>255334</v>
      </c>
    </row>
    <row r="75" spans="1:4" ht="12">
      <c r="A75" s="175" t="s">
        <v>341</v>
      </c>
      <c r="B75" s="178">
        <v>38749</v>
      </c>
      <c r="C75" s="80">
        <v>220711</v>
      </c>
      <c r="D75" s="80">
        <v>250811</v>
      </c>
    </row>
    <row r="76" spans="1:4" ht="12">
      <c r="A76" s="175" t="s">
        <v>342</v>
      </c>
      <c r="B76" s="178">
        <v>38777</v>
      </c>
      <c r="C76" s="80">
        <v>256623</v>
      </c>
      <c r="D76" s="80">
        <v>250701</v>
      </c>
    </row>
    <row r="77" spans="1:4" ht="12">
      <c r="A77" s="175" t="s">
        <v>344</v>
      </c>
      <c r="B77" s="178">
        <v>38808</v>
      </c>
      <c r="C77" s="80">
        <v>250644</v>
      </c>
      <c r="D77" s="80">
        <v>250805</v>
      </c>
    </row>
    <row r="78" spans="1:4" ht="12">
      <c r="A78" s="175" t="s">
        <v>345</v>
      </c>
      <c r="B78" s="178">
        <v>38838</v>
      </c>
      <c r="C78" s="80">
        <v>263370</v>
      </c>
      <c r="D78" s="80">
        <v>250019</v>
      </c>
    </row>
    <row r="79" spans="1:4" ht="12">
      <c r="A79" s="175" t="s">
        <v>346</v>
      </c>
      <c r="B79" s="178">
        <v>38869</v>
      </c>
      <c r="C79" s="80">
        <v>263782</v>
      </c>
      <c r="D79" s="80">
        <v>250270</v>
      </c>
    </row>
    <row r="80" spans="1:4" ht="12">
      <c r="A80" s="175" t="s">
        <v>349</v>
      </c>
      <c r="B80" s="178">
        <v>38899</v>
      </c>
      <c r="C80" s="80">
        <v>263421</v>
      </c>
      <c r="D80" s="80">
        <v>249321</v>
      </c>
    </row>
    <row r="81" spans="1:4" ht="12">
      <c r="A81" s="175" t="s">
        <v>350</v>
      </c>
      <c r="B81" s="178">
        <v>38930</v>
      </c>
      <c r="C81" s="80">
        <v>265206</v>
      </c>
      <c r="D81" s="80">
        <v>249183</v>
      </c>
    </row>
    <row r="82" spans="1:4" ht="12">
      <c r="A82" s="175" t="s">
        <v>351</v>
      </c>
      <c r="B82" s="178">
        <v>38961</v>
      </c>
      <c r="C82" s="80">
        <v>245605</v>
      </c>
      <c r="D82" s="80">
        <v>250672</v>
      </c>
    </row>
    <row r="83" spans="1:4" ht="12">
      <c r="A83" s="175" t="s">
        <v>353</v>
      </c>
      <c r="B83" s="178">
        <v>38991</v>
      </c>
      <c r="C83" s="80">
        <v>257939</v>
      </c>
      <c r="D83" s="80">
        <v>251628</v>
      </c>
    </row>
    <row r="84" spans="1:4" ht="12">
      <c r="A84" s="175" t="s">
        <v>354</v>
      </c>
      <c r="B84" s="178">
        <v>39022</v>
      </c>
      <c r="C84" s="80">
        <v>245346</v>
      </c>
      <c r="D84" s="80">
        <v>252565</v>
      </c>
    </row>
    <row r="85" spans="1:4" ht="12">
      <c r="A85" s="175" t="s">
        <v>355</v>
      </c>
      <c r="B85" s="178">
        <v>39052</v>
      </c>
      <c r="C85" s="80">
        <v>248187</v>
      </c>
      <c r="D85" s="80">
        <v>254233</v>
      </c>
    </row>
    <row r="86" spans="1:4" ht="12">
      <c r="A86" s="175" t="s">
        <v>340</v>
      </c>
      <c r="B86" s="178">
        <v>39083</v>
      </c>
      <c r="C86" s="80">
        <v>233621</v>
      </c>
      <c r="D86" s="80">
        <v>254084</v>
      </c>
    </row>
    <row r="87" spans="1:4" ht="12">
      <c r="A87" s="175" t="s">
        <v>341</v>
      </c>
      <c r="B87" s="178">
        <v>39114</v>
      </c>
      <c r="C87" s="80">
        <v>219232</v>
      </c>
      <c r="D87" s="80">
        <v>249432</v>
      </c>
    </row>
    <row r="88" spans="1:4" ht="12">
      <c r="A88" s="175" t="s">
        <v>342</v>
      </c>
      <c r="B88" s="178">
        <v>39142</v>
      </c>
      <c r="C88" s="80">
        <v>259638</v>
      </c>
      <c r="D88" s="80">
        <v>254383</v>
      </c>
    </row>
    <row r="89" spans="1:4" ht="12">
      <c r="A89" s="175" t="s">
        <v>344</v>
      </c>
      <c r="B89" s="178">
        <v>39173</v>
      </c>
      <c r="C89" s="80">
        <v>252595</v>
      </c>
      <c r="D89" s="80">
        <v>251491</v>
      </c>
    </row>
    <row r="90" spans="1:4" ht="12">
      <c r="A90" s="175" t="s">
        <v>345</v>
      </c>
      <c r="B90" s="178">
        <v>39203</v>
      </c>
      <c r="C90" s="80">
        <v>267574</v>
      </c>
      <c r="D90" s="80">
        <v>253890</v>
      </c>
    </row>
    <row r="91" spans="1:4" ht="12">
      <c r="A91" s="175" t="s">
        <v>346</v>
      </c>
      <c r="B91" s="178">
        <v>39234</v>
      </c>
      <c r="C91" s="80">
        <v>265374</v>
      </c>
      <c r="D91" s="80">
        <v>253334</v>
      </c>
    </row>
    <row r="92" spans="1:4" ht="12">
      <c r="A92" s="175" t="s">
        <v>349</v>
      </c>
      <c r="B92" s="178">
        <v>39264</v>
      </c>
      <c r="C92" s="80">
        <v>267106</v>
      </c>
      <c r="D92" s="80">
        <v>252526</v>
      </c>
    </row>
    <row r="93" spans="1:4" ht="12">
      <c r="A93" s="175" t="s">
        <v>350</v>
      </c>
      <c r="B93" s="178">
        <v>39295</v>
      </c>
      <c r="C93" s="80">
        <v>271225</v>
      </c>
      <c r="D93" s="80">
        <v>254001</v>
      </c>
    </row>
    <row r="94" spans="1:4" ht="12">
      <c r="A94" s="175" t="s">
        <v>351</v>
      </c>
      <c r="B94" s="178">
        <v>39326</v>
      </c>
      <c r="C94" s="80">
        <v>245965</v>
      </c>
      <c r="D94" s="80">
        <v>253505</v>
      </c>
    </row>
    <row r="95" spans="1:4" ht="12">
      <c r="A95" s="175" t="s">
        <v>353</v>
      </c>
      <c r="B95" s="178">
        <v>39356</v>
      </c>
      <c r="C95" s="80">
        <v>261423</v>
      </c>
      <c r="D95" s="80">
        <v>253828</v>
      </c>
    </row>
    <row r="96" spans="1:4" ht="12">
      <c r="A96" s="175" t="s">
        <v>354</v>
      </c>
      <c r="B96" s="178">
        <v>39387</v>
      </c>
      <c r="C96" s="80">
        <v>245787</v>
      </c>
      <c r="D96" s="80">
        <v>251927</v>
      </c>
    </row>
    <row r="97" spans="1:4" ht="12">
      <c r="A97" s="175" t="s">
        <v>355</v>
      </c>
      <c r="B97" s="178">
        <v>39417</v>
      </c>
      <c r="C97" s="80">
        <v>240281</v>
      </c>
      <c r="D97" s="80">
        <v>247698</v>
      </c>
    </row>
    <row r="98" spans="1:4" ht="12">
      <c r="A98" s="175" t="s">
        <v>340</v>
      </c>
      <c r="B98" s="178">
        <v>39448</v>
      </c>
      <c r="C98" s="80">
        <v>232920</v>
      </c>
      <c r="D98" s="80">
        <v>252685</v>
      </c>
    </row>
    <row r="99" spans="1:4" ht="12">
      <c r="A99" s="175" t="s">
        <v>341</v>
      </c>
      <c r="B99" s="178">
        <v>39479</v>
      </c>
      <c r="C99" s="80">
        <v>221336</v>
      </c>
      <c r="D99" s="80">
        <v>250588</v>
      </c>
    </row>
    <row r="100" spans="1:4" ht="12">
      <c r="A100" s="175" t="s">
        <v>342</v>
      </c>
      <c r="B100" s="178">
        <v>39508</v>
      </c>
      <c r="C100" s="80">
        <v>252343</v>
      </c>
      <c r="D100" s="80">
        <v>249441</v>
      </c>
    </row>
    <row r="101" spans="1:4" ht="12">
      <c r="A101" s="175" t="s">
        <v>344</v>
      </c>
      <c r="B101" s="178">
        <v>39539</v>
      </c>
      <c r="C101" s="80">
        <v>252088</v>
      </c>
      <c r="D101" s="80">
        <v>249051</v>
      </c>
    </row>
    <row r="102" spans="1:4" ht="12">
      <c r="A102" s="175" t="s">
        <v>345</v>
      </c>
      <c r="B102" s="178">
        <v>39569</v>
      </c>
      <c r="C102" s="80">
        <v>261466</v>
      </c>
      <c r="D102" s="80">
        <v>248334</v>
      </c>
    </row>
    <row r="103" spans="1:4" ht="12">
      <c r="A103" s="175" t="s">
        <v>346</v>
      </c>
      <c r="B103" s="178">
        <v>39600</v>
      </c>
      <c r="C103" s="80">
        <v>257484</v>
      </c>
      <c r="D103" s="80">
        <v>246870</v>
      </c>
    </row>
    <row r="104" spans="1:4" ht="12">
      <c r="A104" s="175" t="s">
        <v>349</v>
      </c>
      <c r="B104" s="178">
        <v>39630</v>
      </c>
      <c r="C104" s="80">
        <v>261600</v>
      </c>
      <c r="D104" s="80">
        <v>245470</v>
      </c>
    </row>
    <row r="105" spans="1:4" ht="12">
      <c r="A105" s="175" t="s">
        <v>350</v>
      </c>
      <c r="B105" s="178">
        <v>39661</v>
      </c>
      <c r="C105" s="80">
        <v>260609</v>
      </c>
      <c r="D105" s="80">
        <v>245252</v>
      </c>
    </row>
    <row r="106" spans="1:4" ht="12">
      <c r="A106" s="175" t="s">
        <v>351</v>
      </c>
      <c r="B106" s="178">
        <v>39692</v>
      </c>
      <c r="C106" s="80">
        <v>239607</v>
      </c>
      <c r="D106" s="80">
        <v>245738</v>
      </c>
    </row>
    <row r="107" spans="1:4" ht="12">
      <c r="A107" s="175" t="s">
        <v>353</v>
      </c>
      <c r="B107" s="178">
        <v>39722</v>
      </c>
      <c r="C107" s="80">
        <v>255848</v>
      </c>
      <c r="D107" s="80">
        <v>246567</v>
      </c>
    </row>
    <row r="108" spans="1:4" ht="12">
      <c r="A108" s="175" t="s">
        <v>354</v>
      </c>
      <c r="B108" s="178">
        <v>39753</v>
      </c>
      <c r="C108" s="80">
        <v>236465</v>
      </c>
      <c r="D108" s="80">
        <v>246675</v>
      </c>
    </row>
    <row r="109" spans="1:4" ht="12">
      <c r="A109" s="175" t="s">
        <v>355</v>
      </c>
      <c r="B109" s="178">
        <v>39783</v>
      </c>
      <c r="C109" s="80">
        <v>241742</v>
      </c>
      <c r="D109" s="80">
        <v>246496</v>
      </c>
    </row>
    <row r="110" spans="1:4" ht="12">
      <c r="A110" s="175" t="s">
        <v>340</v>
      </c>
      <c r="B110" s="178">
        <v>39814</v>
      </c>
      <c r="C110" s="80">
        <v>225529</v>
      </c>
      <c r="D110" s="80">
        <v>245410</v>
      </c>
    </row>
    <row r="111" spans="1:4" ht="12">
      <c r="A111" s="175" t="s">
        <v>341</v>
      </c>
      <c r="B111" s="178">
        <v>39845</v>
      </c>
      <c r="C111" s="80">
        <v>217643</v>
      </c>
      <c r="D111" s="80">
        <v>248539</v>
      </c>
    </row>
    <row r="112" spans="1:4" ht="12">
      <c r="A112" s="175" t="s">
        <v>342</v>
      </c>
      <c r="B112" s="178">
        <v>39873</v>
      </c>
      <c r="C112" s="80">
        <v>249741</v>
      </c>
      <c r="D112" s="80">
        <v>245305</v>
      </c>
    </row>
    <row r="113" spans="1:4" ht="12">
      <c r="A113" s="175" t="s">
        <v>344</v>
      </c>
      <c r="B113" s="178">
        <v>39904</v>
      </c>
      <c r="C113" s="80">
        <v>251374</v>
      </c>
      <c r="D113" s="80">
        <v>247635</v>
      </c>
    </row>
    <row r="114" spans="1:4" ht="12">
      <c r="A114" s="175" t="s">
        <v>345</v>
      </c>
      <c r="B114" s="178">
        <v>39934</v>
      </c>
      <c r="C114" s="80">
        <v>258276</v>
      </c>
      <c r="D114" s="80">
        <v>246991</v>
      </c>
    </row>
    <row r="115" spans="1:4" ht="12">
      <c r="A115" s="175" t="s">
        <v>346</v>
      </c>
      <c r="B115" s="178">
        <v>39965</v>
      </c>
      <c r="C115" s="80">
        <v>258395</v>
      </c>
      <c r="D115" s="80">
        <v>246627</v>
      </c>
    </row>
    <row r="116" spans="1:4" ht="12">
      <c r="A116" s="175" t="s">
        <v>349</v>
      </c>
      <c r="B116" s="178">
        <v>39995</v>
      </c>
      <c r="C116" s="80">
        <v>264472</v>
      </c>
      <c r="D116" s="80">
        <v>247334</v>
      </c>
    </row>
    <row r="117" spans="1:4" ht="12">
      <c r="A117" s="175" t="s">
        <v>350</v>
      </c>
      <c r="B117" s="178">
        <v>40026</v>
      </c>
      <c r="C117" s="80">
        <v>260297</v>
      </c>
      <c r="D117" s="80">
        <v>247118</v>
      </c>
    </row>
    <row r="118" spans="1:4" ht="12">
      <c r="A118" s="175" t="s">
        <v>351</v>
      </c>
      <c r="B118" s="178">
        <v>40057</v>
      </c>
      <c r="C118" s="80">
        <v>241970</v>
      </c>
      <c r="D118" s="80">
        <v>246617</v>
      </c>
    </row>
    <row r="119" spans="1:4" ht="12">
      <c r="A119" s="175" t="s">
        <v>353</v>
      </c>
      <c r="B119" s="178">
        <v>40087</v>
      </c>
      <c r="C119" s="80">
        <v>252209</v>
      </c>
      <c r="D119" s="80">
        <v>244045</v>
      </c>
    </row>
    <row r="120" spans="1:4" ht="12">
      <c r="A120" s="175" t="s">
        <v>354</v>
      </c>
      <c r="B120" s="178">
        <v>40118</v>
      </c>
      <c r="C120" s="80">
        <v>237264</v>
      </c>
      <c r="D120" s="80">
        <v>246357</v>
      </c>
    </row>
    <row r="121" spans="1:4" ht="12">
      <c r="A121" s="175" t="s">
        <v>355</v>
      </c>
      <c r="B121" s="178">
        <v>40148</v>
      </c>
      <c r="C121" s="80">
        <v>239593</v>
      </c>
      <c r="D121" s="80">
        <v>244315</v>
      </c>
    </row>
    <row r="122" spans="1:4" ht="12">
      <c r="A122" s="175" t="s">
        <v>340</v>
      </c>
      <c r="B122" s="178">
        <v>40179</v>
      </c>
      <c r="C122" s="80">
        <v>220839</v>
      </c>
      <c r="D122" s="80">
        <v>242260</v>
      </c>
    </row>
    <row r="123" spans="1:4" ht="12">
      <c r="A123" s="175" t="s">
        <v>341</v>
      </c>
      <c r="B123" s="178">
        <v>40210</v>
      </c>
      <c r="C123" s="80">
        <v>210635</v>
      </c>
      <c r="D123" s="80">
        <v>241918</v>
      </c>
    </row>
    <row r="124" spans="1:4" ht="12">
      <c r="A124" s="175" t="s">
        <v>342</v>
      </c>
      <c r="B124" s="178">
        <v>40238</v>
      </c>
      <c r="C124" s="80">
        <v>254238</v>
      </c>
      <c r="D124" s="80">
        <v>248304</v>
      </c>
    </row>
    <row r="125" spans="1:4" ht="12">
      <c r="A125" s="175" t="s">
        <v>344</v>
      </c>
      <c r="B125" s="178">
        <v>40269</v>
      </c>
      <c r="C125" s="80">
        <v>253936</v>
      </c>
      <c r="D125" s="80">
        <v>248971</v>
      </c>
    </row>
    <row r="126" spans="1:4" ht="12">
      <c r="A126" s="175" t="s">
        <v>345</v>
      </c>
      <c r="B126" s="178">
        <v>40299</v>
      </c>
      <c r="C126" s="80">
        <v>256927</v>
      </c>
      <c r="D126" s="80">
        <v>247328</v>
      </c>
    </row>
    <row r="127" spans="1:4" ht="12">
      <c r="A127" s="175" t="s">
        <v>346</v>
      </c>
      <c r="B127" s="178">
        <v>40330</v>
      </c>
      <c r="C127" s="80">
        <v>260083</v>
      </c>
      <c r="D127" s="80">
        <v>247721</v>
      </c>
    </row>
    <row r="128" spans="1:4" ht="12">
      <c r="A128" s="175" t="s">
        <v>349</v>
      </c>
      <c r="B128" s="178">
        <v>40360</v>
      </c>
      <c r="C128" s="80">
        <v>265315</v>
      </c>
      <c r="D128" s="80">
        <v>249248</v>
      </c>
    </row>
    <row r="129" spans="1:4" ht="12">
      <c r="A129" s="175" t="s">
        <v>350</v>
      </c>
      <c r="B129" s="178">
        <v>40391</v>
      </c>
      <c r="C129" s="80">
        <v>263837</v>
      </c>
      <c r="D129" s="80">
        <v>249284</v>
      </c>
    </row>
    <row r="130" spans="1:4" ht="12">
      <c r="A130" s="175" t="s">
        <v>351</v>
      </c>
      <c r="B130" s="178">
        <v>40422</v>
      </c>
      <c r="C130" s="80">
        <v>244682</v>
      </c>
      <c r="D130" s="80">
        <v>249038</v>
      </c>
    </row>
    <row r="131" spans="1:4" ht="12">
      <c r="A131" s="175" t="s">
        <v>353</v>
      </c>
      <c r="B131" s="178">
        <v>40452</v>
      </c>
      <c r="C131" s="80">
        <v>256395</v>
      </c>
      <c r="D131" s="80">
        <v>249634</v>
      </c>
    </row>
    <row r="132" spans="1:4" ht="12">
      <c r="A132" s="175" t="s">
        <v>354</v>
      </c>
      <c r="B132" s="178">
        <v>40483</v>
      </c>
      <c r="C132" s="80">
        <v>239579</v>
      </c>
      <c r="D132" s="80">
        <v>247693</v>
      </c>
    </row>
    <row r="133" spans="1:4" ht="12">
      <c r="A133" s="175" t="s">
        <v>355</v>
      </c>
      <c r="B133" s="178">
        <v>40513</v>
      </c>
      <c r="C133" s="80">
        <v>240800</v>
      </c>
      <c r="D133" s="80">
        <v>244481</v>
      </c>
    </row>
    <row r="134" spans="1:4" ht="12">
      <c r="A134" s="175" t="s">
        <v>340</v>
      </c>
      <c r="B134" s="178">
        <v>40544</v>
      </c>
      <c r="C134" s="80">
        <v>223790</v>
      </c>
      <c r="D134" s="80">
        <v>246737</v>
      </c>
    </row>
    <row r="135" spans="1:4" ht="12">
      <c r="A135" s="175" t="s">
        <v>341</v>
      </c>
      <c r="B135" s="178">
        <v>40575</v>
      </c>
      <c r="C135" s="80">
        <v>213463</v>
      </c>
      <c r="D135" s="80">
        <v>245375</v>
      </c>
    </row>
    <row r="136" spans="1:4" ht="12">
      <c r="A136" s="175" t="s">
        <v>342</v>
      </c>
      <c r="B136" s="178">
        <v>40603</v>
      </c>
      <c r="C136" s="80">
        <v>253124</v>
      </c>
      <c r="D136" s="80">
        <v>246489</v>
      </c>
    </row>
    <row r="137" spans="1:4" ht="12">
      <c r="A137" s="175" t="s">
        <v>344</v>
      </c>
      <c r="B137" s="178">
        <v>40634</v>
      </c>
      <c r="C137" s="80">
        <v>249578</v>
      </c>
      <c r="D137" s="80">
        <v>245734</v>
      </c>
    </row>
    <row r="138" spans="1:4" ht="12">
      <c r="A138" s="175" t="s">
        <v>345</v>
      </c>
      <c r="B138" s="178">
        <v>40664</v>
      </c>
      <c r="C138" s="80">
        <v>254083</v>
      </c>
      <c r="D138" s="80">
        <v>243384</v>
      </c>
    </row>
    <row r="139" spans="1:4" ht="12">
      <c r="A139" s="175" t="s">
        <v>346</v>
      </c>
      <c r="B139" s="178">
        <v>40695</v>
      </c>
      <c r="C139" s="80">
        <v>258350</v>
      </c>
      <c r="D139" s="80">
        <v>245530</v>
      </c>
    </row>
    <row r="140" spans="1:4" ht="12">
      <c r="A140" s="175" t="s">
        <v>349</v>
      </c>
      <c r="B140" s="178">
        <v>40725</v>
      </c>
      <c r="C140" s="80">
        <v>260175</v>
      </c>
      <c r="D140" s="80">
        <v>245346</v>
      </c>
    </row>
    <row r="141" spans="1:4" ht="12">
      <c r="A141" s="175" t="s">
        <v>350</v>
      </c>
      <c r="B141" s="178">
        <v>40756</v>
      </c>
      <c r="C141" s="80">
        <v>260526</v>
      </c>
      <c r="D141" s="80">
        <v>244546</v>
      </c>
    </row>
    <row r="142" spans="1:4" ht="12">
      <c r="A142" s="175" t="s">
        <v>351</v>
      </c>
      <c r="B142" s="178">
        <v>40787</v>
      </c>
      <c r="C142" s="80">
        <v>242062</v>
      </c>
      <c r="D142" s="80">
        <v>245446</v>
      </c>
    </row>
    <row r="143" spans="1:4" ht="12">
      <c r="A143" s="175" t="s">
        <v>353</v>
      </c>
      <c r="B143" s="178">
        <v>40817</v>
      </c>
      <c r="C143" s="80">
        <v>251906</v>
      </c>
      <c r="D143" s="80">
        <v>246297</v>
      </c>
    </row>
    <row r="144" spans="1:4" ht="12">
      <c r="A144" s="175" t="s">
        <v>354</v>
      </c>
      <c r="B144" s="178">
        <v>40848</v>
      </c>
      <c r="C144" s="80">
        <v>238535</v>
      </c>
      <c r="D144" s="80">
        <v>246512</v>
      </c>
    </row>
    <row r="145" spans="1:4" ht="12">
      <c r="A145" s="175" t="s">
        <v>355</v>
      </c>
      <c r="B145" s="178">
        <v>40878</v>
      </c>
      <c r="C145" s="80">
        <v>244810</v>
      </c>
      <c r="D145" s="80">
        <v>249486</v>
      </c>
    </row>
    <row r="146" spans="1:4" ht="12">
      <c r="A146" s="175" t="s">
        <v>340</v>
      </c>
      <c r="B146" s="178">
        <v>40909</v>
      </c>
      <c r="C146" s="80">
        <v>227527</v>
      </c>
      <c r="D146" s="80">
        <v>249525</v>
      </c>
    </row>
    <row r="147" spans="1:4" ht="12">
      <c r="A147" s="175" t="s">
        <v>341</v>
      </c>
      <c r="B147" s="178">
        <v>40940</v>
      </c>
      <c r="C147" s="80">
        <v>218196</v>
      </c>
      <c r="D147" s="80">
        <v>250861</v>
      </c>
    </row>
    <row r="148" spans="1:4" ht="12">
      <c r="A148" s="175" t="s">
        <v>342</v>
      </c>
      <c r="B148" s="178">
        <v>40969</v>
      </c>
      <c r="C148" s="80">
        <v>256166</v>
      </c>
      <c r="D148" s="80">
        <v>249791</v>
      </c>
    </row>
    <row r="149" spans="1:4" ht="12">
      <c r="A149" s="175" t="s">
        <v>344</v>
      </c>
      <c r="B149" s="178">
        <v>41000</v>
      </c>
      <c r="C149" s="80">
        <v>249394</v>
      </c>
      <c r="D149" s="80">
        <v>246757</v>
      </c>
    </row>
    <row r="150" spans="1:4" ht="12">
      <c r="A150" s="175" t="s">
        <v>345</v>
      </c>
      <c r="B150" s="178">
        <v>41030</v>
      </c>
      <c r="C150" s="80">
        <v>260774</v>
      </c>
      <c r="D150" s="80">
        <v>247974</v>
      </c>
    </row>
    <row r="151" spans="1:4" ht="12">
      <c r="A151" s="175" t="s">
        <v>346</v>
      </c>
      <c r="B151" s="178">
        <v>41061</v>
      </c>
      <c r="C151" s="80">
        <v>260376</v>
      </c>
      <c r="D151" s="80">
        <v>247720</v>
      </c>
    </row>
    <row r="152" spans="1:4" ht="12">
      <c r="A152" s="175" t="s">
        <v>349</v>
      </c>
      <c r="B152" s="178">
        <v>41091</v>
      </c>
      <c r="C152" s="80">
        <v>260244</v>
      </c>
      <c r="D152" s="80">
        <v>245376</v>
      </c>
    </row>
    <row r="153" spans="1:4" ht="12">
      <c r="A153" s="175" t="s">
        <v>350</v>
      </c>
      <c r="B153" s="178">
        <v>41122</v>
      </c>
      <c r="C153" s="80">
        <v>264379</v>
      </c>
      <c r="D153" s="80">
        <v>246315</v>
      </c>
    </row>
    <row r="154" spans="1:4" ht="12">
      <c r="A154" s="175" t="s">
        <v>351</v>
      </c>
      <c r="B154" s="178">
        <v>41153</v>
      </c>
      <c r="C154" s="80">
        <v>238867</v>
      </c>
      <c r="D154" s="80">
        <v>246114</v>
      </c>
    </row>
    <row r="155" spans="1:4" ht="12">
      <c r="A155" s="175" t="s">
        <v>353</v>
      </c>
      <c r="B155" s="178">
        <v>41183</v>
      </c>
      <c r="C155" s="80">
        <v>253574</v>
      </c>
      <c r="D155" s="80">
        <v>245326</v>
      </c>
    </row>
    <row r="156" spans="1:4" ht="12">
      <c r="A156" s="175" t="s">
        <v>354</v>
      </c>
      <c r="B156" s="178">
        <v>41214</v>
      </c>
      <c r="C156" s="80">
        <v>240361</v>
      </c>
      <c r="D156" s="80">
        <v>247551</v>
      </c>
    </row>
    <row r="157" spans="1:4" ht="12">
      <c r="A157" s="175" t="s">
        <v>355</v>
      </c>
      <c r="B157" s="178">
        <v>41244</v>
      </c>
      <c r="C157" s="80">
        <v>238709</v>
      </c>
      <c r="D157" s="80">
        <v>245664</v>
      </c>
    </row>
    <row r="158" spans="1:4" ht="12">
      <c r="A158" s="175" t="s">
        <v>340</v>
      </c>
      <c r="B158" s="178">
        <v>41275</v>
      </c>
      <c r="C158" s="80">
        <v>229419</v>
      </c>
      <c r="D158" s="80">
        <v>249733</v>
      </c>
    </row>
    <row r="159" spans="1:4" ht="12">
      <c r="A159" s="175" t="s">
        <v>341</v>
      </c>
      <c r="B159" s="178">
        <v>41306</v>
      </c>
      <c r="C159" s="80">
        <v>215803</v>
      </c>
      <c r="D159" s="80">
        <v>250041</v>
      </c>
    </row>
    <row r="160" spans="1:4" ht="12">
      <c r="A160" s="175" t="s">
        <v>342</v>
      </c>
      <c r="B160" s="178">
        <v>41334</v>
      </c>
      <c r="C160" s="80">
        <v>253026</v>
      </c>
      <c r="D160" s="80">
        <v>248574</v>
      </c>
    </row>
    <row r="161" spans="1:4" ht="12">
      <c r="A161" s="175" t="s">
        <v>344</v>
      </c>
      <c r="B161" s="178">
        <v>41365</v>
      </c>
      <c r="C161" s="80">
        <v>252064</v>
      </c>
      <c r="D161" s="80">
        <v>248002</v>
      </c>
    </row>
    <row r="162" spans="1:4" ht="12">
      <c r="A162" s="175" t="s">
        <v>345</v>
      </c>
      <c r="B162" s="178">
        <v>41395</v>
      </c>
      <c r="C162" s="80">
        <v>263406</v>
      </c>
      <c r="D162" s="80">
        <v>248882</v>
      </c>
    </row>
    <row r="163" spans="1:4" ht="12">
      <c r="A163" s="175" t="s">
        <v>346</v>
      </c>
      <c r="B163" s="178">
        <v>41426</v>
      </c>
      <c r="C163" s="80">
        <v>259980</v>
      </c>
      <c r="D163" s="80">
        <v>249451</v>
      </c>
    </row>
    <row r="164" spans="1:4" ht="12">
      <c r="A164" s="175" t="s">
        <v>349</v>
      </c>
      <c r="B164" s="178">
        <v>41456</v>
      </c>
      <c r="C164" s="80">
        <v>263946</v>
      </c>
      <c r="D164" s="80">
        <v>247287</v>
      </c>
    </row>
    <row r="165" spans="1:4" ht="12">
      <c r="A165" s="175" t="s">
        <v>350</v>
      </c>
      <c r="B165" s="178">
        <v>41487</v>
      </c>
      <c r="C165" s="80">
        <v>268061</v>
      </c>
      <c r="D165" s="80">
        <v>250984</v>
      </c>
    </row>
    <row r="166" spans="1:4" ht="12">
      <c r="A166" s="175" t="s">
        <v>351</v>
      </c>
      <c r="B166" s="178">
        <v>41518</v>
      </c>
      <c r="C166" s="80">
        <v>242536</v>
      </c>
      <c r="D166" s="80">
        <v>249186</v>
      </c>
    </row>
    <row r="167" spans="1:4" ht="12">
      <c r="A167" s="175" t="s">
        <v>353</v>
      </c>
      <c r="B167" s="178">
        <v>41548</v>
      </c>
      <c r="C167" s="80">
        <v>258748</v>
      </c>
      <c r="D167" s="80">
        <v>249506</v>
      </c>
    </row>
    <row r="168" spans="1:4" ht="12">
      <c r="A168" s="175" t="s">
        <v>354</v>
      </c>
      <c r="B168" s="178">
        <v>41579</v>
      </c>
      <c r="C168" s="80">
        <v>240055</v>
      </c>
      <c r="D168" s="80">
        <v>249878</v>
      </c>
    </row>
    <row r="169" spans="1:4" ht="12">
      <c r="A169" s="175" t="s">
        <v>355</v>
      </c>
      <c r="B169" s="178">
        <v>41609</v>
      </c>
      <c r="C169" s="80">
        <v>241237</v>
      </c>
      <c r="D169" s="80">
        <v>245564</v>
      </c>
    </row>
    <row r="170" spans="1:4" ht="12">
      <c r="A170" s="175" t="s">
        <v>340</v>
      </c>
      <c r="B170" s="178">
        <v>41640</v>
      </c>
      <c r="C170" s="80">
        <v>226413</v>
      </c>
      <c r="D170" s="80">
        <v>245857</v>
      </c>
    </row>
    <row r="171" spans="1:4" ht="12">
      <c r="A171" s="175" t="s">
        <v>341</v>
      </c>
      <c r="B171" s="178">
        <v>41671</v>
      </c>
      <c r="C171" s="80">
        <v>213949</v>
      </c>
      <c r="D171" s="80">
        <v>249678</v>
      </c>
    </row>
    <row r="172" spans="1:4" ht="12">
      <c r="A172" s="175" t="s">
        <v>342</v>
      </c>
      <c r="B172" s="178">
        <v>41699</v>
      </c>
      <c r="C172" s="80">
        <v>253424</v>
      </c>
      <c r="D172" s="80">
        <v>251309</v>
      </c>
    </row>
    <row r="173" spans="1:4" ht="12">
      <c r="A173" s="175" t="s">
        <v>344</v>
      </c>
      <c r="B173" s="178">
        <v>41730</v>
      </c>
      <c r="C173" s="80">
        <v>256736</v>
      </c>
      <c r="D173" s="80">
        <v>251697</v>
      </c>
    </row>
    <row r="174" spans="1:4" ht="12">
      <c r="A174" s="175" t="s">
        <v>345</v>
      </c>
      <c r="B174" s="178">
        <v>41760</v>
      </c>
      <c r="C174" s="80">
        <v>266237</v>
      </c>
      <c r="D174" s="80">
        <v>252290</v>
      </c>
    </row>
    <row r="175" spans="1:4" ht="12">
      <c r="A175" s="175" t="s">
        <v>346</v>
      </c>
      <c r="B175" s="178">
        <v>41791</v>
      </c>
      <c r="C175" s="80">
        <v>263459</v>
      </c>
      <c r="D175" s="80">
        <v>252212</v>
      </c>
    </row>
    <row r="176" spans="1:4" ht="12">
      <c r="A176" s="175" t="s">
        <v>349</v>
      </c>
      <c r="B176" s="178">
        <v>41821</v>
      </c>
      <c r="C176" s="80">
        <v>270053</v>
      </c>
      <c r="D176" s="80">
        <v>251927</v>
      </c>
    </row>
    <row r="177" spans="1:4" ht="12">
      <c r="A177" s="175" t="s">
        <v>350</v>
      </c>
      <c r="B177" s="178">
        <v>41852</v>
      </c>
      <c r="C177" s="80">
        <v>268831</v>
      </c>
      <c r="D177" s="80">
        <v>253044</v>
      </c>
    </row>
    <row r="178" spans="1:4" ht="12">
      <c r="A178" s="175" t="s">
        <v>351</v>
      </c>
      <c r="B178" s="178">
        <v>41883</v>
      </c>
      <c r="C178" s="80">
        <v>247688</v>
      </c>
      <c r="D178" s="80">
        <v>253299</v>
      </c>
    </row>
    <row r="179" spans="1:4" ht="12">
      <c r="A179" s="175" t="s">
        <v>353</v>
      </c>
      <c r="B179" s="178">
        <v>41913</v>
      </c>
      <c r="C179" s="80">
        <v>265144</v>
      </c>
      <c r="D179" s="80">
        <v>254353</v>
      </c>
    </row>
    <row r="180" spans="1:4" ht="12">
      <c r="A180" s="175" t="s">
        <v>354</v>
      </c>
      <c r="B180" s="178">
        <v>41944</v>
      </c>
      <c r="C180" s="80">
        <v>241451</v>
      </c>
      <c r="D180" s="80">
        <v>253492</v>
      </c>
    </row>
    <row r="181" spans="1:5" ht="12">
      <c r="A181" s="175" t="s">
        <v>355</v>
      </c>
      <c r="B181" s="178">
        <v>41974</v>
      </c>
      <c r="C181" s="80">
        <v>252271</v>
      </c>
      <c r="D181" s="80">
        <v>254947</v>
      </c>
      <c r="E181" s="179"/>
    </row>
    <row r="182" spans="1:4" ht="12">
      <c r="A182" s="175" t="s">
        <v>340</v>
      </c>
      <c r="B182" s="178">
        <v>42005</v>
      </c>
      <c r="C182" s="80">
        <v>233498</v>
      </c>
      <c r="D182" s="80">
        <v>254510</v>
      </c>
    </row>
    <row r="183" spans="1:7" ht="12">
      <c r="A183" s="175" t="s">
        <v>341</v>
      </c>
      <c r="B183" s="178">
        <v>42036</v>
      </c>
      <c r="C183" s="80">
        <v>217220</v>
      </c>
      <c r="D183" s="80">
        <v>254566</v>
      </c>
      <c r="F183" s="179"/>
      <c r="G183" s="180"/>
    </row>
    <row r="184" spans="1:5" ht="12">
      <c r="A184" s="175" t="s">
        <v>342</v>
      </c>
      <c r="B184" s="178">
        <v>42064</v>
      </c>
      <c r="C184" s="80">
        <v>258017</v>
      </c>
      <c r="D184" s="80">
        <v>255822</v>
      </c>
      <c r="E184" s="181"/>
    </row>
    <row r="185" spans="1:6" ht="12">
      <c r="A185" s="175" t="s">
        <v>344</v>
      </c>
      <c r="B185" s="178">
        <v>42095</v>
      </c>
      <c r="C185" s="80">
        <v>262817</v>
      </c>
      <c r="D185" s="80">
        <v>256799</v>
      </c>
      <c r="F185" s="179"/>
    </row>
    <row r="186" spans="1:6" ht="12">
      <c r="A186" s="175" t="s">
        <v>345</v>
      </c>
      <c r="B186" s="178">
        <v>42125</v>
      </c>
      <c r="C186" s="80">
        <v>270839</v>
      </c>
      <c r="D186" s="80">
        <v>257803</v>
      </c>
      <c r="F186" s="182"/>
    </row>
    <row r="187" spans="1:5" ht="12">
      <c r="A187" s="175" t="s">
        <v>346</v>
      </c>
      <c r="B187" s="178">
        <v>42156</v>
      </c>
      <c r="C187" s="80">
        <v>270574</v>
      </c>
      <c r="D187" s="80">
        <v>258374</v>
      </c>
      <c r="E187" s="183"/>
    </row>
    <row r="188" spans="1:6" ht="12">
      <c r="A188" s="175" t="s">
        <v>349</v>
      </c>
      <c r="B188" s="178">
        <v>42186</v>
      </c>
      <c r="C188" s="80">
        <v>278372</v>
      </c>
      <c r="D188" s="80">
        <v>258021</v>
      </c>
      <c r="E188" s="179"/>
      <c r="F188" s="179"/>
    </row>
    <row r="189" spans="1:6" ht="12">
      <c r="A189" s="175" t="s">
        <v>350</v>
      </c>
      <c r="B189" s="178">
        <v>42217</v>
      </c>
      <c r="C189" s="80">
        <v>272209</v>
      </c>
      <c r="D189" s="80">
        <v>259291</v>
      </c>
      <c r="E189" s="179"/>
      <c r="F189" s="179"/>
    </row>
    <row r="190" spans="1:4" ht="12">
      <c r="A190" s="175" t="s">
        <v>351</v>
      </c>
      <c r="B190" s="178">
        <v>42248</v>
      </c>
      <c r="C190" s="80">
        <v>255090</v>
      </c>
      <c r="D190" s="80">
        <v>258884</v>
      </c>
    </row>
    <row r="191" spans="1:4" ht="12">
      <c r="A191" s="175" t="s">
        <v>353</v>
      </c>
      <c r="B191" s="178">
        <v>42278</v>
      </c>
      <c r="C191" s="80">
        <v>268469</v>
      </c>
      <c r="D191" s="80">
        <v>258308</v>
      </c>
    </row>
    <row r="192" spans="1:5" ht="12">
      <c r="A192" s="175" t="s">
        <v>354</v>
      </c>
      <c r="B192" s="178">
        <v>42309</v>
      </c>
      <c r="C192" s="80">
        <v>248843</v>
      </c>
      <c r="D192" s="80">
        <v>260185</v>
      </c>
      <c r="E192" s="182"/>
    </row>
    <row r="193" spans="1:5" ht="12">
      <c r="A193" s="175" t="s">
        <v>355</v>
      </c>
      <c r="B193" s="178">
        <v>42339</v>
      </c>
      <c r="C193" s="80">
        <v>259424</v>
      </c>
      <c r="D193" s="80">
        <v>261039</v>
      </c>
      <c r="E193" s="180"/>
    </row>
    <row r="194" spans="1:5" ht="12">
      <c r="A194" s="175" t="s">
        <v>340</v>
      </c>
      <c r="B194" s="178">
        <v>42370</v>
      </c>
      <c r="C194" s="80">
        <v>239679</v>
      </c>
      <c r="D194" s="80">
        <v>262503</v>
      </c>
      <c r="E194" s="179"/>
    </row>
    <row r="195" spans="1:4" ht="12">
      <c r="A195" s="175" t="s">
        <v>341</v>
      </c>
      <c r="B195" s="178">
        <v>42401</v>
      </c>
      <c r="C195" s="80">
        <v>223011</v>
      </c>
      <c r="D195" s="80">
        <v>262021</v>
      </c>
    </row>
    <row r="196" spans="1:5" ht="12">
      <c r="A196" s="175" t="s">
        <v>342</v>
      </c>
      <c r="B196" s="178">
        <v>42430</v>
      </c>
      <c r="C196" s="80">
        <v>265147</v>
      </c>
      <c r="D196" s="80">
        <v>262073</v>
      </c>
      <c r="E196" s="181"/>
    </row>
    <row r="197" spans="1:5" ht="12">
      <c r="A197" s="175" t="s">
        <v>344</v>
      </c>
      <c r="B197" s="178">
        <v>42461</v>
      </c>
      <c r="C197" s="80">
        <v>269653</v>
      </c>
      <c r="D197" s="80">
        <v>263231</v>
      </c>
      <c r="E197" s="181"/>
    </row>
    <row r="198" spans="1:4" ht="12">
      <c r="A198" s="175" t="s">
        <v>345</v>
      </c>
      <c r="B198" s="178">
        <v>42491</v>
      </c>
      <c r="C198" s="80">
        <v>277972</v>
      </c>
      <c r="D198" s="80">
        <v>265114</v>
      </c>
    </row>
    <row r="199" spans="1:5" ht="12">
      <c r="A199" s="175" t="s">
        <v>346</v>
      </c>
      <c r="B199" s="178">
        <v>42522</v>
      </c>
      <c r="C199" s="80">
        <v>276991</v>
      </c>
      <c r="D199" s="80">
        <v>264319</v>
      </c>
      <c r="E199" s="180"/>
    </row>
    <row r="200" spans="1:4" ht="12">
      <c r="A200" s="175" t="s">
        <v>349</v>
      </c>
      <c r="B200" s="178">
        <v>42552</v>
      </c>
      <c r="C200" s="80">
        <v>285160</v>
      </c>
      <c r="D200" s="80">
        <v>266161</v>
      </c>
    </row>
    <row r="201" spans="1:4" ht="12">
      <c r="A201" s="175" t="s">
        <v>350</v>
      </c>
      <c r="B201" s="178">
        <v>42583</v>
      </c>
      <c r="C201" s="80">
        <v>279213</v>
      </c>
      <c r="D201" s="80">
        <v>264582</v>
      </c>
    </row>
    <row r="202" spans="1:4" ht="12">
      <c r="A202" s="175" t="s">
        <v>351</v>
      </c>
      <c r="B202" s="178">
        <v>42614</v>
      </c>
      <c r="C202" s="80">
        <v>262039</v>
      </c>
      <c r="D202" s="80">
        <v>264048</v>
      </c>
    </row>
    <row r="203" spans="1:4" ht="12">
      <c r="A203" s="175" t="s">
        <v>353</v>
      </c>
      <c r="B203" s="178">
        <v>42644</v>
      </c>
      <c r="C203" s="80">
        <v>275610</v>
      </c>
      <c r="D203" s="80">
        <v>267791</v>
      </c>
    </row>
    <row r="204" spans="1:4" ht="12">
      <c r="A204" s="175" t="s">
        <v>354</v>
      </c>
      <c r="B204" s="178">
        <v>42675</v>
      </c>
      <c r="C204" s="80">
        <v>255154</v>
      </c>
      <c r="D204" s="80">
        <v>265552</v>
      </c>
    </row>
    <row r="205" spans="1:4" ht="12">
      <c r="A205" s="175" t="s">
        <v>355</v>
      </c>
      <c r="B205" s="178">
        <v>42705</v>
      </c>
      <c r="C205" s="80">
        <v>264778</v>
      </c>
      <c r="D205" s="80">
        <v>265561</v>
      </c>
    </row>
    <row r="206" spans="1:4" ht="12">
      <c r="A206" s="175" t="s">
        <v>340</v>
      </c>
      <c r="B206" s="178">
        <v>42736</v>
      </c>
      <c r="C206" s="80">
        <v>242600</v>
      </c>
      <c r="D206" s="80">
        <v>266038</v>
      </c>
    </row>
    <row r="207" spans="1:4" ht="12">
      <c r="A207" s="175" t="s">
        <v>341</v>
      </c>
      <c r="B207" s="178">
        <v>42767</v>
      </c>
      <c r="C207" s="180">
        <v>225644</v>
      </c>
      <c r="D207" s="180">
        <v>265696</v>
      </c>
    </row>
    <row r="208" spans="1:4" ht="12">
      <c r="A208" s="175" t="s">
        <v>342</v>
      </c>
      <c r="B208" s="178">
        <v>42795</v>
      </c>
      <c r="C208" s="180">
        <v>268343</v>
      </c>
      <c r="D208" s="180">
        <v>264887</v>
      </c>
    </row>
    <row r="209" spans="1:4" ht="12">
      <c r="A209" s="175" t="s">
        <v>344</v>
      </c>
      <c r="B209" s="178">
        <v>42826</v>
      </c>
      <c r="C209" s="180">
        <v>272864</v>
      </c>
      <c r="D209" s="180">
        <v>268040</v>
      </c>
    </row>
    <row r="210" spans="1:4" ht="12">
      <c r="A210" s="175" t="s">
        <v>345</v>
      </c>
      <c r="B210" s="178">
        <v>42856</v>
      </c>
      <c r="C210" s="180">
        <v>281264</v>
      </c>
      <c r="D210" s="180">
        <v>267285</v>
      </c>
    </row>
    <row r="211" spans="1:4" ht="12">
      <c r="A211" s="175" t="s">
        <v>346</v>
      </c>
      <c r="B211" s="178">
        <v>42887</v>
      </c>
      <c r="C211" s="180">
        <v>280290</v>
      </c>
      <c r="D211" s="180">
        <v>266827</v>
      </c>
    </row>
    <row r="212" spans="1:4" ht="12">
      <c r="A212" s="175" t="s">
        <v>349</v>
      </c>
      <c r="B212" s="178">
        <v>42917</v>
      </c>
      <c r="C212" s="180">
        <v>288566</v>
      </c>
      <c r="D212" s="180">
        <v>269851</v>
      </c>
    </row>
    <row r="213" spans="1:4" ht="12">
      <c r="A213" s="175" t="s">
        <v>350</v>
      </c>
      <c r="B213" s="178">
        <v>42948</v>
      </c>
      <c r="C213" s="180">
        <v>282558</v>
      </c>
      <c r="D213" s="180">
        <v>268074</v>
      </c>
    </row>
    <row r="214" spans="1:5" ht="12">
      <c r="A214" s="175" t="s">
        <v>351</v>
      </c>
      <c r="B214" s="178">
        <v>42979</v>
      </c>
      <c r="C214" s="180">
        <v>265212</v>
      </c>
      <c r="D214" s="180">
        <v>267865</v>
      </c>
      <c r="E214" s="184"/>
    </row>
    <row r="215" spans="1:4" ht="12">
      <c r="A215" s="175" t="s">
        <v>353</v>
      </c>
      <c r="B215" s="178">
        <v>43009</v>
      </c>
      <c r="C215" s="180">
        <v>278888</v>
      </c>
      <c r="D215" s="180">
        <v>269718</v>
      </c>
    </row>
    <row r="216" spans="1:4" ht="12">
      <c r="A216" s="175" t="s">
        <v>354</v>
      </c>
      <c r="B216" s="178">
        <v>43040</v>
      </c>
      <c r="C216" s="180">
        <v>258159</v>
      </c>
      <c r="D216" s="180">
        <v>268815</v>
      </c>
    </row>
    <row r="217" spans="1:4" ht="12">
      <c r="A217" s="175" t="s">
        <v>355</v>
      </c>
      <c r="B217" s="178">
        <v>43070</v>
      </c>
      <c r="C217" s="180">
        <v>267958</v>
      </c>
      <c r="D217" s="180">
        <v>269392</v>
      </c>
    </row>
    <row r="218" spans="1:4" ht="12">
      <c r="A218" s="175" t="s">
        <v>340</v>
      </c>
      <c r="B218" s="178">
        <v>43101</v>
      </c>
      <c r="C218" s="180">
        <v>244736</v>
      </c>
      <c r="D218" s="180">
        <v>267165</v>
      </c>
    </row>
    <row r="219" spans="1:4" ht="12">
      <c r="A219" s="175" t="s">
        <v>341</v>
      </c>
      <c r="B219" s="178">
        <v>43132</v>
      </c>
      <c r="C219" s="180">
        <v>227759</v>
      </c>
      <c r="D219" s="180">
        <v>268626</v>
      </c>
    </row>
    <row r="220" spans="1:4" ht="12">
      <c r="A220" s="175" t="s">
        <v>342</v>
      </c>
      <c r="B220" s="178">
        <v>43160</v>
      </c>
      <c r="C220" s="180">
        <v>270705</v>
      </c>
      <c r="D220" s="180">
        <v>268895</v>
      </c>
    </row>
    <row r="221" spans="1:4" ht="12">
      <c r="A221" s="175" t="s">
        <v>344</v>
      </c>
      <c r="B221" s="178">
        <v>43191</v>
      </c>
      <c r="C221" s="180">
        <v>275127</v>
      </c>
      <c r="D221" s="185">
        <v>268985</v>
      </c>
    </row>
    <row r="222" spans="1:4" ht="12">
      <c r="A222" s="175" t="s">
        <v>345</v>
      </c>
      <c r="B222" s="178">
        <v>43221</v>
      </c>
      <c r="C222" s="180">
        <v>283713</v>
      </c>
      <c r="D222" s="180">
        <v>269495</v>
      </c>
    </row>
    <row r="223" spans="1:5" ht="12">
      <c r="A223" s="175" t="s">
        <v>346</v>
      </c>
      <c r="B223" s="178">
        <v>43252</v>
      </c>
      <c r="C223" s="180">
        <v>282648</v>
      </c>
      <c r="D223" s="180">
        <v>270730</v>
      </c>
      <c r="E223" s="181"/>
    </row>
    <row r="224" spans="1:4" ht="12">
      <c r="A224" s="175" t="s">
        <v>349</v>
      </c>
      <c r="B224" s="178">
        <v>43282</v>
      </c>
      <c r="C224" s="180">
        <v>290989</v>
      </c>
      <c r="D224" s="180">
        <v>270387</v>
      </c>
    </row>
    <row r="225" spans="1:4" ht="12">
      <c r="A225" s="175" t="s">
        <v>350</v>
      </c>
      <c r="B225" s="178">
        <v>43313</v>
      </c>
      <c r="C225" s="180">
        <v>284989</v>
      </c>
      <c r="D225" s="180">
        <v>269559</v>
      </c>
    </row>
    <row r="226" spans="1:4" ht="12">
      <c r="A226" s="175" t="s">
        <v>351</v>
      </c>
      <c r="B226" s="178">
        <v>43344</v>
      </c>
      <c r="C226" s="180">
        <v>267434</v>
      </c>
      <c r="D226" s="180">
        <v>272018</v>
      </c>
    </row>
    <row r="227" spans="1:4" ht="12">
      <c r="A227" s="175" t="s">
        <v>353</v>
      </c>
      <c r="B227" s="178">
        <v>43374</v>
      </c>
      <c r="C227" s="180">
        <v>281382</v>
      </c>
      <c r="D227" s="180">
        <v>270822</v>
      </c>
    </row>
    <row r="228" spans="1:5" ht="12">
      <c r="A228" s="175" t="s">
        <v>354</v>
      </c>
      <c r="B228" s="178">
        <v>43405</v>
      </c>
      <c r="C228" s="180">
        <v>260473</v>
      </c>
      <c r="D228" s="180">
        <v>270543</v>
      </c>
      <c r="E228" s="186"/>
    </row>
    <row r="229" spans="1:4" ht="12">
      <c r="A229" s="175" t="s">
        <v>355</v>
      </c>
      <c r="B229" s="178">
        <v>43435</v>
      </c>
      <c r="C229" s="180">
        <v>270370</v>
      </c>
      <c r="D229" s="180">
        <v>272681</v>
      </c>
    </row>
    <row r="230" spans="1:4" ht="12">
      <c r="A230" s="175" t="s">
        <v>340</v>
      </c>
      <c r="B230" s="178">
        <v>43466</v>
      </c>
      <c r="C230" s="180">
        <v>248347</v>
      </c>
      <c r="D230" s="180">
        <v>270425</v>
      </c>
    </row>
    <row r="231" spans="1:4" ht="12">
      <c r="A231" s="175" t="s">
        <v>341</v>
      </c>
      <c r="B231" s="178">
        <v>43497</v>
      </c>
      <c r="C231" s="180">
        <v>226782</v>
      </c>
      <c r="D231" s="180">
        <v>268187</v>
      </c>
    </row>
    <row r="232" spans="1:4" ht="12">
      <c r="A232" s="175" t="s">
        <v>342</v>
      </c>
      <c r="B232" s="178">
        <v>43525</v>
      </c>
      <c r="C232" s="180">
        <v>271643</v>
      </c>
      <c r="D232" s="180">
        <v>271400</v>
      </c>
    </row>
    <row r="233" spans="1:4" ht="12">
      <c r="A233" s="175" t="s">
        <v>344</v>
      </c>
      <c r="B233" s="178">
        <v>43556</v>
      </c>
      <c r="C233" s="180">
        <v>281652</v>
      </c>
      <c r="D233" s="180">
        <v>274035</v>
      </c>
    </row>
    <row r="234" spans="1:4" ht="12">
      <c r="A234" s="175" t="s">
        <v>345</v>
      </c>
      <c r="B234" s="178">
        <v>43586</v>
      </c>
      <c r="C234" s="180">
        <v>286287</v>
      </c>
      <c r="D234" s="180">
        <v>271263</v>
      </c>
    </row>
    <row r="235" spans="1:4" ht="12">
      <c r="A235" s="175" t="s">
        <v>346</v>
      </c>
      <c r="B235" s="178">
        <v>43617</v>
      </c>
      <c r="C235" s="180">
        <v>281393</v>
      </c>
      <c r="D235" s="180">
        <v>271784</v>
      </c>
    </row>
    <row r="236" spans="1:4" ht="12">
      <c r="A236" s="175" t="s">
        <v>349</v>
      </c>
      <c r="B236" s="178">
        <v>43647</v>
      </c>
      <c r="C236" s="180">
        <v>295741</v>
      </c>
      <c r="D236" s="180">
        <v>273465</v>
      </c>
    </row>
    <row r="237" spans="1:4" ht="12">
      <c r="A237" s="175" t="s">
        <v>350</v>
      </c>
      <c r="B237" s="178">
        <v>43678</v>
      </c>
      <c r="C237" s="180">
        <v>286878</v>
      </c>
      <c r="D237" s="180">
        <v>272662</v>
      </c>
    </row>
    <row r="238" spans="1:4" ht="12">
      <c r="A238" s="175" t="s">
        <v>351</v>
      </c>
      <c r="B238" s="178">
        <v>43709</v>
      </c>
      <c r="C238" s="180">
        <v>271938</v>
      </c>
      <c r="D238" s="180">
        <v>275512</v>
      </c>
    </row>
    <row r="239" spans="1:4" ht="12">
      <c r="A239" s="175" t="s">
        <v>353</v>
      </c>
      <c r="B239" s="178">
        <v>43739</v>
      </c>
      <c r="C239" s="180">
        <v>284097</v>
      </c>
      <c r="D239" s="180">
        <v>272934</v>
      </c>
    </row>
    <row r="240" spans="1:4" ht="12">
      <c r="A240" s="175" t="s">
        <v>354</v>
      </c>
      <c r="B240" s="178">
        <v>43770</v>
      </c>
      <c r="C240" s="180">
        <v>260513</v>
      </c>
      <c r="D240" s="180">
        <v>273079</v>
      </c>
    </row>
    <row r="241" spans="1:4" ht="12">
      <c r="A241" s="175" t="s">
        <v>355</v>
      </c>
      <c r="B241" s="178">
        <v>43800</v>
      </c>
      <c r="C241" s="180">
        <v>274121</v>
      </c>
      <c r="D241" s="180">
        <v>274164</v>
      </c>
    </row>
    <row r="242" spans="1:4" ht="12">
      <c r="A242" s="175" t="s">
        <v>340</v>
      </c>
      <c r="B242" s="178">
        <v>43831</v>
      </c>
      <c r="C242" s="180">
        <v>253606</v>
      </c>
      <c r="D242" s="180">
        <v>274749</v>
      </c>
    </row>
    <row r="243" spans="1:4" ht="12">
      <c r="A243" s="175" t="s">
        <v>341</v>
      </c>
      <c r="B243" s="178">
        <v>43862</v>
      </c>
      <c r="C243" s="180">
        <v>231664</v>
      </c>
      <c r="D243" s="180">
        <v>274315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7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7" t="str">
        <f>"Traffic Volume Trends - "&amp;Page1!E10</f>
        <v>Traffic Volume Trends - February 2020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24"/>
      <c r="M1" s="24"/>
      <c r="N1" s="24"/>
      <c r="O1" s="24"/>
      <c r="P1" s="24"/>
    </row>
    <row r="2" spans="1:16" ht="13.5" customHeight="1">
      <c r="A2" s="202" t="str">
        <f>"Based on preliminary reports from the State Highway Agencies, travel during "&amp;Page1!E10&amp;" on all roads and streets"</f>
        <v>Based on preliminary reports from the State Highway Agencies, travel during February 2020 on all roads and streets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5"/>
      <c r="M2" s="25"/>
      <c r="N2" s="24"/>
      <c r="O2" s="24"/>
      <c r="P2" s="24"/>
    </row>
    <row r="3" spans="1:16" ht="18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5"/>
      <c r="M3" s="25"/>
      <c r="N3" s="24"/>
      <c r="O3" s="24"/>
      <c r="P3" s="24"/>
    </row>
    <row r="4" spans="1:16" ht="1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2.2%</v>
      </c>
      <c r="F5" s="37" t="str">
        <f>"("</f>
        <v>(</v>
      </c>
      <c r="G5" s="167" t="str">
        <f>Data!Y4</f>
        <v>4.9</v>
      </c>
      <c r="H5" s="168" t="str">
        <f>" billion vehicle miles )"&amp;" resulting in estimated travel for the month at "&amp;Data!K4&amp;"** billion vehicle-miles."</f>
        <v> billion vehicle miles ) resulting in estimated travel for the month at 231.7**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9" t="str">
        <f>"This total includes "&amp;Data!I4&amp;" billion vehicle-miles on rural roads and "&amp;Data!J4&amp;" billion vehicle-miles on urban roads and streets."</f>
        <v>This total includes 67.1 billion vehicle-miles on rural roads and 164.6 billion vehicle-miles on urban roads and streets.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2.1%</v>
      </c>
      <c r="F9" s="25" t="s">
        <v>9</v>
      </c>
      <c r="G9" s="169" t="str">
        <f>Data!Z4</f>
        <v>10.1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9" t="s">
        <v>28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24"/>
      <c r="M16" s="24"/>
      <c r="N16" s="24"/>
      <c r="O16" s="24"/>
      <c r="P16" s="24"/>
    </row>
    <row r="17" spans="1:16" ht="12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1" t="s">
        <v>29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1" t="s">
        <v>30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1"/>
    </row>
    <row r="23" ht="12.75" customHeight="1"/>
    <row r="24" spans="5:9" ht="25.5">
      <c r="E24" s="28" t="s">
        <v>31</v>
      </c>
      <c r="F24" s="203" t="str">
        <f>Data!B4</f>
        <v>February</v>
      </c>
      <c r="G24" s="204"/>
      <c r="H24" s="28" t="s">
        <v>32</v>
      </c>
      <c r="I24" s="28" t="s">
        <v>33</v>
      </c>
    </row>
    <row r="25" spans="5:9" ht="12">
      <c r="E25" s="29">
        <f>VALUE(Data!A9)</f>
        <v>1995</v>
      </c>
      <c r="F25" s="205">
        <f>VALUE(Data!B9)</f>
        <v>171053</v>
      </c>
      <c r="G25" s="206"/>
      <c r="H25" s="30">
        <f>VALUE(Data!C9)</f>
        <v>364891</v>
      </c>
      <c r="I25" s="30">
        <f>VALUE(Data!D9)</f>
        <v>2386720</v>
      </c>
    </row>
    <row r="26" spans="5:9" ht="12">
      <c r="E26" s="29">
        <f>VALUE(Data!A10)</f>
        <v>1996</v>
      </c>
      <c r="F26" s="205">
        <f>VALUE(Data!B10)</f>
        <v>176562</v>
      </c>
      <c r="G26" s="206"/>
      <c r="H26" s="30">
        <f>VALUE(Data!C10)</f>
        <v>360027</v>
      </c>
      <c r="I26" s="30">
        <f>VALUE(Data!D10)</f>
        <v>2417911</v>
      </c>
    </row>
    <row r="27" spans="5:9" ht="12">
      <c r="E27" s="29">
        <f>VALUE(Data!A11)</f>
        <v>1997</v>
      </c>
      <c r="F27" s="205">
        <f>VALUE(Data!B11)</f>
        <v>183950</v>
      </c>
      <c r="G27" s="206"/>
      <c r="H27" s="30">
        <f>VALUE(Data!C11)</f>
        <v>374076</v>
      </c>
      <c r="I27" s="30">
        <f>VALUE(Data!D11)</f>
        <v>2496251</v>
      </c>
    </row>
    <row r="28" spans="5:9" ht="12">
      <c r="E28" s="29">
        <f>VALUE(Data!A12)</f>
        <v>1998</v>
      </c>
      <c r="F28" s="205">
        <f>VALUE(Data!B12)</f>
        <v>187167</v>
      </c>
      <c r="G28" s="206"/>
      <c r="H28" s="30">
        <f>VALUE(Data!C12)</f>
        <v>384037</v>
      </c>
      <c r="I28" s="30">
        <f>VALUE(Data!D12)</f>
        <v>2570334</v>
      </c>
    </row>
    <row r="29" spans="5:9" ht="12">
      <c r="E29" s="29">
        <f>VALUE(Data!A13)</f>
        <v>1999</v>
      </c>
      <c r="F29" s="205">
        <f>VALUE(Data!B13)</f>
        <v>191485</v>
      </c>
      <c r="G29" s="206"/>
      <c r="H29" s="30">
        <f>VALUE(Data!C13)</f>
        <v>385067</v>
      </c>
      <c r="I29" s="30">
        <f>VALUE(Data!D13)</f>
        <v>2626392</v>
      </c>
    </row>
    <row r="30" spans="5:9" ht="12">
      <c r="E30" s="29">
        <f>VALUE(Data!A14)</f>
        <v>2000</v>
      </c>
      <c r="F30" s="205">
        <f>VALUE(Data!B14)</f>
        <v>199261</v>
      </c>
      <c r="G30" s="206"/>
      <c r="H30" s="30">
        <f>VALUE(Data!C14)</f>
        <v>402703</v>
      </c>
      <c r="I30" s="30">
        <f>VALUE(Data!D14)</f>
        <v>2697095</v>
      </c>
    </row>
    <row r="31" spans="5:9" ht="12">
      <c r="E31" s="29">
        <f>VALUE(Data!A15)</f>
        <v>2001</v>
      </c>
      <c r="F31" s="205">
        <f>VALUE(Data!B15)</f>
        <v>200876</v>
      </c>
      <c r="G31" s="206"/>
      <c r="H31" s="30">
        <f>VALUE(Data!C15)</f>
        <v>410562</v>
      </c>
      <c r="I31" s="30">
        <f>VALUE(Data!D15)</f>
        <v>2754784</v>
      </c>
    </row>
    <row r="32" spans="5:9" ht="12">
      <c r="E32" s="29">
        <f>VALUE(Data!A16)</f>
        <v>2002</v>
      </c>
      <c r="F32" s="205">
        <f>VALUE(Data!B16)</f>
        <v>208237</v>
      </c>
      <c r="G32" s="206"/>
      <c r="H32" s="30">
        <f>VALUE(Data!C16)</f>
        <v>423452</v>
      </c>
      <c r="I32" s="30">
        <f>VALUE(Data!D16)</f>
        <v>2808501</v>
      </c>
    </row>
    <row r="33" spans="5:9" ht="12">
      <c r="E33" s="29">
        <f>VALUE(Data!A17)</f>
        <v>2003</v>
      </c>
      <c r="F33" s="205">
        <f>VALUE(Data!B17)</f>
        <v>203677</v>
      </c>
      <c r="G33" s="206"/>
      <c r="H33" s="30">
        <f>VALUE(Data!C17)</f>
        <v>422211</v>
      </c>
      <c r="I33" s="30">
        <f>VALUE(Data!D17)</f>
        <v>2854268</v>
      </c>
    </row>
    <row r="34" spans="5:9" ht="12">
      <c r="E34" s="29">
        <f>VALUE(Data!A18)</f>
        <v>2004</v>
      </c>
      <c r="F34" s="205">
        <f>VALUE(Data!B18)</f>
        <v>213709</v>
      </c>
      <c r="G34" s="206"/>
      <c r="H34" s="30">
        <f>VALUE(Data!C18)</f>
        <v>436159</v>
      </c>
      <c r="I34" s="30">
        <f>VALUE(Data!D18)</f>
        <v>2904170</v>
      </c>
    </row>
    <row r="35" spans="5:9" ht="12">
      <c r="E35" s="29">
        <f>VALUE(Data!A19)</f>
        <v>2005</v>
      </c>
      <c r="F35" s="205">
        <f>VALUE(Data!B19)</f>
        <v>219970</v>
      </c>
      <c r="G35" s="206"/>
      <c r="H35" s="30">
        <f>VALUE(Data!C19)</f>
        <v>444042</v>
      </c>
      <c r="I35" s="30">
        <f>VALUE(Data!D19)</f>
        <v>2972672</v>
      </c>
    </row>
    <row r="36" spans="5:9" ht="12">
      <c r="E36" s="29">
        <f>VALUE(Data!A20)</f>
        <v>2006</v>
      </c>
      <c r="F36" s="205">
        <f>VALUE(Data!B20)</f>
        <v>220711</v>
      </c>
      <c r="G36" s="206"/>
      <c r="H36" s="30">
        <f>VALUE(Data!C20)</f>
        <v>453993</v>
      </c>
      <c r="I36" s="30">
        <f>VALUE(Data!D20)</f>
        <v>2999380</v>
      </c>
    </row>
    <row r="37" spans="5:9" ht="12">
      <c r="E37" s="29">
        <f>VALUE(Data!A21)</f>
        <v>2007</v>
      </c>
      <c r="F37" s="205">
        <f>VALUE(Data!B21)</f>
        <v>219232</v>
      </c>
      <c r="G37" s="206"/>
      <c r="H37" s="30">
        <f>VALUE(Data!C21)</f>
        <v>452854</v>
      </c>
      <c r="I37" s="30">
        <f>VALUE(Data!D21)</f>
        <v>3012977</v>
      </c>
    </row>
    <row r="38" spans="5:9" ht="12">
      <c r="E38" s="29">
        <f>VALUE(Data!A22)</f>
        <v>2008</v>
      </c>
      <c r="F38" s="205">
        <f>VALUE(Data!B22)</f>
        <v>221336</v>
      </c>
      <c r="G38" s="206"/>
      <c r="H38" s="30">
        <f>VALUE(Data!C22)</f>
        <v>454256</v>
      </c>
      <c r="I38" s="30">
        <f>VALUE(Data!D22)</f>
        <v>3031224</v>
      </c>
    </row>
    <row r="39" spans="5:9" ht="12">
      <c r="E39" s="29">
        <f>VALUE(Data!A23)</f>
        <v>2009</v>
      </c>
      <c r="F39" s="205">
        <f>VALUE(Data!B23)</f>
        <v>217643</v>
      </c>
      <c r="G39" s="206"/>
      <c r="H39" s="30">
        <f>VALUE(Data!C23)</f>
        <v>443172</v>
      </c>
      <c r="I39" s="30">
        <f>VALUE(Data!D23)</f>
        <v>2962426</v>
      </c>
    </row>
    <row r="40" spans="5:9" ht="12">
      <c r="E40" s="29">
        <f>VALUE(Data!A24)</f>
        <v>2010</v>
      </c>
      <c r="F40" s="205">
        <f>VALUE(Data!B24)</f>
        <v>210635</v>
      </c>
      <c r="G40" s="206"/>
      <c r="H40" s="30">
        <f>VALUE(Data!C24)</f>
        <v>431473</v>
      </c>
      <c r="I40" s="30">
        <f>VALUE(Data!D24)</f>
        <v>2945064</v>
      </c>
    </row>
    <row r="41" spans="5:9" ht="12">
      <c r="E41" s="29">
        <f>VALUE(Data!A25)</f>
        <v>2011</v>
      </c>
      <c r="F41" s="205">
        <f>VALUE(Data!B25)</f>
        <v>213463</v>
      </c>
      <c r="G41" s="206"/>
      <c r="H41" s="30">
        <f>VALUE(Data!C25)</f>
        <v>437254</v>
      </c>
      <c r="I41" s="30">
        <f>VALUE(Data!D25)</f>
        <v>2973046</v>
      </c>
    </row>
    <row r="42" spans="5:9" ht="12">
      <c r="E42" s="29">
        <f>VALUE(Data!A26)</f>
        <v>2012</v>
      </c>
      <c r="F42" s="205">
        <f>VALUE(Data!B26)</f>
        <v>218196</v>
      </c>
      <c r="G42" s="206"/>
      <c r="H42" s="30">
        <f>VALUE(Data!C26)</f>
        <v>445724</v>
      </c>
      <c r="I42" s="30">
        <f>VALUE(Data!D26)</f>
        <v>2958872</v>
      </c>
    </row>
    <row r="43" spans="5:9" ht="12">
      <c r="E43" s="29">
        <f>VALUE(Data!A27)</f>
        <v>2013</v>
      </c>
      <c r="F43" s="205">
        <f>VALUE(Data!B27)</f>
        <v>215803</v>
      </c>
      <c r="G43" s="206"/>
      <c r="H43" s="30">
        <f>VALUE(Data!C27)</f>
        <v>445222</v>
      </c>
      <c r="I43" s="30">
        <f>VALUE(Data!D27)</f>
        <v>2968068</v>
      </c>
    </row>
    <row r="44" spans="5:9" ht="12">
      <c r="E44" s="29">
        <f>VALUE(Data!A28)</f>
        <v>2014</v>
      </c>
      <c r="F44" s="205">
        <f>VALUE(Data!B28)</f>
        <v>213949</v>
      </c>
      <c r="G44" s="206"/>
      <c r="H44" s="30">
        <f>VALUE(Data!C28)</f>
        <v>440361</v>
      </c>
      <c r="I44" s="30">
        <f>VALUE(Data!D28)</f>
        <v>2983420</v>
      </c>
    </row>
    <row r="45" spans="5:9" ht="12">
      <c r="E45" s="29">
        <f>VALUE(Data!A29)</f>
        <v>2015</v>
      </c>
      <c r="F45" s="205">
        <f>VALUE(Data!B29)</f>
        <v>217220</v>
      </c>
      <c r="G45" s="206"/>
      <c r="H45" s="30">
        <f>VALUE(Data!C29)</f>
        <v>450718</v>
      </c>
      <c r="I45" s="30">
        <f>VALUE(Data!D29)</f>
        <v>3036013</v>
      </c>
    </row>
    <row r="46" spans="5:9" ht="12">
      <c r="E46" s="29">
        <f>VALUE(Data!A30)</f>
        <v>2016</v>
      </c>
      <c r="F46" s="205">
        <f>VALUE(Data!B30)</f>
        <v>223011</v>
      </c>
      <c r="G46" s="206"/>
      <c r="H46" s="30">
        <f>VALUE(Data!C30)</f>
        <v>462690</v>
      </c>
      <c r="I46" s="30">
        <f>VALUE(Data!D30)</f>
        <v>3107344</v>
      </c>
    </row>
    <row r="47" spans="5:9" ht="12">
      <c r="E47" s="29">
        <f>VALUE(Data!A31)</f>
        <v>2017</v>
      </c>
      <c r="F47" s="205">
        <f>VALUE(Data!B31)</f>
        <v>225644</v>
      </c>
      <c r="G47" s="206"/>
      <c r="H47" s="30">
        <f>VALUE(Data!C31)</f>
        <v>468244</v>
      </c>
      <c r="I47" s="30">
        <f>VALUE(Data!D31)</f>
        <v>3179963</v>
      </c>
    </row>
    <row r="48" spans="5:9" ht="12">
      <c r="E48" s="29">
        <f>VALUE(Data!A32)</f>
        <v>2018</v>
      </c>
      <c r="F48" s="205">
        <f>VALUE(Data!B32)</f>
        <v>227759</v>
      </c>
      <c r="G48" s="206"/>
      <c r="H48" s="30">
        <f>VALUE(Data!C32)</f>
        <v>472496</v>
      </c>
      <c r="I48" s="30">
        <f>VALUE(Data!D32)</f>
        <v>3216598</v>
      </c>
    </row>
    <row r="49" spans="5:9" ht="12">
      <c r="E49" s="29">
        <f>VALUE(Data!A33)</f>
        <v>2019</v>
      </c>
      <c r="F49" s="205">
        <f>VALUE(Data!B33)</f>
        <v>226782</v>
      </c>
      <c r="G49" s="206"/>
      <c r="H49" s="30">
        <f>VALUE(Data!C33)</f>
        <v>475129</v>
      </c>
      <c r="I49" s="30">
        <f>VALUE(Data!D33)</f>
        <v>3242960</v>
      </c>
    </row>
    <row r="50" spans="5:9" ht="12">
      <c r="E50" s="29">
        <f>VALUE(Data!A34)</f>
        <v>2020</v>
      </c>
      <c r="F50" s="205">
        <f>VALUE(Data!B34)</f>
        <v>231664</v>
      </c>
      <c r="G50" s="206"/>
      <c r="H50" s="30">
        <f>VALUE(Data!C34)</f>
        <v>485270</v>
      </c>
      <c r="I50" s="30">
        <f>VALUE(Data!D34)</f>
        <v>3279532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8" t="s">
        <v>40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3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7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24" t="s">
        <v>42</v>
      </c>
      <c r="B2" s="225"/>
      <c r="C2" s="226"/>
      <c r="D2" s="230" t="s">
        <v>43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12">
      <c r="A3" s="227"/>
      <c r="B3" s="228"/>
      <c r="C3" s="229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209" t="s">
        <v>97</v>
      </c>
      <c r="B9" s="210"/>
      <c r="C9" s="211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209" t="s">
        <v>110</v>
      </c>
      <c r="B10" s="210"/>
      <c r="C10" s="211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209" t="s">
        <v>133</v>
      </c>
      <c r="B12" s="210"/>
      <c r="C12" s="211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209" t="s">
        <v>58</v>
      </c>
      <c r="B14" s="210"/>
      <c r="C14" s="211"/>
      <c r="D14" s="100" t="s">
        <v>147</v>
      </c>
      <c r="E14" s="100" t="s">
        <v>148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209" t="s">
        <v>71</v>
      </c>
      <c r="B15" s="210"/>
      <c r="C15" s="211"/>
      <c r="D15" s="100" t="s">
        <v>149</v>
      </c>
      <c r="E15" s="100" t="s">
        <v>150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209" t="s">
        <v>84</v>
      </c>
      <c r="B16" s="210"/>
      <c r="C16" s="211"/>
      <c r="D16" s="100" t="s">
        <v>151</v>
      </c>
      <c r="E16" s="100" t="s">
        <v>152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209" t="s">
        <v>97</v>
      </c>
      <c r="B17" s="210"/>
      <c r="C17" s="211"/>
      <c r="D17" s="100" t="s">
        <v>153</v>
      </c>
      <c r="E17" s="100" t="s">
        <v>154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209" t="s">
        <v>110</v>
      </c>
      <c r="B18" s="210"/>
      <c r="C18" s="211"/>
      <c r="D18" s="100" t="s">
        <v>155</v>
      </c>
      <c r="E18" s="100" t="s">
        <v>156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209" t="s">
        <v>122</v>
      </c>
      <c r="B19" s="210"/>
      <c r="C19" s="211"/>
      <c r="D19" s="100" t="s">
        <v>157</v>
      </c>
      <c r="E19" s="100" t="s">
        <v>158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209" t="s">
        <v>133</v>
      </c>
      <c r="B20" s="210"/>
      <c r="C20" s="211"/>
      <c r="D20" s="131" t="s">
        <v>159</v>
      </c>
      <c r="E20" s="131" t="s">
        <v>160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161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209" t="s">
        <v>58</v>
      </c>
      <c r="B22" s="210"/>
      <c r="C22" s="211"/>
      <c r="D22" s="100" t="s">
        <v>162</v>
      </c>
      <c r="E22" s="100" t="s">
        <v>163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209" t="s">
        <v>71</v>
      </c>
      <c r="B23" s="210"/>
      <c r="C23" s="211"/>
      <c r="D23" s="100" t="s">
        <v>164</v>
      </c>
      <c r="E23" s="100" t="s">
        <v>162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209" t="s">
        <v>84</v>
      </c>
      <c r="B24" s="210"/>
      <c r="C24" s="211"/>
      <c r="D24" s="100" t="s">
        <v>165</v>
      </c>
      <c r="E24" s="100" t="s">
        <v>166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209" t="s">
        <v>97</v>
      </c>
      <c r="B25" s="210"/>
      <c r="C25" s="211"/>
      <c r="D25" s="100" t="s">
        <v>167</v>
      </c>
      <c r="E25" s="100" t="s">
        <v>168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209" t="s">
        <v>110</v>
      </c>
      <c r="B26" s="210"/>
      <c r="C26" s="211"/>
      <c r="D26" s="100" t="s">
        <v>169</v>
      </c>
      <c r="E26" s="100" t="s">
        <v>170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209" t="s">
        <v>122</v>
      </c>
      <c r="B27" s="210"/>
      <c r="C27" s="211"/>
      <c r="D27" s="130" t="s">
        <v>166</v>
      </c>
      <c r="E27" s="130" t="s">
        <v>169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209" t="s">
        <v>133</v>
      </c>
      <c r="B28" s="210"/>
      <c r="C28" s="211"/>
      <c r="D28" s="131" t="s">
        <v>165</v>
      </c>
      <c r="E28" s="131" t="s">
        <v>170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7" t="s">
        <v>171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</row>
    <row r="31" spans="1:15" ht="12.75" customHeight="1">
      <c r="A31" s="218" t="s">
        <v>42</v>
      </c>
      <c r="B31" s="219"/>
      <c r="C31" s="220"/>
      <c r="D31" s="214" t="s">
        <v>43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</row>
    <row r="32" spans="1:15" ht="12">
      <c r="A32" s="221"/>
      <c r="B32" s="222"/>
      <c r="C32" s="223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172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209" t="s">
        <v>58</v>
      </c>
      <c r="B34" s="210"/>
      <c r="C34" s="211"/>
      <c r="D34" s="100" t="s">
        <v>59</v>
      </c>
      <c r="E34" s="100" t="s">
        <v>173</v>
      </c>
      <c r="F34" s="100" t="s">
        <v>174</v>
      </c>
      <c r="G34" s="100" t="s">
        <v>175</v>
      </c>
      <c r="H34" s="100" t="s">
        <v>119</v>
      </c>
      <c r="I34" s="100" t="s">
        <v>176</v>
      </c>
      <c r="J34" s="100" t="s">
        <v>177</v>
      </c>
      <c r="K34" s="100" t="s">
        <v>178</v>
      </c>
      <c r="L34" s="100" t="s">
        <v>179</v>
      </c>
      <c r="M34" s="100" t="s">
        <v>180</v>
      </c>
      <c r="N34" s="100" t="s">
        <v>181</v>
      </c>
      <c r="O34" s="100" t="s">
        <v>182</v>
      </c>
      <c r="P34">
        <v>22</v>
      </c>
    </row>
    <row r="35" spans="1:16" ht="12.75" customHeight="1">
      <c r="A35" s="209" t="s">
        <v>71</v>
      </c>
      <c r="B35" s="210"/>
      <c r="C35" s="211"/>
      <c r="D35" s="100" t="s">
        <v>72</v>
      </c>
      <c r="E35" s="100" t="s">
        <v>183</v>
      </c>
      <c r="F35" s="100" t="s">
        <v>184</v>
      </c>
      <c r="G35" s="100" t="s">
        <v>185</v>
      </c>
      <c r="H35" s="100" t="s">
        <v>177</v>
      </c>
      <c r="I35" s="100" t="s">
        <v>186</v>
      </c>
      <c r="J35" s="100" t="s">
        <v>187</v>
      </c>
      <c r="K35" s="100" t="s">
        <v>188</v>
      </c>
      <c r="L35" s="100" t="s">
        <v>189</v>
      </c>
      <c r="M35" s="100" t="s">
        <v>190</v>
      </c>
      <c r="N35" s="100" t="s">
        <v>191</v>
      </c>
      <c r="O35" s="100" t="s">
        <v>192</v>
      </c>
      <c r="P35">
        <v>23</v>
      </c>
    </row>
    <row r="36" spans="1:16" ht="12.75" customHeight="1">
      <c r="A36" s="209" t="s">
        <v>84</v>
      </c>
      <c r="B36" s="210"/>
      <c r="C36" s="211"/>
      <c r="D36" s="100" t="s">
        <v>85</v>
      </c>
      <c r="E36" s="100" t="s">
        <v>193</v>
      </c>
      <c r="F36" s="100" t="s">
        <v>194</v>
      </c>
      <c r="G36" s="100" t="s">
        <v>195</v>
      </c>
      <c r="H36" s="100" t="s">
        <v>196</v>
      </c>
      <c r="I36" s="100" t="s">
        <v>197</v>
      </c>
      <c r="J36" s="100" t="s">
        <v>198</v>
      </c>
      <c r="K36" s="100" t="s">
        <v>199</v>
      </c>
      <c r="L36" s="100" t="s">
        <v>144</v>
      </c>
      <c r="M36" s="100" t="s">
        <v>200</v>
      </c>
      <c r="N36" s="100" t="s">
        <v>201</v>
      </c>
      <c r="O36" s="100" t="s">
        <v>202</v>
      </c>
      <c r="P36">
        <v>24</v>
      </c>
    </row>
    <row r="37" spans="1:16" ht="12.75" customHeight="1">
      <c r="A37" s="209" t="s">
        <v>97</v>
      </c>
      <c r="B37" s="210"/>
      <c r="C37" s="211"/>
      <c r="D37" s="100" t="s">
        <v>98</v>
      </c>
      <c r="E37" s="100" t="s">
        <v>203</v>
      </c>
      <c r="F37" s="100" t="s">
        <v>204</v>
      </c>
      <c r="G37" s="100" t="s">
        <v>205</v>
      </c>
      <c r="H37" s="100" t="s">
        <v>199</v>
      </c>
      <c r="I37" s="100" t="s">
        <v>206</v>
      </c>
      <c r="J37" s="100" t="s">
        <v>207</v>
      </c>
      <c r="K37" s="100" t="s">
        <v>208</v>
      </c>
      <c r="L37" s="100" t="s">
        <v>209</v>
      </c>
      <c r="M37" s="100" t="s">
        <v>210</v>
      </c>
      <c r="N37" s="100" t="s">
        <v>211</v>
      </c>
      <c r="O37" s="100" t="s">
        <v>212</v>
      </c>
      <c r="P37">
        <v>25</v>
      </c>
    </row>
    <row r="38" spans="1:16" ht="12.75" customHeight="1">
      <c r="A38" s="209" t="s">
        <v>110</v>
      </c>
      <c r="B38" s="210"/>
      <c r="C38" s="211"/>
      <c r="D38" s="100" t="s">
        <v>111</v>
      </c>
      <c r="E38" s="100" t="s">
        <v>213</v>
      </c>
      <c r="F38" s="100" t="s">
        <v>214</v>
      </c>
      <c r="G38" s="100" t="s">
        <v>215</v>
      </c>
      <c r="H38" s="100" t="s">
        <v>216</v>
      </c>
      <c r="I38" s="100" t="s">
        <v>217</v>
      </c>
      <c r="J38" s="100" t="s">
        <v>218</v>
      </c>
      <c r="K38" s="100" t="s">
        <v>219</v>
      </c>
      <c r="L38" s="100" t="s">
        <v>220</v>
      </c>
      <c r="M38" s="100" t="s">
        <v>221</v>
      </c>
      <c r="N38" s="100" t="s">
        <v>222</v>
      </c>
      <c r="O38" s="100" t="s">
        <v>223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00" t="s">
        <v>123</v>
      </c>
      <c r="E39" s="100" t="s">
        <v>224</v>
      </c>
      <c r="F39" s="100" t="s">
        <v>225</v>
      </c>
      <c r="G39" s="100" t="s">
        <v>226</v>
      </c>
      <c r="H39" s="100" t="s">
        <v>227</v>
      </c>
      <c r="I39" s="100" t="s">
        <v>228</v>
      </c>
      <c r="J39" s="100" t="s">
        <v>229</v>
      </c>
      <c r="K39" s="100" t="s">
        <v>230</v>
      </c>
      <c r="L39" s="100" t="s">
        <v>231</v>
      </c>
      <c r="M39" s="100" t="s">
        <v>232</v>
      </c>
      <c r="N39" s="100" t="s">
        <v>233</v>
      </c>
      <c r="O39" s="100" t="s">
        <v>234</v>
      </c>
      <c r="P39">
        <v>27</v>
      </c>
    </row>
    <row r="40" spans="1:16" ht="12.75" customHeight="1">
      <c r="A40" s="209" t="s">
        <v>133</v>
      </c>
      <c r="B40" s="210"/>
      <c r="C40" s="211"/>
      <c r="D40" s="131" t="s">
        <v>134</v>
      </c>
      <c r="E40" s="131" t="s">
        <v>235</v>
      </c>
      <c r="F40" s="131" t="s">
        <v>236</v>
      </c>
      <c r="G40" s="131" t="s">
        <v>237</v>
      </c>
      <c r="H40" s="131" t="s">
        <v>238</v>
      </c>
      <c r="I40" s="131" t="s">
        <v>239</v>
      </c>
      <c r="J40" s="131" t="s">
        <v>240</v>
      </c>
      <c r="K40" s="131" t="s">
        <v>241</v>
      </c>
      <c r="L40" s="131" t="s">
        <v>242</v>
      </c>
      <c r="M40" s="131" t="s">
        <v>243</v>
      </c>
      <c r="N40" s="131" t="s">
        <v>244</v>
      </c>
      <c r="O40" s="131" t="s">
        <v>245</v>
      </c>
      <c r="P40">
        <v>28</v>
      </c>
    </row>
    <row r="41" spans="1:15" ht="12.75" customHeight="1">
      <c r="A41" s="43"/>
      <c r="B41" s="44"/>
      <c r="C41" s="44"/>
      <c r="D41" s="75" t="s">
        <v>246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209" t="s">
        <v>58</v>
      </c>
      <c r="B42" s="210"/>
      <c r="C42" s="211"/>
      <c r="D42" s="100" t="s">
        <v>147</v>
      </c>
      <c r="E42" s="100" t="s">
        <v>247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209" t="s">
        <v>71</v>
      </c>
      <c r="B43" s="210"/>
      <c r="C43" s="211"/>
      <c r="D43" s="100" t="s">
        <v>149</v>
      </c>
      <c r="E43" s="100" t="s">
        <v>248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209" t="s">
        <v>84</v>
      </c>
      <c r="B44" s="210"/>
      <c r="C44" s="211"/>
      <c r="D44" s="100" t="s">
        <v>151</v>
      </c>
      <c r="E44" s="100" t="s">
        <v>101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209" t="s">
        <v>97</v>
      </c>
      <c r="B45" s="210"/>
      <c r="C45" s="211"/>
      <c r="D45" s="100" t="s">
        <v>153</v>
      </c>
      <c r="E45" s="100" t="s">
        <v>249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209" t="s">
        <v>110</v>
      </c>
      <c r="B46" s="210"/>
      <c r="C46" s="211"/>
      <c r="D46" s="100" t="s">
        <v>155</v>
      </c>
      <c r="E46" s="100" t="s">
        <v>250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209" t="s">
        <v>122</v>
      </c>
      <c r="B47" s="210"/>
      <c r="C47" s="211"/>
      <c r="D47" s="100" t="s">
        <v>157</v>
      </c>
      <c r="E47" s="100" t="s">
        <v>251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209" t="s">
        <v>133</v>
      </c>
      <c r="B48" s="210"/>
      <c r="C48" s="211"/>
      <c r="D48" s="131" t="s">
        <v>159</v>
      </c>
      <c r="E48" s="131" t="s">
        <v>252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253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209" t="s">
        <v>58</v>
      </c>
      <c r="B50" s="210"/>
      <c r="C50" s="211"/>
      <c r="D50" s="100" t="s">
        <v>162</v>
      </c>
      <c r="E50" s="100" t="s">
        <v>254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209" t="s">
        <v>71</v>
      </c>
      <c r="B51" s="210"/>
      <c r="C51" s="211"/>
      <c r="D51" s="100" t="s">
        <v>164</v>
      </c>
      <c r="E51" s="100" t="s">
        <v>255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209" t="s">
        <v>84</v>
      </c>
      <c r="B52" s="210"/>
      <c r="C52" s="211"/>
      <c r="D52" s="100" t="s">
        <v>165</v>
      </c>
      <c r="E52" s="100" t="s">
        <v>170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209" t="s">
        <v>97</v>
      </c>
      <c r="B53" s="210"/>
      <c r="C53" s="211"/>
      <c r="D53" s="100" t="s">
        <v>167</v>
      </c>
      <c r="E53" s="100" t="s">
        <v>169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209" t="s">
        <v>110</v>
      </c>
      <c r="B54" s="210"/>
      <c r="C54" s="211"/>
      <c r="D54" s="100" t="s">
        <v>169</v>
      </c>
      <c r="E54" s="100" t="s">
        <v>256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209" t="s">
        <v>122</v>
      </c>
      <c r="B55" s="210"/>
      <c r="C55" s="211"/>
      <c r="D55" s="130" t="s">
        <v>166</v>
      </c>
      <c r="E55" s="130" t="s">
        <v>165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209" t="s">
        <v>133</v>
      </c>
      <c r="B56" s="210"/>
      <c r="C56" s="211"/>
      <c r="D56" s="131" t="s">
        <v>165</v>
      </c>
      <c r="E56" s="131" t="s">
        <v>165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2" t="s">
        <v>257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1" t="s">
        <v>258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4" t="s">
        <v>262</v>
      </c>
      <c r="H4" s="254" t="s">
        <v>260</v>
      </c>
      <c r="I4" s="203" t="s">
        <v>261</v>
      </c>
      <c r="J4" s="204"/>
      <c r="K4" s="254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55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5"/>
    </row>
    <row r="6" spans="1:11" ht="12">
      <c r="A6" s="256"/>
      <c r="B6" s="257"/>
      <c r="C6" s="258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57" t="s">
        <v>267</v>
      </c>
      <c r="H8" s="57" t="s">
        <v>268</v>
      </c>
      <c r="I8" s="57" t="s">
        <v>269</v>
      </c>
      <c r="J8" s="57" t="s">
        <v>270</v>
      </c>
      <c r="K8" s="58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</v>
      </c>
      <c r="E9" s="71">
        <v>105</v>
      </c>
      <c r="F9" s="97">
        <v>104</v>
      </c>
      <c r="G9" s="148">
        <v>0.5</v>
      </c>
      <c r="H9" s="121">
        <v>2</v>
      </c>
      <c r="I9" s="71">
        <v>115</v>
      </c>
      <c r="J9" s="71">
        <v>112</v>
      </c>
      <c r="K9" s="148">
        <v>2.9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57</v>
      </c>
      <c r="E10" s="71">
        <v>370</v>
      </c>
      <c r="F10" s="97">
        <v>367</v>
      </c>
      <c r="G10" s="148">
        <v>0.7</v>
      </c>
      <c r="H10" s="121">
        <v>54</v>
      </c>
      <c r="I10" s="71">
        <v>411</v>
      </c>
      <c r="J10" s="71">
        <v>392</v>
      </c>
      <c r="K10" s="148">
        <v>4.8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7</v>
      </c>
      <c r="E11" s="71">
        <v>122</v>
      </c>
      <c r="F11" s="97">
        <v>118</v>
      </c>
      <c r="G11" s="148">
        <v>3.2</v>
      </c>
      <c r="H11" s="121">
        <v>4</v>
      </c>
      <c r="I11" s="71">
        <v>125</v>
      </c>
      <c r="J11" s="71">
        <v>122</v>
      </c>
      <c r="K11" s="148">
        <v>2.3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79</v>
      </c>
      <c r="E12" s="71">
        <v>221</v>
      </c>
      <c r="F12" s="97">
        <v>219</v>
      </c>
      <c r="G12" s="148">
        <v>1.2</v>
      </c>
      <c r="H12" s="121">
        <v>81</v>
      </c>
      <c r="I12" s="71">
        <v>245</v>
      </c>
      <c r="J12" s="71">
        <v>231</v>
      </c>
      <c r="K12" s="148">
        <v>6.2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14</v>
      </c>
      <c r="E13" s="71">
        <v>220</v>
      </c>
      <c r="F13" s="97">
        <v>217</v>
      </c>
      <c r="G13" s="148">
        <v>1.6</v>
      </c>
      <c r="H13" s="121">
        <v>11</v>
      </c>
      <c r="I13" s="71">
        <v>213</v>
      </c>
      <c r="J13" s="71">
        <v>206</v>
      </c>
      <c r="K13" s="148">
        <v>3.1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43</v>
      </c>
      <c r="E14" s="71">
        <v>944</v>
      </c>
      <c r="F14" s="97">
        <v>937</v>
      </c>
      <c r="G14" s="148">
        <v>0.8</v>
      </c>
      <c r="H14" s="121">
        <v>47</v>
      </c>
      <c r="I14" s="71">
        <v>978</v>
      </c>
      <c r="J14" s="71">
        <v>925</v>
      </c>
      <c r="K14" s="148">
        <v>5.7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27</v>
      </c>
      <c r="E15" s="71">
        <v>1501</v>
      </c>
      <c r="F15" s="97">
        <v>1466</v>
      </c>
      <c r="G15" s="148">
        <v>2.4</v>
      </c>
      <c r="H15" s="121">
        <v>29</v>
      </c>
      <c r="I15" s="71">
        <v>1570</v>
      </c>
      <c r="J15" s="71">
        <v>1498</v>
      </c>
      <c r="K15" s="148">
        <v>4.8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7</v>
      </c>
      <c r="E16" s="71">
        <v>42</v>
      </c>
      <c r="F16" s="97">
        <v>40</v>
      </c>
      <c r="G16" s="148">
        <v>5.4</v>
      </c>
      <c r="H16" s="121">
        <v>7</v>
      </c>
      <c r="I16" s="71">
        <v>32</v>
      </c>
      <c r="J16" s="71">
        <v>31</v>
      </c>
      <c r="K16" s="148">
        <v>2.9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24</v>
      </c>
      <c r="E17" s="71">
        <v>209</v>
      </c>
      <c r="F17" s="97">
        <v>206</v>
      </c>
      <c r="G17" s="148">
        <v>1.3</v>
      </c>
      <c r="H17" s="121">
        <v>23</v>
      </c>
      <c r="I17" s="71">
        <v>216</v>
      </c>
      <c r="J17" s="71">
        <v>205</v>
      </c>
      <c r="K17" s="148">
        <v>5.4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3734</v>
      </c>
      <c r="F18" s="32">
        <f>SUM(F9:F17)</f>
        <v>3674</v>
      </c>
      <c r="G18" s="148">
        <f>((E18-F18)/F18)*100</f>
        <v>1.633097441480675</v>
      </c>
      <c r="H18" s="122"/>
      <c r="I18" s="72">
        <f>SUM(I9:I17)</f>
        <v>3905</v>
      </c>
      <c r="J18" s="72">
        <f>SUM(J9:J17)</f>
        <v>3722</v>
      </c>
      <c r="K18" s="148">
        <f>((I18-J18)/J18)*100</f>
        <v>4.9167114454594305</v>
      </c>
    </row>
    <row r="19" spans="1:11" ht="12.75" customHeight="1">
      <c r="A19" s="51" t="s">
        <v>282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82</v>
      </c>
      <c r="F20" s="97">
        <v>79</v>
      </c>
      <c r="G20" s="148">
        <v>3.7</v>
      </c>
      <c r="H20" s="121">
        <v>3</v>
      </c>
      <c r="I20" s="71">
        <v>76</v>
      </c>
      <c r="J20" s="71">
        <v>72</v>
      </c>
      <c r="K20" s="148">
        <v>5.5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99</v>
      </c>
      <c r="E22" s="71">
        <v>2024</v>
      </c>
      <c r="F22" s="97">
        <v>1993</v>
      </c>
      <c r="G22" s="148">
        <v>1.6</v>
      </c>
      <c r="H22" s="121">
        <v>99</v>
      </c>
      <c r="I22" s="71">
        <v>2292</v>
      </c>
      <c r="J22" s="71">
        <v>2234</v>
      </c>
      <c r="K22" s="148">
        <v>2.6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54</v>
      </c>
      <c r="E23" s="71">
        <v>1617</v>
      </c>
      <c r="F23" s="97">
        <v>1620</v>
      </c>
      <c r="G23" s="148">
        <v>-0.2</v>
      </c>
      <c r="H23" s="121">
        <v>54</v>
      </c>
      <c r="I23" s="71">
        <v>1831</v>
      </c>
      <c r="J23" s="71">
        <v>1793</v>
      </c>
      <c r="K23" s="148">
        <v>2.1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8</v>
      </c>
      <c r="E24" s="71">
        <v>407</v>
      </c>
      <c r="F24" s="97">
        <v>386</v>
      </c>
      <c r="G24" s="148">
        <v>5.5</v>
      </c>
      <c r="H24" s="121">
        <v>9</v>
      </c>
      <c r="I24" s="71">
        <v>454</v>
      </c>
      <c r="J24" s="71">
        <v>429</v>
      </c>
      <c r="K24" s="148">
        <v>5.8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27</v>
      </c>
      <c r="E25" s="71">
        <v>1455</v>
      </c>
      <c r="F25" s="97">
        <v>1448</v>
      </c>
      <c r="G25" s="148">
        <v>0.5</v>
      </c>
      <c r="H25" s="121">
        <v>25</v>
      </c>
      <c r="I25" s="71">
        <v>1934</v>
      </c>
      <c r="J25" s="71">
        <v>1889</v>
      </c>
      <c r="K25" s="148">
        <v>2.4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55</v>
      </c>
      <c r="E26" s="71">
        <v>1208</v>
      </c>
      <c r="F26" s="97">
        <v>1199</v>
      </c>
      <c r="G26" s="148">
        <v>0.8</v>
      </c>
      <c r="H26" s="121">
        <v>54</v>
      </c>
      <c r="I26" s="71">
        <v>1401</v>
      </c>
      <c r="J26" s="71">
        <v>1366</v>
      </c>
      <c r="K26" s="148">
        <v>2.5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314</v>
      </c>
      <c r="E27" s="71">
        <v>1401</v>
      </c>
      <c r="F27" s="97">
        <v>1374</v>
      </c>
      <c r="G27" s="148">
        <v>2</v>
      </c>
      <c r="H27" s="121">
        <v>311</v>
      </c>
      <c r="I27" s="71">
        <v>1632</v>
      </c>
      <c r="J27" s="71">
        <v>1561</v>
      </c>
      <c r="K27" s="148">
        <v>4.6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16</v>
      </c>
      <c r="E28" s="71">
        <v>407</v>
      </c>
      <c r="F28" s="97">
        <v>418</v>
      </c>
      <c r="G28" s="148">
        <v>-2.7</v>
      </c>
      <c r="H28" s="121">
        <v>9</v>
      </c>
      <c r="I28" s="71">
        <v>420</v>
      </c>
      <c r="J28" s="71">
        <v>419</v>
      </c>
      <c r="K28" s="148">
        <v>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8601</v>
      </c>
      <c r="F29" s="32">
        <f>SUM(F20:F28)</f>
        <v>8517</v>
      </c>
      <c r="G29" s="148">
        <f>((E29-F29)/F29)*100</f>
        <v>0.9862627685804861</v>
      </c>
      <c r="H29" s="122"/>
      <c r="I29" s="72">
        <f>SUM(I20:I28)</f>
        <v>10040</v>
      </c>
      <c r="J29" s="72">
        <f>SUM(J20:J28)</f>
        <v>9763</v>
      </c>
      <c r="K29" s="148">
        <f>((I29-J29)/J29)*100</f>
        <v>2.8372426508245416</v>
      </c>
    </row>
    <row r="30" spans="1:11" ht="12.75" customHeight="1">
      <c r="A30" s="51" t="s">
        <v>292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19</v>
      </c>
      <c r="E31" s="71">
        <v>1412</v>
      </c>
      <c r="F31" s="97">
        <v>1394</v>
      </c>
      <c r="G31" s="148">
        <v>1.3</v>
      </c>
      <c r="H31" s="121">
        <v>26</v>
      </c>
      <c r="I31" s="71">
        <v>1279</v>
      </c>
      <c r="J31" s="71">
        <v>1218</v>
      </c>
      <c r="K31" s="148">
        <v>5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22</v>
      </c>
      <c r="E32" s="71">
        <v>1070</v>
      </c>
      <c r="F32" s="97">
        <v>1095</v>
      </c>
      <c r="G32" s="148">
        <v>-2.2</v>
      </c>
      <c r="H32" s="121">
        <v>23</v>
      </c>
      <c r="I32" s="71">
        <v>1343</v>
      </c>
      <c r="J32" s="71">
        <v>1298</v>
      </c>
      <c r="K32" s="148">
        <v>3.4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30</v>
      </c>
      <c r="E33" s="71">
        <v>960</v>
      </c>
      <c r="F33" s="97">
        <v>882</v>
      </c>
      <c r="G33" s="148">
        <v>8.8</v>
      </c>
      <c r="H33" s="121">
        <v>33</v>
      </c>
      <c r="I33" s="71">
        <v>979</v>
      </c>
      <c r="J33" s="71">
        <v>941</v>
      </c>
      <c r="K33" s="148">
        <v>4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61</v>
      </c>
      <c r="E34" s="71">
        <v>749</v>
      </c>
      <c r="F34" s="97">
        <v>693</v>
      </c>
      <c r="G34" s="148">
        <v>8</v>
      </c>
      <c r="H34" s="121">
        <v>65</v>
      </c>
      <c r="I34" s="71">
        <v>793</v>
      </c>
      <c r="J34" s="71">
        <v>775</v>
      </c>
      <c r="K34" s="148">
        <v>2.4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59</v>
      </c>
      <c r="E35" s="71">
        <v>1329</v>
      </c>
      <c r="F35" s="97">
        <v>1265</v>
      </c>
      <c r="G35" s="148">
        <v>5</v>
      </c>
      <c r="H35" s="121">
        <v>59</v>
      </c>
      <c r="I35" s="71">
        <v>1438</v>
      </c>
      <c r="J35" s="71">
        <v>1358</v>
      </c>
      <c r="K35" s="148">
        <v>5.9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21</v>
      </c>
      <c r="E36" s="71">
        <v>1110</v>
      </c>
      <c r="F36" s="97">
        <v>1007</v>
      </c>
      <c r="G36" s="148">
        <v>10.2</v>
      </c>
      <c r="H36" s="121">
        <v>26</v>
      </c>
      <c r="I36" s="71">
        <v>1156</v>
      </c>
      <c r="J36" s="71">
        <v>1118</v>
      </c>
      <c r="K36" s="148">
        <v>3.4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78</v>
      </c>
      <c r="E37" s="71">
        <v>1091</v>
      </c>
      <c r="F37" s="97">
        <v>1044</v>
      </c>
      <c r="G37" s="148">
        <v>4.6</v>
      </c>
      <c r="H37" s="121">
        <v>76</v>
      </c>
      <c r="I37" s="71">
        <v>1194</v>
      </c>
      <c r="J37" s="71">
        <v>1205</v>
      </c>
      <c r="K37" s="148">
        <v>-0.9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31</v>
      </c>
      <c r="E38" s="71">
        <v>581</v>
      </c>
      <c r="F38" s="97">
        <v>522</v>
      </c>
      <c r="G38" s="148">
        <v>11.5</v>
      </c>
      <c r="H38" s="121">
        <v>34</v>
      </c>
      <c r="I38" s="71">
        <v>608</v>
      </c>
      <c r="J38" s="71">
        <v>600</v>
      </c>
      <c r="K38" s="148">
        <v>1.3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46</v>
      </c>
      <c r="E39" s="71">
        <v>334</v>
      </c>
      <c r="F39" s="97">
        <v>302</v>
      </c>
      <c r="G39" s="148">
        <v>10.8</v>
      </c>
      <c r="H39" s="121">
        <v>52</v>
      </c>
      <c r="I39" s="71">
        <v>358</v>
      </c>
      <c r="J39" s="71">
        <v>346</v>
      </c>
      <c r="K39" s="148">
        <v>3.5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54</v>
      </c>
      <c r="E40" s="71">
        <v>1263</v>
      </c>
      <c r="F40" s="97">
        <v>1268</v>
      </c>
      <c r="G40" s="148">
        <v>-0.4</v>
      </c>
      <c r="H40" s="121">
        <v>56</v>
      </c>
      <c r="I40" s="71">
        <v>1480</v>
      </c>
      <c r="J40" s="71">
        <v>1386</v>
      </c>
      <c r="K40" s="148">
        <v>6.8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33</v>
      </c>
      <c r="E41" s="71">
        <v>353</v>
      </c>
      <c r="F41" s="97">
        <v>320</v>
      </c>
      <c r="G41" s="148">
        <v>10.2</v>
      </c>
      <c r="H41" s="121">
        <v>40</v>
      </c>
      <c r="I41" s="71">
        <v>324</v>
      </c>
      <c r="J41" s="71">
        <v>317</v>
      </c>
      <c r="K41" s="148">
        <v>2.2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85</v>
      </c>
      <c r="E42" s="71">
        <v>1239</v>
      </c>
      <c r="F42" s="97">
        <v>1144</v>
      </c>
      <c r="G42" s="148">
        <v>8.3</v>
      </c>
      <c r="H42" s="121">
        <v>76</v>
      </c>
      <c r="I42" s="71">
        <v>1276</v>
      </c>
      <c r="J42" s="71">
        <v>1212</v>
      </c>
      <c r="K42" s="148">
        <v>5.3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11491</v>
      </c>
      <c r="F43" s="32">
        <f>SUM(F31:F42)</f>
        <v>10936</v>
      </c>
      <c r="G43" s="148">
        <f>((E43-F43)/F43)*100</f>
        <v>5.074981711777616</v>
      </c>
      <c r="H43" s="122"/>
      <c r="I43" s="72">
        <f>SUM(I31:I42)</f>
        <v>12228</v>
      </c>
      <c r="J43" s="72">
        <f>SUM(J31:J42)</f>
        <v>11774</v>
      </c>
      <c r="K43" s="148">
        <f>((I43-J43)/J43)*100</f>
        <v>3.855953796500764</v>
      </c>
    </row>
    <row r="44" spans="1:11" ht="12.75" customHeight="1">
      <c r="A44" s="51" t="s">
        <v>305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50</v>
      </c>
      <c r="E45" s="71">
        <v>1206</v>
      </c>
      <c r="F45" s="97">
        <v>1189</v>
      </c>
      <c r="G45" s="148">
        <v>1.4</v>
      </c>
      <c r="H45" s="121">
        <v>54</v>
      </c>
      <c r="I45" s="71">
        <v>1337</v>
      </c>
      <c r="J45" s="71">
        <v>1299</v>
      </c>
      <c r="K45" s="148">
        <v>2.9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22</v>
      </c>
      <c r="E46" s="71">
        <v>733</v>
      </c>
      <c r="F46" s="97">
        <v>716</v>
      </c>
      <c r="G46" s="148">
        <v>2.3</v>
      </c>
      <c r="H46" s="121">
        <v>20</v>
      </c>
      <c r="I46" s="71">
        <v>878</v>
      </c>
      <c r="J46" s="71">
        <v>868</v>
      </c>
      <c r="K46" s="148">
        <v>1.1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26</v>
      </c>
      <c r="E47" s="71">
        <v>1043</v>
      </c>
      <c r="F47" s="97">
        <v>1027</v>
      </c>
      <c r="G47" s="148">
        <v>1.6</v>
      </c>
      <c r="H47" s="121">
        <v>25</v>
      </c>
      <c r="I47" s="71">
        <v>1402</v>
      </c>
      <c r="J47" s="71">
        <v>1320</v>
      </c>
      <c r="K47" s="148">
        <v>6.3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843</v>
      </c>
      <c r="F48" s="97">
        <v>834</v>
      </c>
      <c r="G48" s="148">
        <v>1.1</v>
      </c>
      <c r="H48" s="121">
        <v>0</v>
      </c>
      <c r="I48" s="71">
        <v>888</v>
      </c>
      <c r="J48" s="71">
        <v>876</v>
      </c>
      <c r="K48" s="148">
        <v>1.4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36</v>
      </c>
      <c r="E49" s="71">
        <v>1044</v>
      </c>
      <c r="F49" s="97">
        <v>1038</v>
      </c>
      <c r="G49" s="148">
        <v>0.6</v>
      </c>
      <c r="H49" s="121">
        <v>39</v>
      </c>
      <c r="I49" s="71">
        <v>898</v>
      </c>
      <c r="J49" s="71">
        <v>891</v>
      </c>
      <c r="K49" s="148">
        <v>0.8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48</v>
      </c>
      <c r="E50" s="71">
        <v>998</v>
      </c>
      <c r="F50" s="97">
        <v>990</v>
      </c>
      <c r="G50" s="148">
        <v>0.8</v>
      </c>
      <c r="H50" s="121">
        <v>47</v>
      </c>
      <c r="I50" s="71">
        <v>975</v>
      </c>
      <c r="J50" s="71">
        <v>964</v>
      </c>
      <c r="K50" s="148">
        <v>1.1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22</v>
      </c>
      <c r="E51" s="71">
        <v>1116</v>
      </c>
      <c r="F51" s="97">
        <v>1114</v>
      </c>
      <c r="G51" s="148">
        <v>0.2</v>
      </c>
      <c r="H51" s="121">
        <v>25</v>
      </c>
      <c r="I51" s="71">
        <v>1584</v>
      </c>
      <c r="J51" s="71">
        <v>1563</v>
      </c>
      <c r="K51" s="148">
        <v>1.3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148</v>
      </c>
      <c r="E52" s="71">
        <v>4459</v>
      </c>
      <c r="F52" s="97">
        <v>4411</v>
      </c>
      <c r="G52" s="148">
        <v>1.1</v>
      </c>
      <c r="H52" s="121">
        <v>157</v>
      </c>
      <c r="I52" s="71">
        <v>4733</v>
      </c>
      <c r="J52" s="71">
        <v>4656</v>
      </c>
      <c r="K52" s="148">
        <v>1.6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11442</v>
      </c>
      <c r="F53" s="32">
        <f>SUM(F45:F52)</f>
        <v>11319</v>
      </c>
      <c r="G53" s="148">
        <f>((E53-F53)/F53)*100</f>
        <v>1.0866684336072092</v>
      </c>
      <c r="H53" s="122"/>
      <c r="I53" s="72">
        <f>SUM(I45:I52)</f>
        <v>12695</v>
      </c>
      <c r="J53" s="72">
        <f>SUM(J45:J52)</f>
        <v>12437</v>
      </c>
      <c r="K53" s="148">
        <f>((I53-J53)/J53)*100</f>
        <v>2.0744552544825923</v>
      </c>
    </row>
    <row r="54" spans="1:11" ht="12.75" customHeight="1">
      <c r="A54" s="51" t="s">
        <v>314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37</v>
      </c>
      <c r="E55" s="71">
        <v>76</v>
      </c>
      <c r="F55" s="97">
        <v>77</v>
      </c>
      <c r="G55" s="148">
        <v>-1.9</v>
      </c>
      <c r="H55" s="121">
        <v>36</v>
      </c>
      <c r="I55" s="71">
        <v>77</v>
      </c>
      <c r="J55" s="71">
        <v>79</v>
      </c>
      <c r="K55" s="148">
        <v>-2.6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65</v>
      </c>
      <c r="E56" s="71">
        <v>995</v>
      </c>
      <c r="F56" s="97">
        <v>947</v>
      </c>
      <c r="G56" s="148">
        <v>5.1</v>
      </c>
      <c r="H56" s="121">
        <v>62</v>
      </c>
      <c r="I56" s="71">
        <v>1002</v>
      </c>
      <c r="J56" s="71">
        <v>987</v>
      </c>
      <c r="K56" s="148">
        <v>1.6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10</v>
      </c>
      <c r="E57" s="71">
        <v>2595</v>
      </c>
      <c r="F57" s="97">
        <v>2467</v>
      </c>
      <c r="G57" s="148">
        <v>5.2</v>
      </c>
      <c r="H57" s="121">
        <v>64</v>
      </c>
      <c r="I57" s="71">
        <v>2601</v>
      </c>
      <c r="J57" s="71">
        <v>2552</v>
      </c>
      <c r="K57" s="148">
        <v>1.9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65</v>
      </c>
      <c r="E58" s="71">
        <v>795</v>
      </c>
      <c r="F58" s="97">
        <v>806</v>
      </c>
      <c r="G58" s="148">
        <v>-1.4</v>
      </c>
      <c r="H58" s="121">
        <v>67</v>
      </c>
      <c r="I58" s="71">
        <v>904</v>
      </c>
      <c r="J58" s="71">
        <v>872</v>
      </c>
      <c r="K58" s="148">
        <v>3.7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10</v>
      </c>
      <c r="E59" s="71">
        <v>70</v>
      </c>
      <c r="F59" s="97">
        <v>70</v>
      </c>
      <c r="G59" s="148">
        <v>0</v>
      </c>
      <c r="H59" s="121">
        <v>10</v>
      </c>
      <c r="I59" s="71">
        <v>58</v>
      </c>
      <c r="J59" s="71">
        <v>59</v>
      </c>
      <c r="K59" s="148">
        <v>-0.5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95</v>
      </c>
      <c r="E60" s="71">
        <v>443</v>
      </c>
      <c r="F60" s="97">
        <v>405</v>
      </c>
      <c r="G60" s="148">
        <v>9.3</v>
      </c>
      <c r="H60" s="121">
        <v>120</v>
      </c>
      <c r="I60" s="71">
        <v>437</v>
      </c>
      <c r="J60" s="71">
        <v>434</v>
      </c>
      <c r="K60" s="148">
        <v>0.7</v>
      </c>
      <c r="L60">
        <v>44</v>
      </c>
      <c r="P60" s="119"/>
      <c r="Q60" s="119">
        <v>43788</v>
      </c>
      <c r="R60" s="119">
        <v>42513</v>
      </c>
      <c r="S60" s="120">
        <v>3</v>
      </c>
      <c r="T60" s="119">
        <v>47623</v>
      </c>
      <c r="U60" s="119">
        <v>46348</v>
      </c>
      <c r="V60" s="120">
        <v>2.8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38</v>
      </c>
      <c r="E61" s="71">
        <v>404</v>
      </c>
      <c r="F61" s="97">
        <v>359</v>
      </c>
      <c r="G61" s="148">
        <v>12.7</v>
      </c>
      <c r="H61" s="121">
        <v>67</v>
      </c>
      <c r="I61" s="71">
        <v>382</v>
      </c>
      <c r="J61" s="71">
        <v>376</v>
      </c>
      <c r="K61" s="148">
        <v>1.7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27</v>
      </c>
      <c r="E62" s="71">
        <v>294</v>
      </c>
      <c r="F62" s="97">
        <v>275</v>
      </c>
      <c r="G62" s="148">
        <v>7.1</v>
      </c>
      <c r="H62" s="121">
        <v>38</v>
      </c>
      <c r="I62" s="71">
        <v>321</v>
      </c>
      <c r="J62" s="71">
        <v>314</v>
      </c>
      <c r="K62" s="148">
        <v>2.3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23</v>
      </c>
      <c r="E63" s="71">
        <v>699</v>
      </c>
      <c r="F63" s="97">
        <v>694</v>
      </c>
      <c r="G63" s="148">
        <v>0.7</v>
      </c>
      <c r="H63" s="121">
        <v>23</v>
      </c>
      <c r="I63" s="71">
        <v>780</v>
      </c>
      <c r="J63" s="71">
        <v>756</v>
      </c>
      <c r="K63" s="148">
        <v>3.2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61</v>
      </c>
      <c r="E64" s="71">
        <v>686</v>
      </c>
      <c r="F64" s="97">
        <v>612</v>
      </c>
      <c r="G64" s="148">
        <v>12</v>
      </c>
      <c r="H64" s="121">
        <v>102</v>
      </c>
      <c r="I64" s="71">
        <v>678</v>
      </c>
      <c r="J64" s="71">
        <v>689</v>
      </c>
      <c r="K64" s="148">
        <v>-1.6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403</v>
      </c>
      <c r="F65" s="97">
        <v>390</v>
      </c>
      <c r="G65" s="148">
        <v>3.4</v>
      </c>
      <c r="H65" s="121">
        <v>0</v>
      </c>
      <c r="I65" s="71">
        <v>462</v>
      </c>
      <c r="J65" s="71">
        <v>453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40</v>
      </c>
      <c r="E66" s="71">
        <v>773</v>
      </c>
      <c r="F66" s="97">
        <v>679</v>
      </c>
      <c r="G66" s="148">
        <v>13.9</v>
      </c>
      <c r="H66" s="121">
        <v>65</v>
      </c>
      <c r="I66" s="71">
        <v>728</v>
      </c>
      <c r="J66" s="71">
        <v>755</v>
      </c>
      <c r="K66" s="148">
        <v>-3.6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91</v>
      </c>
      <c r="E67" s="71">
        <v>287</v>
      </c>
      <c r="F67" s="97">
        <v>288</v>
      </c>
      <c r="G67" s="148">
        <v>-0.1</v>
      </c>
      <c r="H67" s="121">
        <v>94</v>
      </c>
      <c r="I67" s="71">
        <v>324</v>
      </c>
      <c r="J67" s="71">
        <v>324</v>
      </c>
      <c r="K67" s="148">
        <v>-0.1</v>
      </c>
      <c r="L67">
        <v>51</v>
      </c>
    </row>
    <row r="68" spans="1:11" ht="12.75" customHeight="1">
      <c r="A68" s="233" t="s">
        <v>281</v>
      </c>
      <c r="B68" s="234"/>
      <c r="C68" s="235"/>
      <c r="D68" s="62"/>
      <c r="E68" s="72">
        <f>SUM(E55:E67)</f>
        <v>8520</v>
      </c>
      <c r="F68" s="32">
        <f>SUM(F55:F67)</f>
        <v>8069</v>
      </c>
      <c r="G68" s="148">
        <f>((E68-F68)/F68)*100</f>
        <v>5.589292353451481</v>
      </c>
      <c r="H68" s="73"/>
      <c r="I68" s="72">
        <f>SUM(I55:I67)</f>
        <v>8754</v>
      </c>
      <c r="J68" s="72">
        <f>SUM(J55:J67)</f>
        <v>8650</v>
      </c>
      <c r="K68" s="148">
        <f>((I68-J68)/J68)*100</f>
        <v>1.2023121387283235</v>
      </c>
    </row>
    <row r="69" spans="1:11" ht="12.75" customHeight="1">
      <c r="A69" s="236" t="s">
        <v>328</v>
      </c>
      <c r="B69" s="237"/>
      <c r="C69" s="238"/>
      <c r="D69" s="72">
        <f>SUM(D6:D68)</f>
        <v>2286</v>
      </c>
      <c r="E69" s="72">
        <f>Q60</f>
        <v>43788</v>
      </c>
      <c r="F69" s="32">
        <f>R60</f>
        <v>42513</v>
      </c>
      <c r="G69" s="148">
        <f>S60</f>
        <v>3</v>
      </c>
      <c r="H69" s="72">
        <f>SUM(H6:H68)</f>
        <v>2503</v>
      </c>
      <c r="I69" s="72">
        <f>T60</f>
        <v>47623</v>
      </c>
      <c r="J69" s="72">
        <f>U60</f>
        <v>46348</v>
      </c>
      <c r="K69" s="148">
        <f>V60</f>
        <v>2.8</v>
      </c>
    </row>
    <row r="70" spans="1:11" ht="12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9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41" t="s">
        <v>330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9" t="s">
        <v>262</v>
      </c>
      <c r="H4" s="254" t="s">
        <v>260</v>
      </c>
      <c r="I4" s="203" t="s">
        <v>261</v>
      </c>
      <c r="J4" s="204"/>
      <c r="K4" s="259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60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0"/>
    </row>
    <row r="6" spans="1:11" ht="12">
      <c r="A6" s="256"/>
      <c r="B6" s="257"/>
      <c r="C6" s="258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113" t="s">
        <v>267</v>
      </c>
      <c r="H8" s="57" t="s">
        <v>268</v>
      </c>
      <c r="I8" s="57" t="s">
        <v>269</v>
      </c>
      <c r="J8" s="57" t="s">
        <v>270</v>
      </c>
      <c r="K8" s="114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18</v>
      </c>
      <c r="E9" s="71">
        <v>1593</v>
      </c>
      <c r="F9" s="71">
        <v>1566</v>
      </c>
      <c r="G9" s="148">
        <v>1.7</v>
      </c>
      <c r="H9" s="121">
        <v>19</v>
      </c>
      <c r="I9" s="71">
        <v>1779</v>
      </c>
      <c r="J9" s="71">
        <v>1707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26</v>
      </c>
      <c r="E10" s="71">
        <v>215</v>
      </c>
      <c r="F10" s="71">
        <v>218</v>
      </c>
      <c r="G10" s="148">
        <v>-1.6</v>
      </c>
      <c r="H10" s="121">
        <v>26</v>
      </c>
      <c r="I10" s="71">
        <v>241</v>
      </c>
      <c r="J10" s="71">
        <v>234</v>
      </c>
      <c r="K10" s="148">
        <v>2.8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100</v>
      </c>
      <c r="E11" s="71">
        <v>3657</v>
      </c>
      <c r="F11" s="71">
        <v>3644</v>
      </c>
      <c r="G11" s="148">
        <v>0.4</v>
      </c>
      <c r="H11" s="121">
        <v>78</v>
      </c>
      <c r="I11" s="71">
        <v>4002</v>
      </c>
      <c r="J11" s="71">
        <v>3934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67</v>
      </c>
      <c r="E12" s="71">
        <v>464</v>
      </c>
      <c r="F12" s="71">
        <v>456</v>
      </c>
      <c r="G12" s="148">
        <v>1.6</v>
      </c>
      <c r="H12" s="121">
        <v>64</v>
      </c>
      <c r="I12" s="71">
        <v>529</v>
      </c>
      <c r="J12" s="71">
        <v>502</v>
      </c>
      <c r="K12" s="148">
        <v>5.5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81</v>
      </c>
      <c r="E13" s="71">
        <v>3964</v>
      </c>
      <c r="F13" s="71">
        <v>3834</v>
      </c>
      <c r="G13" s="148">
        <v>3.4</v>
      </c>
      <c r="H13" s="121">
        <v>79</v>
      </c>
      <c r="I13" s="71">
        <v>3839</v>
      </c>
      <c r="J13" s="71">
        <v>3761</v>
      </c>
      <c r="K13" s="148">
        <v>2.1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66</v>
      </c>
      <c r="E14" s="71">
        <v>5228</v>
      </c>
      <c r="F14" s="71">
        <v>5189</v>
      </c>
      <c r="G14" s="148">
        <v>0.8</v>
      </c>
      <c r="H14" s="121">
        <v>73</v>
      </c>
      <c r="I14" s="71">
        <v>5744</v>
      </c>
      <c r="J14" s="71">
        <v>5616</v>
      </c>
      <c r="K14" s="148">
        <v>2.3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24</v>
      </c>
      <c r="E15" s="71">
        <v>3719</v>
      </c>
      <c r="F15" s="71">
        <v>3553</v>
      </c>
      <c r="G15" s="148">
        <v>4.7</v>
      </c>
      <c r="H15" s="121">
        <v>26</v>
      </c>
      <c r="I15" s="71">
        <v>4126</v>
      </c>
      <c r="J15" s="71">
        <v>3934</v>
      </c>
      <c r="K15" s="148">
        <v>4.9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27</v>
      </c>
      <c r="E16" s="71">
        <v>350</v>
      </c>
      <c r="F16" s="71">
        <v>342</v>
      </c>
      <c r="G16" s="148">
        <v>2.3</v>
      </c>
      <c r="H16" s="121">
        <v>25</v>
      </c>
      <c r="I16" s="71">
        <v>333</v>
      </c>
      <c r="J16" s="71">
        <v>339</v>
      </c>
      <c r="K16" s="148">
        <v>-2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13</v>
      </c>
      <c r="E17" s="71">
        <v>103</v>
      </c>
      <c r="F17" s="71">
        <v>105</v>
      </c>
      <c r="G17" s="148">
        <v>-1.5</v>
      </c>
      <c r="H17" s="121">
        <v>10</v>
      </c>
      <c r="I17" s="71">
        <v>118</v>
      </c>
      <c r="J17" s="71">
        <v>115</v>
      </c>
      <c r="K17" s="148">
        <v>2.8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19293</v>
      </c>
      <c r="F18" s="72">
        <f>SUM(F9:F17)</f>
        <v>18907</v>
      </c>
      <c r="G18" s="148">
        <f>((E18-F18)/F18)*100</f>
        <v>2.041571904585603</v>
      </c>
      <c r="H18" s="122"/>
      <c r="I18" s="72">
        <f>SUM(I9:I17)</f>
        <v>20711</v>
      </c>
      <c r="J18" s="72">
        <f>SUM(J9:J17)</f>
        <v>20142</v>
      </c>
      <c r="K18" s="148">
        <f>((I18-J18)/J18)*100</f>
        <v>2.8249429053718598</v>
      </c>
    </row>
    <row r="19" spans="1:11" ht="12.75" customHeight="1">
      <c r="A19" s="51" t="s">
        <v>282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391</v>
      </c>
      <c r="F20" s="71">
        <v>377</v>
      </c>
      <c r="G20" s="148">
        <v>3.7</v>
      </c>
      <c r="H20" s="121">
        <v>2</v>
      </c>
      <c r="I20" s="71">
        <v>421</v>
      </c>
      <c r="J20" s="71">
        <v>404</v>
      </c>
      <c r="K20" s="148">
        <v>4.1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177</v>
      </c>
      <c r="F21" s="71">
        <v>173</v>
      </c>
      <c r="G21" s="148">
        <v>2.1</v>
      </c>
      <c r="H21" s="121">
        <v>1</v>
      </c>
      <c r="I21" s="71">
        <v>239</v>
      </c>
      <c r="J21" s="71">
        <v>224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138</v>
      </c>
      <c r="E22" s="71">
        <v>9216</v>
      </c>
      <c r="F22" s="71">
        <v>9209</v>
      </c>
      <c r="G22" s="148">
        <v>0.1</v>
      </c>
      <c r="H22" s="121">
        <v>138</v>
      </c>
      <c r="I22" s="71">
        <v>10553</v>
      </c>
      <c r="J22" s="71">
        <v>10365</v>
      </c>
      <c r="K22" s="148">
        <v>1.8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135</v>
      </c>
      <c r="E23" s="71">
        <v>4892</v>
      </c>
      <c r="F23" s="71">
        <v>4980</v>
      </c>
      <c r="G23" s="148">
        <v>-1.8</v>
      </c>
      <c r="H23" s="121">
        <v>137</v>
      </c>
      <c r="I23" s="71">
        <v>5391</v>
      </c>
      <c r="J23" s="71">
        <v>5358</v>
      </c>
      <c r="K23" s="148">
        <v>0.6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29</v>
      </c>
      <c r="E24" s="71">
        <v>2730</v>
      </c>
      <c r="F24" s="71">
        <v>2627</v>
      </c>
      <c r="G24" s="148">
        <v>3.9</v>
      </c>
      <c r="H24" s="121">
        <v>29</v>
      </c>
      <c r="I24" s="71">
        <v>3058</v>
      </c>
      <c r="J24" s="71">
        <v>2933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30</v>
      </c>
      <c r="E25" s="71">
        <v>3861</v>
      </c>
      <c r="F25" s="71">
        <v>3899</v>
      </c>
      <c r="G25" s="148">
        <v>-1</v>
      </c>
      <c r="H25" s="121">
        <v>28</v>
      </c>
      <c r="I25" s="71">
        <v>4816</v>
      </c>
      <c r="J25" s="71">
        <v>4843</v>
      </c>
      <c r="K25" s="148">
        <v>-0.6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49</v>
      </c>
      <c r="E26" s="71">
        <v>1891</v>
      </c>
      <c r="F26" s="71">
        <v>1912</v>
      </c>
      <c r="G26" s="148">
        <v>-1.1</v>
      </c>
      <c r="H26" s="121">
        <v>47</v>
      </c>
      <c r="I26" s="71">
        <v>2040</v>
      </c>
      <c r="J26" s="71">
        <v>2023</v>
      </c>
      <c r="K26" s="148">
        <v>0.8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359</v>
      </c>
      <c r="E27" s="71">
        <v>3102</v>
      </c>
      <c r="F27" s="71">
        <v>3072</v>
      </c>
      <c r="G27" s="148">
        <v>1</v>
      </c>
      <c r="H27" s="121">
        <v>361</v>
      </c>
      <c r="I27" s="71">
        <v>3681</v>
      </c>
      <c r="J27" s="71">
        <v>3582</v>
      </c>
      <c r="K27" s="148">
        <v>2.8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10</v>
      </c>
      <c r="E28" s="71">
        <v>466</v>
      </c>
      <c r="F28" s="71">
        <v>484</v>
      </c>
      <c r="G28" s="148">
        <v>-3.8</v>
      </c>
      <c r="H28" s="121">
        <v>9</v>
      </c>
      <c r="I28" s="71">
        <v>614</v>
      </c>
      <c r="J28" s="71">
        <v>623</v>
      </c>
      <c r="K28" s="148">
        <v>-1.4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26726</v>
      </c>
      <c r="F29" s="72">
        <f>SUM(F20:F28)</f>
        <v>26733</v>
      </c>
      <c r="G29" s="148">
        <f>((E29-F29)/F29)*100</f>
        <v>-0.02618486514794449</v>
      </c>
      <c r="H29" s="122"/>
      <c r="I29" s="72">
        <f>SUM(I20:I28)</f>
        <v>30813</v>
      </c>
      <c r="J29" s="72">
        <f>SUM(J20:J28)</f>
        <v>30355</v>
      </c>
      <c r="K29" s="148">
        <f>((I29-J29)/J29)*100</f>
        <v>1.5088123867567123</v>
      </c>
    </row>
    <row r="30" spans="1:11" ht="12.75" customHeight="1">
      <c r="A30" s="51" t="s">
        <v>292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41</v>
      </c>
      <c r="E31" s="71">
        <v>4591</v>
      </c>
      <c r="F31" s="71">
        <v>4688</v>
      </c>
      <c r="G31" s="148">
        <v>-2.1</v>
      </c>
      <c r="H31" s="121">
        <v>49</v>
      </c>
      <c r="I31" s="71">
        <v>4833</v>
      </c>
      <c r="J31" s="71">
        <v>4587</v>
      </c>
      <c r="K31" s="148">
        <v>5.4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20</v>
      </c>
      <c r="E32" s="71">
        <v>2076</v>
      </c>
      <c r="F32" s="71">
        <v>2086</v>
      </c>
      <c r="G32" s="148">
        <v>-0.4</v>
      </c>
      <c r="H32" s="121">
        <v>19</v>
      </c>
      <c r="I32" s="71">
        <v>2750</v>
      </c>
      <c r="J32" s="71">
        <v>2589</v>
      </c>
      <c r="K32" s="148">
        <v>6.2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10</v>
      </c>
      <c r="E33" s="71">
        <v>794</v>
      </c>
      <c r="F33" s="71">
        <v>742</v>
      </c>
      <c r="G33" s="148">
        <v>7</v>
      </c>
      <c r="H33" s="121">
        <v>10</v>
      </c>
      <c r="I33" s="71">
        <v>787</v>
      </c>
      <c r="J33" s="71">
        <v>760</v>
      </c>
      <c r="K33" s="148">
        <v>3.6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16</v>
      </c>
      <c r="E34" s="71">
        <v>981</v>
      </c>
      <c r="F34" s="71">
        <v>916</v>
      </c>
      <c r="G34" s="148">
        <v>7.1</v>
      </c>
      <c r="H34" s="121">
        <v>18</v>
      </c>
      <c r="I34" s="71">
        <v>965</v>
      </c>
      <c r="J34" s="71">
        <v>951</v>
      </c>
      <c r="K34" s="148">
        <v>1.5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50</v>
      </c>
      <c r="E35" s="71">
        <v>4866</v>
      </c>
      <c r="F35" s="71">
        <v>4415</v>
      </c>
      <c r="G35" s="148">
        <v>10.2</v>
      </c>
      <c r="H35" s="121">
        <v>50</v>
      </c>
      <c r="I35" s="71">
        <v>5097</v>
      </c>
      <c r="J35" s="71">
        <v>4945</v>
      </c>
      <c r="K35" s="148">
        <v>3.1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14</v>
      </c>
      <c r="E36" s="71">
        <v>2004</v>
      </c>
      <c r="F36" s="71">
        <v>1864</v>
      </c>
      <c r="G36" s="148">
        <v>7.5</v>
      </c>
      <c r="H36" s="121">
        <v>13</v>
      </c>
      <c r="I36" s="71">
        <v>2087</v>
      </c>
      <c r="J36" s="71">
        <v>2028</v>
      </c>
      <c r="K36" s="148">
        <v>2.9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64</v>
      </c>
      <c r="E37" s="71">
        <v>2257</v>
      </c>
      <c r="F37" s="71">
        <v>2191</v>
      </c>
      <c r="G37" s="148">
        <v>3</v>
      </c>
      <c r="H37" s="121">
        <v>63</v>
      </c>
      <c r="I37" s="71">
        <v>2573</v>
      </c>
      <c r="J37" s="71">
        <v>2625</v>
      </c>
      <c r="K37" s="148">
        <v>-2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16</v>
      </c>
      <c r="E38" s="71">
        <v>566</v>
      </c>
      <c r="F38" s="71">
        <v>533</v>
      </c>
      <c r="G38" s="148">
        <v>6.3</v>
      </c>
      <c r="H38" s="121">
        <v>16</v>
      </c>
      <c r="I38" s="71">
        <v>579</v>
      </c>
      <c r="J38" s="71">
        <v>592</v>
      </c>
      <c r="K38" s="148">
        <v>-2.3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10</v>
      </c>
      <c r="E39" s="71">
        <v>149</v>
      </c>
      <c r="F39" s="71">
        <v>142</v>
      </c>
      <c r="G39" s="148">
        <v>5.1</v>
      </c>
      <c r="H39" s="121">
        <v>10</v>
      </c>
      <c r="I39" s="71">
        <v>171</v>
      </c>
      <c r="J39" s="71">
        <v>171</v>
      </c>
      <c r="K39" s="148">
        <v>0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95</v>
      </c>
      <c r="E40" s="71">
        <v>4221</v>
      </c>
      <c r="F40" s="71">
        <v>4233</v>
      </c>
      <c r="G40" s="148">
        <v>-0.3</v>
      </c>
      <c r="H40" s="121">
        <v>97</v>
      </c>
      <c r="I40" s="71">
        <v>4786</v>
      </c>
      <c r="J40" s="71">
        <v>4537</v>
      </c>
      <c r="K40" s="148">
        <v>5.5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5</v>
      </c>
      <c r="E41" s="71">
        <v>161</v>
      </c>
      <c r="F41" s="71">
        <v>160</v>
      </c>
      <c r="G41" s="148">
        <v>1.1</v>
      </c>
      <c r="H41" s="121">
        <v>5</v>
      </c>
      <c r="I41" s="71">
        <v>157</v>
      </c>
      <c r="J41" s="71">
        <v>159</v>
      </c>
      <c r="K41" s="148">
        <v>-1.4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113</v>
      </c>
      <c r="E42" s="71">
        <v>2013</v>
      </c>
      <c r="F42" s="71">
        <v>1890</v>
      </c>
      <c r="G42" s="148">
        <v>6.5</v>
      </c>
      <c r="H42" s="121">
        <v>89</v>
      </c>
      <c r="I42" s="71">
        <v>2243</v>
      </c>
      <c r="J42" s="71">
        <v>2112</v>
      </c>
      <c r="K42" s="148">
        <v>6.2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24679</v>
      </c>
      <c r="F43" s="72">
        <f>SUM(F31:F42)</f>
        <v>23860</v>
      </c>
      <c r="G43" s="148">
        <f>((E43-F43)/F43)*100</f>
        <v>3.432523051131601</v>
      </c>
      <c r="H43" s="122"/>
      <c r="I43" s="72">
        <f>SUM(I31:I42)</f>
        <v>27028</v>
      </c>
      <c r="J43" s="72">
        <f>SUM(J31:J42)</f>
        <v>26056</v>
      </c>
      <c r="K43" s="148">
        <f>((I43-J43)/J43)*100</f>
        <v>3.7304267731040834</v>
      </c>
    </row>
    <row r="44" spans="1:11" ht="12.75" customHeight="1">
      <c r="A44" s="51" t="s">
        <v>305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66</v>
      </c>
      <c r="E45" s="71">
        <v>1938</v>
      </c>
      <c r="F45" s="71">
        <v>1981</v>
      </c>
      <c r="G45" s="148">
        <v>-2.2</v>
      </c>
      <c r="H45" s="121">
        <v>74</v>
      </c>
      <c r="I45" s="71">
        <v>2144</v>
      </c>
      <c r="J45" s="71">
        <v>2147</v>
      </c>
      <c r="K45" s="148">
        <v>-0.1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6</v>
      </c>
      <c r="E46" s="71">
        <v>922</v>
      </c>
      <c r="F46" s="71">
        <v>930</v>
      </c>
      <c r="G46" s="148">
        <v>-0.9</v>
      </c>
      <c r="H46" s="121">
        <v>6</v>
      </c>
      <c r="I46" s="71">
        <v>1435</v>
      </c>
      <c r="J46" s="71">
        <v>1432</v>
      </c>
      <c r="K46" s="148">
        <v>0.2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18</v>
      </c>
      <c r="E47" s="71">
        <v>1110</v>
      </c>
      <c r="F47" s="71">
        <v>1105</v>
      </c>
      <c r="G47" s="148">
        <v>0.4</v>
      </c>
      <c r="H47" s="121">
        <v>16</v>
      </c>
      <c r="I47" s="71">
        <v>1603</v>
      </c>
      <c r="J47" s="71">
        <v>1522</v>
      </c>
      <c r="K47" s="148">
        <v>5.3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1705</v>
      </c>
      <c r="F48" s="71">
        <v>1692</v>
      </c>
      <c r="G48" s="148">
        <v>0.8</v>
      </c>
      <c r="H48" s="121">
        <v>0</v>
      </c>
      <c r="I48" s="71">
        <v>1938</v>
      </c>
      <c r="J48" s="71">
        <v>1951</v>
      </c>
      <c r="K48" s="148">
        <v>-0.7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26</v>
      </c>
      <c r="E49" s="71">
        <v>875</v>
      </c>
      <c r="F49" s="71">
        <v>880</v>
      </c>
      <c r="G49" s="148">
        <v>-0.5</v>
      </c>
      <c r="H49" s="121">
        <v>24</v>
      </c>
      <c r="I49" s="71">
        <v>840</v>
      </c>
      <c r="J49" s="71">
        <v>851</v>
      </c>
      <c r="K49" s="148">
        <v>-1.3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30</v>
      </c>
      <c r="E50" s="71">
        <v>1452</v>
      </c>
      <c r="F50" s="71">
        <v>1436</v>
      </c>
      <c r="G50" s="148">
        <v>1.2</v>
      </c>
      <c r="H50" s="121">
        <v>30</v>
      </c>
      <c r="I50" s="71">
        <v>1586</v>
      </c>
      <c r="J50" s="71">
        <v>1559</v>
      </c>
      <c r="K50" s="148">
        <v>1.8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10</v>
      </c>
      <c r="E51" s="71">
        <v>2884</v>
      </c>
      <c r="F51" s="71">
        <v>2904</v>
      </c>
      <c r="G51" s="148">
        <v>-0.7</v>
      </c>
      <c r="H51" s="121">
        <v>15</v>
      </c>
      <c r="I51" s="71">
        <v>3447</v>
      </c>
      <c r="J51" s="71">
        <v>3338</v>
      </c>
      <c r="K51" s="148">
        <v>3.3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81</v>
      </c>
      <c r="E52" s="71">
        <v>12674</v>
      </c>
      <c r="F52" s="71">
        <v>12552</v>
      </c>
      <c r="G52" s="148">
        <v>1</v>
      </c>
      <c r="H52" s="121">
        <v>92</v>
      </c>
      <c r="I52" s="71">
        <v>12913</v>
      </c>
      <c r="J52" s="71">
        <v>13000</v>
      </c>
      <c r="K52" s="148">
        <v>-0.7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23560</v>
      </c>
      <c r="F53" s="72">
        <f>SUM(F45:F52)</f>
        <v>23480</v>
      </c>
      <c r="G53" s="148">
        <f>((E53-F53)/F53)*100</f>
        <v>0.34071550255536626</v>
      </c>
      <c r="H53" s="122"/>
      <c r="I53" s="72">
        <f>SUM(I45:I52)</f>
        <v>25906</v>
      </c>
      <c r="J53" s="72">
        <f>SUM(J45:J52)</f>
        <v>25800</v>
      </c>
      <c r="K53" s="148">
        <f>((I53-J53)/J53)*100</f>
        <v>0.4108527131782945</v>
      </c>
    </row>
    <row r="54" spans="1:11" ht="12.75" customHeight="1">
      <c r="A54" s="51" t="s">
        <v>314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51</v>
      </c>
      <c r="E55" s="71">
        <v>146</v>
      </c>
      <c r="F55" s="71">
        <v>149</v>
      </c>
      <c r="G55" s="148">
        <v>-2</v>
      </c>
      <c r="H55" s="121">
        <v>50</v>
      </c>
      <c r="I55" s="71">
        <v>145</v>
      </c>
      <c r="J55" s="71">
        <v>149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37</v>
      </c>
      <c r="E56" s="71">
        <v>3432</v>
      </c>
      <c r="F56" s="71">
        <v>3331</v>
      </c>
      <c r="G56" s="148">
        <v>3</v>
      </c>
      <c r="H56" s="121">
        <v>37</v>
      </c>
      <c r="I56" s="71">
        <v>3469</v>
      </c>
      <c r="J56" s="71">
        <v>3390</v>
      </c>
      <c r="K56" s="148">
        <v>2.3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25</v>
      </c>
      <c r="E57" s="71">
        <v>16807</v>
      </c>
      <c r="F57" s="71">
        <v>16271</v>
      </c>
      <c r="G57" s="148">
        <v>3.3</v>
      </c>
      <c r="H57" s="121">
        <v>87</v>
      </c>
      <c r="I57" s="71">
        <v>17422</v>
      </c>
      <c r="J57" s="71">
        <v>17182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33</v>
      </c>
      <c r="E58" s="71">
        <v>2243</v>
      </c>
      <c r="F58" s="71">
        <v>2299</v>
      </c>
      <c r="G58" s="148">
        <v>-2.4</v>
      </c>
      <c r="H58" s="121">
        <v>33</v>
      </c>
      <c r="I58" s="71">
        <v>2833</v>
      </c>
      <c r="J58" s="71">
        <v>2774</v>
      </c>
      <c r="K58" s="148">
        <v>2.1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45</v>
      </c>
      <c r="E59" s="71">
        <v>388</v>
      </c>
      <c r="F59" s="71">
        <v>387</v>
      </c>
      <c r="G59" s="148">
        <v>0.3</v>
      </c>
      <c r="H59" s="121">
        <v>45</v>
      </c>
      <c r="I59" s="71">
        <v>496</v>
      </c>
      <c r="J59" s="71">
        <v>494</v>
      </c>
      <c r="K59" s="148">
        <v>0.3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75</v>
      </c>
      <c r="E60" s="71">
        <v>459</v>
      </c>
      <c r="F60" s="71">
        <v>433</v>
      </c>
      <c r="G60" s="148">
        <v>5.8</v>
      </c>
      <c r="H60" s="121">
        <v>79</v>
      </c>
      <c r="I60" s="71">
        <v>464</v>
      </c>
      <c r="J60" s="71">
        <v>458</v>
      </c>
      <c r="K60" s="148">
        <v>1.2</v>
      </c>
      <c r="L60">
        <v>44</v>
      </c>
      <c r="P60" s="119"/>
      <c r="Q60" s="119">
        <v>125236</v>
      </c>
      <c r="R60" s="119">
        <v>122844</v>
      </c>
      <c r="S60" s="120">
        <v>1.9</v>
      </c>
      <c r="T60" s="119">
        <v>136854</v>
      </c>
      <c r="U60" s="119">
        <v>134383</v>
      </c>
      <c r="V60" s="120">
        <v>1.8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13</v>
      </c>
      <c r="E61" s="71">
        <v>167</v>
      </c>
      <c r="F61" s="71">
        <v>155</v>
      </c>
      <c r="G61" s="148">
        <v>7.7</v>
      </c>
      <c r="H61" s="121">
        <v>13</v>
      </c>
      <c r="I61" s="71">
        <v>163</v>
      </c>
      <c r="J61" s="71">
        <v>162</v>
      </c>
      <c r="K61" s="148">
        <v>0.7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29</v>
      </c>
      <c r="E62" s="71">
        <v>1095</v>
      </c>
      <c r="F62" s="71">
        <v>1057</v>
      </c>
      <c r="G62" s="148">
        <v>3.6</v>
      </c>
      <c r="H62" s="121">
        <v>34</v>
      </c>
      <c r="I62" s="71">
        <v>1174</v>
      </c>
      <c r="J62" s="71">
        <v>1158</v>
      </c>
      <c r="K62" s="148">
        <v>1.4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18</v>
      </c>
      <c r="E63" s="71">
        <v>692</v>
      </c>
      <c r="F63" s="71">
        <v>688</v>
      </c>
      <c r="G63" s="148">
        <v>0.6</v>
      </c>
      <c r="H63" s="121">
        <v>19</v>
      </c>
      <c r="I63" s="71">
        <v>752</v>
      </c>
      <c r="J63" s="71">
        <v>731</v>
      </c>
      <c r="K63" s="148">
        <v>2.9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42</v>
      </c>
      <c r="E64" s="71">
        <v>1301</v>
      </c>
      <c r="F64" s="71">
        <v>1187</v>
      </c>
      <c r="G64" s="148">
        <v>9.6</v>
      </c>
      <c r="H64" s="121">
        <v>49</v>
      </c>
      <c r="I64" s="71">
        <v>1361</v>
      </c>
      <c r="J64" s="71">
        <v>1370</v>
      </c>
      <c r="K64" s="148">
        <v>-0.7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1290</v>
      </c>
      <c r="F65" s="71">
        <v>1275</v>
      </c>
      <c r="G65" s="148">
        <v>1.2</v>
      </c>
      <c r="H65" s="121">
        <v>0</v>
      </c>
      <c r="I65" s="71">
        <v>1377</v>
      </c>
      <c r="J65" s="71">
        <v>1352</v>
      </c>
      <c r="K65" s="148">
        <v>1.9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47</v>
      </c>
      <c r="E66" s="71">
        <v>2822</v>
      </c>
      <c r="F66" s="71">
        <v>2494</v>
      </c>
      <c r="G66" s="148">
        <v>13.2</v>
      </c>
      <c r="H66" s="121">
        <v>64</v>
      </c>
      <c r="I66" s="71">
        <v>2589</v>
      </c>
      <c r="J66" s="71">
        <v>2656</v>
      </c>
      <c r="K66" s="148">
        <v>-2.5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23</v>
      </c>
      <c r="E67" s="71">
        <v>136</v>
      </c>
      <c r="F67" s="71">
        <v>138</v>
      </c>
      <c r="G67" s="148">
        <v>-1.1</v>
      </c>
      <c r="H67" s="121">
        <v>22</v>
      </c>
      <c r="I67" s="71">
        <v>153</v>
      </c>
      <c r="J67" s="71">
        <v>154</v>
      </c>
      <c r="K67" s="148">
        <v>-0.5</v>
      </c>
      <c r="L67">
        <v>51</v>
      </c>
    </row>
    <row r="68" spans="1:11" ht="12.75" customHeight="1">
      <c r="A68" s="233" t="s">
        <v>281</v>
      </c>
      <c r="B68" s="234"/>
      <c r="C68" s="235"/>
      <c r="D68" s="29"/>
      <c r="E68" s="72">
        <f>SUM(E55:E67)</f>
        <v>30978</v>
      </c>
      <c r="F68" s="72">
        <f>SUM(F55:F67)</f>
        <v>29864</v>
      </c>
      <c r="G68" s="148">
        <f>((E68-F68)/F68)*100</f>
        <v>3.7302437717653363</v>
      </c>
      <c r="H68" s="73"/>
      <c r="I68" s="72">
        <f>SUM(I55:I67)</f>
        <v>32398</v>
      </c>
      <c r="J68" s="72">
        <f>SUM(J55:J67)</f>
        <v>32030</v>
      </c>
      <c r="K68" s="148">
        <f>((I68-J68)/J68)*100</f>
        <v>1.1489228847955042</v>
      </c>
    </row>
    <row r="69" spans="1:11" ht="12.75" customHeight="1">
      <c r="A69" s="236" t="s">
        <v>328</v>
      </c>
      <c r="B69" s="237"/>
      <c r="C69" s="238"/>
      <c r="D69" s="32">
        <f>SUM(D6:D68)</f>
        <v>2301</v>
      </c>
      <c r="E69" s="72">
        <f>Q60</f>
        <v>125236</v>
      </c>
      <c r="F69" s="72">
        <f>R60</f>
        <v>122844</v>
      </c>
      <c r="G69" s="148">
        <f>S60</f>
        <v>1.9</v>
      </c>
      <c r="H69" s="32">
        <f>SUM(H6:H68)</f>
        <v>2380</v>
      </c>
      <c r="I69" s="72">
        <f>T60</f>
        <v>136854</v>
      </c>
      <c r="J69" s="72">
        <f>U60</f>
        <v>134383</v>
      </c>
      <c r="K69" s="148">
        <f>V60</f>
        <v>1.8</v>
      </c>
    </row>
    <row r="70" spans="1:11" ht="12.75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8" t="s">
        <v>331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67" t="s">
        <v>260</v>
      </c>
      <c r="E4" s="263" t="s">
        <v>261</v>
      </c>
      <c r="F4" s="264"/>
      <c r="G4" s="265" t="s">
        <v>262</v>
      </c>
      <c r="H4" s="267" t="s">
        <v>260</v>
      </c>
      <c r="I4" s="263" t="s">
        <v>261</v>
      </c>
      <c r="J4" s="264"/>
      <c r="K4" s="265" t="s">
        <v>262</v>
      </c>
    </row>
    <row r="5" spans="1:11" ht="25.5">
      <c r="A5" s="248"/>
      <c r="B5" s="249"/>
      <c r="C5" s="250"/>
      <c r="D5" s="268"/>
      <c r="E5" s="95" t="str">
        <f>CONCATENATE(Data!A4,"   (Preliminary)")</f>
        <v>2020   (Preliminary)</v>
      </c>
      <c r="F5" s="115">
        <f>Data!A4-1</f>
        <v>2019</v>
      </c>
      <c r="G5" s="266"/>
      <c r="H5" s="268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6"/>
    </row>
    <row r="6" spans="1:11" ht="12">
      <c r="A6" s="256"/>
      <c r="B6" s="257"/>
      <c r="C6" s="258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96" t="s">
        <v>264</v>
      </c>
      <c r="E8" s="96" t="s">
        <v>265</v>
      </c>
      <c r="F8" s="96" t="s">
        <v>266</v>
      </c>
      <c r="G8" s="87" t="s">
        <v>267</v>
      </c>
      <c r="H8" s="96" t="s">
        <v>268</v>
      </c>
      <c r="I8" s="96" t="s">
        <v>269</v>
      </c>
      <c r="J8" s="96" t="s">
        <v>270</v>
      </c>
      <c r="K8" s="89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20</v>
      </c>
      <c r="E9" s="97">
        <v>2167</v>
      </c>
      <c r="F9" s="97">
        <v>2132</v>
      </c>
      <c r="G9" s="148">
        <v>1.6</v>
      </c>
      <c r="H9" s="121">
        <v>21</v>
      </c>
      <c r="I9" s="97">
        <v>2412</v>
      </c>
      <c r="J9" s="97">
        <v>2316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109</v>
      </c>
      <c r="E10" s="97">
        <v>1008</v>
      </c>
      <c r="F10" s="97">
        <v>1013</v>
      </c>
      <c r="G10" s="148">
        <v>-0.5</v>
      </c>
      <c r="H10" s="121">
        <v>106</v>
      </c>
      <c r="I10" s="97">
        <v>1107</v>
      </c>
      <c r="J10" s="97">
        <v>1071</v>
      </c>
      <c r="K10" s="148">
        <v>3.4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110</v>
      </c>
      <c r="E11" s="97">
        <v>4809</v>
      </c>
      <c r="F11" s="97">
        <v>4750</v>
      </c>
      <c r="G11" s="148">
        <v>1.2</v>
      </c>
      <c r="H11" s="121">
        <v>84</v>
      </c>
      <c r="I11" s="97">
        <v>5211</v>
      </c>
      <c r="J11" s="97">
        <v>5122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156</v>
      </c>
      <c r="E12" s="97">
        <v>934</v>
      </c>
      <c r="F12" s="97">
        <v>925</v>
      </c>
      <c r="G12" s="148">
        <v>1</v>
      </c>
      <c r="H12" s="121">
        <v>157</v>
      </c>
      <c r="I12" s="97">
        <v>1051</v>
      </c>
      <c r="J12" s="97">
        <v>998</v>
      </c>
      <c r="K12" s="148">
        <v>5.4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98</v>
      </c>
      <c r="E13" s="97">
        <v>5461</v>
      </c>
      <c r="F13" s="97">
        <v>5300</v>
      </c>
      <c r="G13" s="148">
        <v>3</v>
      </c>
      <c r="H13" s="121">
        <v>93</v>
      </c>
      <c r="I13" s="97">
        <v>5371</v>
      </c>
      <c r="J13" s="97">
        <v>5278</v>
      </c>
      <c r="K13" s="148">
        <v>1.8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122</v>
      </c>
      <c r="E14" s="97">
        <v>8799</v>
      </c>
      <c r="F14" s="97">
        <v>8602</v>
      </c>
      <c r="G14" s="148">
        <v>2.3</v>
      </c>
      <c r="H14" s="121">
        <v>132</v>
      </c>
      <c r="I14" s="97">
        <v>9483</v>
      </c>
      <c r="J14" s="97">
        <v>9132</v>
      </c>
      <c r="K14" s="148">
        <v>3.8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66</v>
      </c>
      <c r="E15" s="97">
        <v>6943</v>
      </c>
      <c r="F15" s="97">
        <v>6646</v>
      </c>
      <c r="G15" s="148">
        <v>4.5</v>
      </c>
      <c r="H15" s="121">
        <v>68</v>
      </c>
      <c r="I15" s="97">
        <v>7512</v>
      </c>
      <c r="J15" s="97">
        <v>7172</v>
      </c>
      <c r="K15" s="148">
        <v>4.7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34</v>
      </c>
      <c r="E16" s="97">
        <v>460</v>
      </c>
      <c r="F16" s="97">
        <v>448</v>
      </c>
      <c r="G16" s="148">
        <v>2.7</v>
      </c>
      <c r="H16" s="121">
        <v>32</v>
      </c>
      <c r="I16" s="97">
        <v>418</v>
      </c>
      <c r="J16" s="97">
        <v>425</v>
      </c>
      <c r="K16" s="148">
        <v>-1.6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49</v>
      </c>
      <c r="E17" s="97">
        <v>512</v>
      </c>
      <c r="F17" s="97">
        <v>508</v>
      </c>
      <c r="G17" s="148">
        <v>0.7</v>
      </c>
      <c r="H17" s="121">
        <v>48</v>
      </c>
      <c r="I17" s="97">
        <v>561</v>
      </c>
      <c r="J17" s="97">
        <v>539</v>
      </c>
      <c r="K17" s="148">
        <v>4.1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32">
        <f>SUM(E9:E17)</f>
        <v>31093</v>
      </c>
      <c r="F18" s="32">
        <f>SUM(F9:F17)</f>
        <v>30324</v>
      </c>
      <c r="G18" s="148">
        <f>((E18-F18)/F18)*100</f>
        <v>2.5359451259728267</v>
      </c>
      <c r="H18" s="122"/>
      <c r="I18" s="32">
        <f>SUM(I9:I17)</f>
        <v>33126</v>
      </c>
      <c r="J18" s="32">
        <f>SUM(J9:J17)</f>
        <v>32053</v>
      </c>
      <c r="K18" s="148">
        <f>((I18-J18)/J18)*100</f>
        <v>3.3475805696814653</v>
      </c>
    </row>
    <row r="19" spans="1:11" ht="12.75" customHeight="1">
      <c r="A19" s="51" t="s">
        <v>282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97">
        <v>689</v>
      </c>
      <c r="F20" s="97">
        <v>663</v>
      </c>
      <c r="G20" s="148">
        <v>3.8</v>
      </c>
      <c r="H20" s="121">
        <v>10</v>
      </c>
      <c r="I20" s="97">
        <v>748</v>
      </c>
      <c r="J20" s="97">
        <v>715</v>
      </c>
      <c r="K20" s="148">
        <v>4.6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97">
        <v>242</v>
      </c>
      <c r="F21" s="97">
        <v>237</v>
      </c>
      <c r="G21" s="148">
        <v>2</v>
      </c>
      <c r="H21" s="121">
        <v>1</v>
      </c>
      <c r="I21" s="97">
        <v>331</v>
      </c>
      <c r="J21" s="97">
        <v>311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245</v>
      </c>
      <c r="E22" s="97">
        <v>17414</v>
      </c>
      <c r="F22" s="97">
        <v>17329</v>
      </c>
      <c r="G22" s="148">
        <v>0.5</v>
      </c>
      <c r="H22" s="121">
        <v>245</v>
      </c>
      <c r="I22" s="97">
        <v>19697</v>
      </c>
      <c r="J22" s="97">
        <v>19306</v>
      </c>
      <c r="K22" s="148">
        <v>2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215</v>
      </c>
      <c r="E23" s="97">
        <v>9808</v>
      </c>
      <c r="F23" s="97">
        <v>9944</v>
      </c>
      <c r="G23" s="148">
        <v>-1.4</v>
      </c>
      <c r="H23" s="121">
        <v>217</v>
      </c>
      <c r="I23" s="97">
        <v>10785</v>
      </c>
      <c r="J23" s="97">
        <v>10661</v>
      </c>
      <c r="K23" s="148">
        <v>1.2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42</v>
      </c>
      <c r="E24" s="97">
        <v>3957</v>
      </c>
      <c r="F24" s="97">
        <v>3798</v>
      </c>
      <c r="G24" s="148">
        <v>4.2</v>
      </c>
      <c r="H24" s="121">
        <v>42</v>
      </c>
      <c r="I24" s="97">
        <v>4379</v>
      </c>
      <c r="J24" s="97">
        <v>4198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72</v>
      </c>
      <c r="E25" s="97">
        <v>8034</v>
      </c>
      <c r="F25" s="97">
        <v>8101</v>
      </c>
      <c r="G25" s="148">
        <v>-0.8</v>
      </c>
      <c r="H25" s="121">
        <v>68</v>
      </c>
      <c r="I25" s="97">
        <v>10330</v>
      </c>
      <c r="J25" s="97">
        <v>10384</v>
      </c>
      <c r="K25" s="148">
        <v>-0.5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125</v>
      </c>
      <c r="E26" s="97">
        <v>4217</v>
      </c>
      <c r="F26" s="97">
        <v>4228</v>
      </c>
      <c r="G26" s="148">
        <v>-0.2</v>
      </c>
      <c r="H26" s="121">
        <v>122</v>
      </c>
      <c r="I26" s="97">
        <v>4667</v>
      </c>
      <c r="J26" s="97">
        <v>4592</v>
      </c>
      <c r="K26" s="148">
        <v>1.6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686</v>
      </c>
      <c r="E27" s="97">
        <v>5639</v>
      </c>
      <c r="F27" s="97">
        <v>5581</v>
      </c>
      <c r="G27" s="148">
        <v>1</v>
      </c>
      <c r="H27" s="121">
        <v>686</v>
      </c>
      <c r="I27" s="97">
        <v>6798</v>
      </c>
      <c r="J27" s="97">
        <v>6591</v>
      </c>
      <c r="K27" s="148">
        <v>3.1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35</v>
      </c>
      <c r="E28" s="97">
        <v>1224</v>
      </c>
      <c r="F28" s="97">
        <v>1265</v>
      </c>
      <c r="G28" s="148">
        <v>-3.3</v>
      </c>
      <c r="H28" s="121">
        <v>26</v>
      </c>
      <c r="I28" s="97">
        <v>1397</v>
      </c>
      <c r="J28" s="97">
        <v>1401</v>
      </c>
      <c r="K28" s="148">
        <v>-0.3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32">
        <f>SUM(E20:E28)</f>
        <v>51224</v>
      </c>
      <c r="F29" s="32">
        <f>SUM(F20:F28)</f>
        <v>51146</v>
      </c>
      <c r="G29" s="148">
        <f>((E29-F29)/F29)*100</f>
        <v>0.1525045946897118</v>
      </c>
      <c r="H29" s="122"/>
      <c r="I29" s="32">
        <f>SUM(I20:I28)</f>
        <v>59132</v>
      </c>
      <c r="J29" s="32">
        <f>SUM(J20:J28)</f>
        <v>58159</v>
      </c>
      <c r="K29" s="148">
        <f>((I29-J29)/J29)*100</f>
        <v>1.6729998796402963</v>
      </c>
    </row>
    <row r="30" spans="1:11" ht="12.75" customHeight="1">
      <c r="A30" s="51" t="s">
        <v>292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33" t="s">
        <v>293</v>
      </c>
      <c r="B31" s="234"/>
      <c r="C31" s="235"/>
      <c r="D31" s="121">
        <v>65</v>
      </c>
      <c r="E31" s="97">
        <v>8179</v>
      </c>
      <c r="F31" s="97">
        <v>8287</v>
      </c>
      <c r="G31" s="148">
        <v>-1.3</v>
      </c>
      <c r="H31" s="121">
        <v>81</v>
      </c>
      <c r="I31" s="97">
        <v>8288</v>
      </c>
      <c r="J31" s="97">
        <v>7899</v>
      </c>
      <c r="K31" s="148">
        <v>4.9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53</v>
      </c>
      <c r="E32" s="97">
        <v>5121</v>
      </c>
      <c r="F32" s="97">
        <v>5173</v>
      </c>
      <c r="G32" s="148">
        <v>-1</v>
      </c>
      <c r="H32" s="121">
        <v>53</v>
      </c>
      <c r="I32" s="97">
        <v>6630</v>
      </c>
      <c r="J32" s="97">
        <v>6296</v>
      </c>
      <c r="K32" s="148">
        <v>5.3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42</v>
      </c>
      <c r="E33" s="97">
        <v>2299</v>
      </c>
      <c r="F33" s="97">
        <v>2130</v>
      </c>
      <c r="G33" s="148">
        <v>7.9</v>
      </c>
      <c r="H33" s="121">
        <v>49</v>
      </c>
      <c r="I33" s="97">
        <v>2352</v>
      </c>
      <c r="J33" s="97">
        <v>2273</v>
      </c>
      <c r="K33" s="148">
        <v>3.5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86</v>
      </c>
      <c r="E34" s="97">
        <v>2466</v>
      </c>
      <c r="F34" s="97">
        <v>2289</v>
      </c>
      <c r="G34" s="148">
        <v>7.7</v>
      </c>
      <c r="H34" s="121">
        <v>93</v>
      </c>
      <c r="I34" s="97">
        <v>2410</v>
      </c>
      <c r="J34" s="97">
        <v>2363</v>
      </c>
      <c r="K34" s="148">
        <v>2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110</v>
      </c>
      <c r="E35" s="97">
        <v>8046</v>
      </c>
      <c r="F35" s="97">
        <v>7458</v>
      </c>
      <c r="G35" s="148">
        <v>7.9</v>
      </c>
      <c r="H35" s="121">
        <v>110</v>
      </c>
      <c r="I35" s="97">
        <v>8384</v>
      </c>
      <c r="J35" s="97">
        <v>8153</v>
      </c>
      <c r="K35" s="148">
        <v>2.8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41</v>
      </c>
      <c r="E36" s="97">
        <v>4186</v>
      </c>
      <c r="F36" s="97">
        <v>3967</v>
      </c>
      <c r="G36" s="148">
        <v>5.5</v>
      </c>
      <c r="H36" s="121">
        <v>46</v>
      </c>
      <c r="I36" s="97">
        <v>4486</v>
      </c>
      <c r="J36" s="97">
        <v>4383</v>
      </c>
      <c r="K36" s="148">
        <v>2.3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156</v>
      </c>
      <c r="E37" s="97">
        <v>4978</v>
      </c>
      <c r="F37" s="97">
        <v>4858</v>
      </c>
      <c r="G37" s="148">
        <v>2.5</v>
      </c>
      <c r="H37" s="121">
        <v>151</v>
      </c>
      <c r="I37" s="97">
        <v>5686</v>
      </c>
      <c r="J37" s="97">
        <v>5741</v>
      </c>
      <c r="K37" s="148">
        <v>-1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54</v>
      </c>
      <c r="E38" s="97">
        <v>1467</v>
      </c>
      <c r="F38" s="97">
        <v>1356</v>
      </c>
      <c r="G38" s="148">
        <v>8.2</v>
      </c>
      <c r="H38" s="121">
        <v>59</v>
      </c>
      <c r="I38" s="97">
        <v>1507</v>
      </c>
      <c r="J38" s="97">
        <v>1521</v>
      </c>
      <c r="K38" s="148">
        <v>-0.9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60</v>
      </c>
      <c r="E39" s="97">
        <v>690</v>
      </c>
      <c r="F39" s="97">
        <v>639</v>
      </c>
      <c r="G39" s="148">
        <v>7.9</v>
      </c>
      <c r="H39" s="121">
        <v>68</v>
      </c>
      <c r="I39" s="97">
        <v>763</v>
      </c>
      <c r="J39" s="97">
        <v>749</v>
      </c>
      <c r="K39" s="148">
        <v>1.8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165</v>
      </c>
      <c r="E40" s="97">
        <v>7993</v>
      </c>
      <c r="F40" s="97">
        <v>7928</v>
      </c>
      <c r="G40" s="148">
        <v>0.8</v>
      </c>
      <c r="H40" s="121">
        <v>169</v>
      </c>
      <c r="I40" s="97">
        <v>9639</v>
      </c>
      <c r="J40" s="97">
        <v>8964</v>
      </c>
      <c r="K40" s="148">
        <v>7.5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41</v>
      </c>
      <c r="E41" s="97">
        <v>648</v>
      </c>
      <c r="F41" s="97">
        <v>608</v>
      </c>
      <c r="G41" s="148">
        <v>6.6</v>
      </c>
      <c r="H41" s="121">
        <v>49</v>
      </c>
      <c r="I41" s="97">
        <v>601</v>
      </c>
      <c r="J41" s="97">
        <v>599</v>
      </c>
      <c r="K41" s="148">
        <v>0.3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209</v>
      </c>
      <c r="E42" s="97">
        <v>4618</v>
      </c>
      <c r="F42" s="97">
        <v>4313</v>
      </c>
      <c r="G42" s="148">
        <v>7.1</v>
      </c>
      <c r="H42" s="121">
        <v>176</v>
      </c>
      <c r="I42" s="97">
        <v>4934</v>
      </c>
      <c r="J42" s="97">
        <v>4665</v>
      </c>
      <c r="K42" s="148">
        <v>5.8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32">
        <f>SUM(E31:E42)</f>
        <v>50691</v>
      </c>
      <c r="F43" s="32">
        <f>SUM(F31:F42)</f>
        <v>49006</v>
      </c>
      <c r="G43" s="148">
        <f>((E43-F43)/F43)*100</f>
        <v>3.4383544872056486</v>
      </c>
      <c r="H43" s="122"/>
      <c r="I43" s="32">
        <f>SUM(I31:I42)</f>
        <v>55680</v>
      </c>
      <c r="J43" s="32">
        <f>SUM(J31:J42)</f>
        <v>53606</v>
      </c>
      <c r="K43" s="148">
        <f>((I43-J43)/J43)*100</f>
        <v>3.868969891430064</v>
      </c>
    </row>
    <row r="44" spans="1:11" ht="12.75" customHeight="1">
      <c r="A44" s="51" t="s">
        <v>305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33" t="s">
        <v>306</v>
      </c>
      <c r="B45" s="234"/>
      <c r="C45" s="235"/>
      <c r="D45" s="121">
        <v>121</v>
      </c>
      <c r="E45" s="97">
        <v>5058</v>
      </c>
      <c r="F45" s="97">
        <v>5124</v>
      </c>
      <c r="G45" s="148">
        <v>-1.3</v>
      </c>
      <c r="H45" s="121">
        <v>134</v>
      </c>
      <c r="I45" s="97">
        <v>5679</v>
      </c>
      <c r="J45" s="97">
        <v>5621</v>
      </c>
      <c r="K45" s="148">
        <v>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32</v>
      </c>
      <c r="E46" s="97">
        <v>2272</v>
      </c>
      <c r="F46" s="97">
        <v>2259</v>
      </c>
      <c r="G46" s="148">
        <v>0.6</v>
      </c>
      <c r="H46" s="121">
        <v>30</v>
      </c>
      <c r="I46" s="97">
        <v>3295</v>
      </c>
      <c r="J46" s="97">
        <v>3279</v>
      </c>
      <c r="K46" s="148">
        <v>0.5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62</v>
      </c>
      <c r="E47" s="97">
        <v>3124</v>
      </c>
      <c r="F47" s="97">
        <v>3106</v>
      </c>
      <c r="G47" s="148">
        <v>0.6</v>
      </c>
      <c r="H47" s="121">
        <v>57</v>
      </c>
      <c r="I47" s="97">
        <v>4259</v>
      </c>
      <c r="J47" s="97">
        <v>4027</v>
      </c>
      <c r="K47" s="148">
        <v>5.7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97">
        <v>3327</v>
      </c>
      <c r="F48" s="97">
        <v>3290</v>
      </c>
      <c r="G48" s="148">
        <v>1.1</v>
      </c>
      <c r="H48" s="121">
        <v>0</v>
      </c>
      <c r="I48" s="97">
        <v>3677</v>
      </c>
      <c r="J48" s="97">
        <v>3672</v>
      </c>
      <c r="K48" s="148">
        <v>0.1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75</v>
      </c>
      <c r="E49" s="97">
        <v>2903</v>
      </c>
      <c r="F49" s="97">
        <v>2913</v>
      </c>
      <c r="G49" s="148">
        <v>-0.3</v>
      </c>
      <c r="H49" s="121">
        <v>74</v>
      </c>
      <c r="I49" s="97">
        <v>2664</v>
      </c>
      <c r="J49" s="97">
        <v>2691</v>
      </c>
      <c r="K49" s="148">
        <v>-1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86</v>
      </c>
      <c r="E50" s="97">
        <v>3350</v>
      </c>
      <c r="F50" s="97">
        <v>3309</v>
      </c>
      <c r="G50" s="148">
        <v>1.2</v>
      </c>
      <c r="H50" s="121">
        <v>84</v>
      </c>
      <c r="I50" s="97">
        <v>3517</v>
      </c>
      <c r="J50" s="97">
        <v>3465</v>
      </c>
      <c r="K50" s="148">
        <v>1.5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41</v>
      </c>
      <c r="E51" s="97">
        <v>5508</v>
      </c>
      <c r="F51" s="97">
        <v>5525</v>
      </c>
      <c r="G51" s="148">
        <v>-0.3</v>
      </c>
      <c r="H51" s="121">
        <v>48</v>
      </c>
      <c r="I51" s="97">
        <v>7034</v>
      </c>
      <c r="J51" s="97">
        <v>6843</v>
      </c>
      <c r="K51" s="148">
        <v>2.8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262</v>
      </c>
      <c r="E52" s="97">
        <v>22078</v>
      </c>
      <c r="F52" s="97">
        <v>21808</v>
      </c>
      <c r="G52" s="148">
        <v>1.2</v>
      </c>
      <c r="H52" s="121">
        <v>284</v>
      </c>
      <c r="I52" s="97">
        <v>22528</v>
      </c>
      <c r="J52" s="97">
        <v>22498</v>
      </c>
      <c r="K52" s="148">
        <v>0.1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32">
        <f>SUM(E45:E52)</f>
        <v>47620</v>
      </c>
      <c r="F53" s="32">
        <f>SUM(F45:F52)</f>
        <v>47334</v>
      </c>
      <c r="G53" s="148">
        <f>((E53-F53)/F53)*100</f>
        <v>0.6042168420163097</v>
      </c>
      <c r="H53" s="122"/>
      <c r="I53" s="32">
        <f>SUM(I45:I52)</f>
        <v>52653</v>
      </c>
      <c r="J53" s="32">
        <f>SUM(J45:J52)</f>
        <v>52096</v>
      </c>
      <c r="K53" s="148">
        <f>((I53-J53)/J53)*100</f>
        <v>1.0691799754299756</v>
      </c>
    </row>
    <row r="54" spans="1:11" ht="12.75" customHeight="1">
      <c r="A54" s="51" t="s">
        <v>314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33" t="s">
        <v>315</v>
      </c>
      <c r="B55" s="234"/>
      <c r="C55" s="235"/>
      <c r="D55" s="121">
        <v>96</v>
      </c>
      <c r="E55" s="97">
        <v>357</v>
      </c>
      <c r="F55" s="97">
        <v>364</v>
      </c>
      <c r="G55" s="148">
        <v>-1.9</v>
      </c>
      <c r="H55" s="121">
        <v>95</v>
      </c>
      <c r="I55" s="97">
        <v>377</v>
      </c>
      <c r="J55" s="97">
        <v>388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120</v>
      </c>
      <c r="E56" s="97">
        <v>5626</v>
      </c>
      <c r="F56" s="97">
        <v>5434</v>
      </c>
      <c r="G56" s="148">
        <v>3.5</v>
      </c>
      <c r="H56" s="121">
        <v>114</v>
      </c>
      <c r="I56" s="97">
        <v>5656</v>
      </c>
      <c r="J56" s="97">
        <v>5538</v>
      </c>
      <c r="K56" s="148">
        <v>2.1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36</v>
      </c>
      <c r="E57" s="97">
        <v>23985</v>
      </c>
      <c r="F57" s="97">
        <v>23132</v>
      </c>
      <c r="G57" s="148">
        <v>3.7</v>
      </c>
      <c r="H57" s="121">
        <v>152</v>
      </c>
      <c r="I57" s="97">
        <v>24653</v>
      </c>
      <c r="J57" s="97">
        <v>24316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99</v>
      </c>
      <c r="E58" s="97">
        <v>3784</v>
      </c>
      <c r="F58" s="97">
        <v>3859</v>
      </c>
      <c r="G58" s="148">
        <v>-1.9</v>
      </c>
      <c r="H58" s="121">
        <v>101</v>
      </c>
      <c r="I58" s="97">
        <v>4642</v>
      </c>
      <c r="J58" s="97">
        <v>4518</v>
      </c>
      <c r="K58" s="148">
        <v>2.7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63</v>
      </c>
      <c r="E59" s="97">
        <v>754</v>
      </c>
      <c r="F59" s="97">
        <v>751</v>
      </c>
      <c r="G59" s="148">
        <v>0.3</v>
      </c>
      <c r="H59" s="121">
        <v>63</v>
      </c>
      <c r="I59" s="97">
        <v>903</v>
      </c>
      <c r="J59" s="97">
        <v>899</v>
      </c>
      <c r="K59" s="148">
        <v>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176</v>
      </c>
      <c r="E60" s="97">
        <v>1317</v>
      </c>
      <c r="F60" s="97">
        <v>1229</v>
      </c>
      <c r="G60" s="148">
        <v>7.2</v>
      </c>
      <c r="H60" s="121">
        <v>210</v>
      </c>
      <c r="I60" s="97">
        <v>1298</v>
      </c>
      <c r="J60" s="97">
        <v>1284</v>
      </c>
      <c r="K60" s="148">
        <v>1.1</v>
      </c>
      <c r="L60">
        <v>44</v>
      </c>
      <c r="P60" s="119"/>
      <c r="Q60" s="119">
        <v>231664</v>
      </c>
      <c r="R60" s="119">
        <v>226782</v>
      </c>
      <c r="S60" s="120">
        <v>2.2</v>
      </c>
      <c r="T60" s="119">
        <v>253606</v>
      </c>
      <c r="U60" s="119">
        <v>248347</v>
      </c>
      <c r="V60" s="120">
        <v>2.1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62</v>
      </c>
      <c r="E61" s="97">
        <v>827</v>
      </c>
      <c r="F61" s="97">
        <v>744</v>
      </c>
      <c r="G61" s="148">
        <v>11.2</v>
      </c>
      <c r="H61" s="121">
        <v>92</v>
      </c>
      <c r="I61" s="97">
        <v>789</v>
      </c>
      <c r="J61" s="97">
        <v>772</v>
      </c>
      <c r="K61" s="148">
        <v>2.2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65</v>
      </c>
      <c r="E62" s="97">
        <v>2028</v>
      </c>
      <c r="F62" s="97">
        <v>1941</v>
      </c>
      <c r="G62" s="148">
        <v>4.5</v>
      </c>
      <c r="H62" s="121">
        <v>84</v>
      </c>
      <c r="I62" s="97">
        <v>2185</v>
      </c>
      <c r="J62" s="97">
        <v>2147</v>
      </c>
      <c r="K62" s="148">
        <v>1.7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49</v>
      </c>
      <c r="E63" s="97">
        <v>2013</v>
      </c>
      <c r="F63" s="97">
        <v>2036</v>
      </c>
      <c r="G63" s="148">
        <v>-1.2</v>
      </c>
      <c r="H63" s="121">
        <v>49</v>
      </c>
      <c r="I63" s="97">
        <v>2251</v>
      </c>
      <c r="J63" s="97">
        <v>2194</v>
      </c>
      <c r="K63" s="148">
        <v>2.6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109</v>
      </c>
      <c r="E64" s="97">
        <v>2637</v>
      </c>
      <c r="F64" s="97">
        <v>2388</v>
      </c>
      <c r="G64" s="148">
        <v>10.4</v>
      </c>
      <c r="H64" s="121">
        <v>159</v>
      </c>
      <c r="I64" s="97">
        <v>2694</v>
      </c>
      <c r="J64" s="97">
        <v>2724</v>
      </c>
      <c r="K64" s="148">
        <v>-1.1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97">
        <v>2313</v>
      </c>
      <c r="F65" s="97">
        <v>2267</v>
      </c>
      <c r="G65" s="148">
        <v>2</v>
      </c>
      <c r="H65" s="121">
        <v>0</v>
      </c>
      <c r="I65" s="97">
        <v>2537</v>
      </c>
      <c r="J65" s="97">
        <v>2487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88</v>
      </c>
      <c r="E66" s="97">
        <v>4712</v>
      </c>
      <c r="F66" s="97">
        <v>4143</v>
      </c>
      <c r="G66" s="148">
        <v>13.7</v>
      </c>
      <c r="H66" s="121">
        <v>132</v>
      </c>
      <c r="I66" s="97">
        <v>4293</v>
      </c>
      <c r="J66" s="97">
        <v>4428</v>
      </c>
      <c r="K66" s="148">
        <v>-3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135</v>
      </c>
      <c r="E67" s="97">
        <v>687</v>
      </c>
      <c r="F67" s="97">
        <v>684</v>
      </c>
      <c r="G67" s="148">
        <v>0.4</v>
      </c>
      <c r="H67" s="121">
        <v>137</v>
      </c>
      <c r="I67" s="97">
        <v>738</v>
      </c>
      <c r="J67" s="97">
        <v>735</v>
      </c>
      <c r="K67" s="148">
        <v>0.4</v>
      </c>
      <c r="L67">
        <v>51</v>
      </c>
    </row>
    <row r="68" spans="1:11" ht="12.75" customHeight="1">
      <c r="A68" s="233" t="s">
        <v>281</v>
      </c>
      <c r="B68" s="234"/>
      <c r="C68" s="235"/>
      <c r="D68" s="30"/>
      <c r="E68" s="32">
        <f>SUM(E55:E67)</f>
        <v>51040</v>
      </c>
      <c r="F68" s="32">
        <f>SUM(F55:F67)</f>
        <v>48972</v>
      </c>
      <c r="G68" s="148">
        <f>((E68-F68)/F68)*100</f>
        <v>4.22282120395328</v>
      </c>
      <c r="H68" s="30"/>
      <c r="I68" s="32">
        <f>SUM(I55:I67)</f>
        <v>53016</v>
      </c>
      <c r="J68" s="32">
        <f>SUM(J55:J67)</f>
        <v>52430</v>
      </c>
      <c r="K68" s="148">
        <f>((I68-J68)/J68)*100</f>
        <v>1.1176807171466718</v>
      </c>
    </row>
    <row r="69" spans="1:12" ht="12.75" customHeight="1" hidden="1">
      <c r="A69" s="46"/>
      <c r="B69" s="117"/>
      <c r="C69" s="118"/>
      <c r="D69" s="96" t="s">
        <v>264</v>
      </c>
      <c r="E69" s="96" t="s">
        <v>265</v>
      </c>
      <c r="F69" s="96" t="s">
        <v>266</v>
      </c>
      <c r="G69" s="149" t="s">
        <v>267</v>
      </c>
      <c r="H69" s="96" t="s">
        <v>268</v>
      </c>
      <c r="I69" s="96" t="s">
        <v>269</v>
      </c>
      <c r="J69" s="96" t="s">
        <v>270</v>
      </c>
      <c r="K69" s="150" t="s">
        <v>271</v>
      </c>
      <c r="L69" s="61" t="s">
        <v>57</v>
      </c>
    </row>
    <row r="70" spans="1:12" ht="12.75" customHeight="1">
      <c r="A70" s="236" t="s">
        <v>328</v>
      </c>
      <c r="B70" s="237"/>
      <c r="C70" s="238"/>
      <c r="D70" s="32">
        <f>SUM(D9:D68)</f>
        <v>5043</v>
      </c>
      <c r="E70" s="32">
        <f>Q60</f>
        <v>231664</v>
      </c>
      <c r="F70" s="32">
        <f>R60</f>
        <v>226782</v>
      </c>
      <c r="G70" s="148">
        <f>S60</f>
        <v>2.2</v>
      </c>
      <c r="H70" s="32">
        <f>SUM(H9:H68)</f>
        <v>5361</v>
      </c>
      <c r="I70" s="32">
        <f>T60</f>
        <v>253606</v>
      </c>
      <c r="J70" s="32">
        <f>U60</f>
        <v>248347</v>
      </c>
      <c r="K70" s="148">
        <f>V60</f>
        <v>2.1</v>
      </c>
      <c r="L70">
        <v>1</v>
      </c>
    </row>
    <row r="71" spans="1:11" ht="12.75" customHeight="1">
      <c r="A71" s="261" t="s">
        <v>332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2.75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</row>
    <row r="73" spans="1:11" ht="12">
      <c r="A73" s="24" t="s">
        <v>333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6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334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73" t="s">
        <v>335</v>
      </c>
      <c r="B2" s="27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9" t="s">
        <v>58</v>
      </c>
      <c r="B3" s="270"/>
      <c r="C3" s="104" t="s">
        <v>336</v>
      </c>
      <c r="D3" s="46"/>
      <c r="E3" s="269" t="s">
        <v>71</v>
      </c>
      <c r="F3" s="270"/>
      <c r="G3" s="104" t="s">
        <v>336</v>
      </c>
      <c r="H3" s="46"/>
      <c r="I3" s="269" t="s">
        <v>84</v>
      </c>
      <c r="J3" s="270"/>
      <c r="K3" s="104" t="s">
        <v>336</v>
      </c>
      <c r="L3" s="46"/>
      <c r="M3" s="269" t="s">
        <v>337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55" t="s">
        <v>57</v>
      </c>
    </row>
    <row r="6" spans="1:20" ht="12">
      <c r="A6" s="29" t="s">
        <v>340</v>
      </c>
      <c r="B6" s="30">
        <v>18733</v>
      </c>
      <c r="C6" s="105">
        <v>1.9</v>
      </c>
      <c r="D6" s="29">
        <v>1</v>
      </c>
      <c r="E6" s="29" t="s">
        <v>340</v>
      </c>
      <c r="F6" s="30">
        <v>27615</v>
      </c>
      <c r="G6" s="105">
        <v>2</v>
      </c>
      <c r="H6" s="29">
        <v>1</v>
      </c>
      <c r="I6" s="29" t="s">
        <v>340</v>
      </c>
      <c r="J6" s="30">
        <v>25100</v>
      </c>
      <c r="K6" s="105">
        <v>0.8</v>
      </c>
      <c r="L6" s="29">
        <v>1</v>
      </c>
      <c r="M6" s="29" t="s">
        <v>340</v>
      </c>
      <c r="N6" s="30">
        <v>71448</v>
      </c>
      <c r="O6" s="105">
        <v>1.6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16851</v>
      </c>
      <c r="C7" s="105">
        <v>-0.1</v>
      </c>
      <c r="D7" s="29">
        <v>2</v>
      </c>
      <c r="E7" s="29" t="s">
        <v>341</v>
      </c>
      <c r="F7" s="30">
        <v>25662</v>
      </c>
      <c r="G7" s="105">
        <v>-0.1</v>
      </c>
      <c r="H7" s="29">
        <v>2</v>
      </c>
      <c r="I7" s="29" t="s">
        <v>341</v>
      </c>
      <c r="J7" s="30">
        <v>22764</v>
      </c>
      <c r="K7" s="105">
        <v>-0.8</v>
      </c>
      <c r="L7" s="29">
        <v>2</v>
      </c>
      <c r="M7" s="29" t="s">
        <v>341</v>
      </c>
      <c r="N7" s="30">
        <v>65277</v>
      </c>
      <c r="O7" s="105">
        <v>-0.3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132" t="s">
        <v>342</v>
      </c>
      <c r="B8" s="133">
        <v>20938</v>
      </c>
      <c r="C8" s="134">
        <v>0.9</v>
      </c>
      <c r="D8" s="132">
        <v>3</v>
      </c>
      <c r="E8" s="132" t="s">
        <v>342</v>
      </c>
      <c r="F8" s="133">
        <v>31012</v>
      </c>
      <c r="G8" s="134">
        <v>0.5</v>
      </c>
      <c r="H8" s="132">
        <v>3</v>
      </c>
      <c r="I8" s="132" t="s">
        <v>342</v>
      </c>
      <c r="J8" s="133">
        <v>27977</v>
      </c>
      <c r="K8" s="134">
        <v>-0.3</v>
      </c>
      <c r="L8" s="132">
        <v>3</v>
      </c>
      <c r="M8" s="132" t="s">
        <v>342</v>
      </c>
      <c r="N8" s="133">
        <v>79928</v>
      </c>
      <c r="O8" s="134">
        <v>0.3</v>
      </c>
      <c r="P8" s="132">
        <v>3</v>
      </c>
      <c r="Q8" s="132" t="s">
        <v>342</v>
      </c>
      <c r="R8" s="133">
        <v>271643</v>
      </c>
      <c r="S8" s="134">
        <v>0.3</v>
      </c>
      <c r="T8" s="29">
        <v>3</v>
      </c>
    </row>
    <row r="9" spans="1:20" ht="12.75">
      <c r="A9" s="135" t="s">
        <v>343</v>
      </c>
      <c r="B9" s="136">
        <v>56523</v>
      </c>
      <c r="C9" s="137">
        <v>0.9</v>
      </c>
      <c r="D9" s="135">
        <v>4</v>
      </c>
      <c r="E9" s="135" t="s">
        <v>343</v>
      </c>
      <c r="F9" s="136">
        <v>84288</v>
      </c>
      <c r="G9" s="137">
        <v>0.8</v>
      </c>
      <c r="H9" s="135">
        <v>4</v>
      </c>
      <c r="I9" s="135" t="s">
        <v>343</v>
      </c>
      <c r="J9" s="136">
        <v>75841</v>
      </c>
      <c r="K9" s="137">
        <v>-0.1</v>
      </c>
      <c r="L9" s="135">
        <v>4</v>
      </c>
      <c r="M9" s="135" t="s">
        <v>343</v>
      </c>
      <c r="N9" s="136">
        <v>216653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344</v>
      </c>
      <c r="B12" s="30">
        <v>22075</v>
      </c>
      <c r="C12" s="105">
        <v>2.8</v>
      </c>
      <c r="D12" s="29">
        <v>5</v>
      </c>
      <c r="E12" s="29" t="s">
        <v>344</v>
      </c>
      <c r="F12" s="30">
        <v>32269</v>
      </c>
      <c r="G12" s="105">
        <v>3.3</v>
      </c>
      <c r="H12" s="29">
        <v>5</v>
      </c>
      <c r="I12" s="29" t="s">
        <v>344</v>
      </c>
      <c r="J12" s="30">
        <v>30050</v>
      </c>
      <c r="K12" s="105">
        <v>2.8</v>
      </c>
      <c r="L12" s="29">
        <v>5</v>
      </c>
      <c r="M12" s="29" t="s">
        <v>344</v>
      </c>
      <c r="N12" s="30">
        <v>84394</v>
      </c>
      <c r="O12" s="105">
        <v>3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23168</v>
      </c>
      <c r="C13" s="105">
        <v>1.8</v>
      </c>
      <c r="D13" s="29">
        <v>6</v>
      </c>
      <c r="E13" s="29" t="s">
        <v>345</v>
      </c>
      <c r="F13" s="30">
        <v>33645</v>
      </c>
      <c r="G13" s="105">
        <v>1.1</v>
      </c>
      <c r="H13" s="29">
        <v>6</v>
      </c>
      <c r="I13" s="29" t="s">
        <v>345</v>
      </c>
      <c r="J13" s="30">
        <v>30688</v>
      </c>
      <c r="K13" s="105">
        <v>0.4</v>
      </c>
      <c r="L13" s="29">
        <v>6</v>
      </c>
      <c r="M13" s="29" t="s">
        <v>345</v>
      </c>
      <c r="N13" s="30">
        <v>87500</v>
      </c>
      <c r="O13" s="105">
        <v>1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132" t="s">
        <v>346</v>
      </c>
      <c r="B14" s="133">
        <v>23003</v>
      </c>
      <c r="C14" s="134">
        <v>0.6</v>
      </c>
      <c r="D14" s="132">
        <v>7</v>
      </c>
      <c r="E14" s="132" t="s">
        <v>346</v>
      </c>
      <c r="F14" s="133">
        <v>33858</v>
      </c>
      <c r="G14" s="134">
        <v>0.1</v>
      </c>
      <c r="H14" s="132">
        <v>7</v>
      </c>
      <c r="I14" s="132" t="s">
        <v>346</v>
      </c>
      <c r="J14" s="133">
        <v>30525</v>
      </c>
      <c r="K14" s="134">
        <v>-0.7</v>
      </c>
      <c r="L14" s="132">
        <v>7</v>
      </c>
      <c r="M14" s="132" t="s">
        <v>346</v>
      </c>
      <c r="N14" s="133">
        <v>87386</v>
      </c>
      <c r="O14" s="134">
        <v>0</v>
      </c>
      <c r="P14" s="132">
        <v>7</v>
      </c>
      <c r="Q14" s="132" t="s">
        <v>346</v>
      </c>
      <c r="R14" s="133">
        <v>281393</v>
      </c>
      <c r="S14" s="134">
        <v>-0.4</v>
      </c>
      <c r="T14" s="29">
        <v>7</v>
      </c>
    </row>
    <row r="15" spans="1:20" ht="12.75">
      <c r="A15" s="135" t="s">
        <v>347</v>
      </c>
      <c r="B15" s="136">
        <v>68245</v>
      </c>
      <c r="C15" s="137">
        <v>1.7</v>
      </c>
      <c r="D15" s="135">
        <v>8</v>
      </c>
      <c r="E15" s="135" t="s">
        <v>347</v>
      </c>
      <c r="F15" s="136">
        <v>99772</v>
      </c>
      <c r="G15" s="137">
        <v>1.4</v>
      </c>
      <c r="H15" s="135">
        <v>8</v>
      </c>
      <c r="I15" s="135" t="s">
        <v>347</v>
      </c>
      <c r="J15" s="136">
        <v>91262</v>
      </c>
      <c r="K15" s="137">
        <v>0.8</v>
      </c>
      <c r="L15" s="135">
        <v>8</v>
      </c>
      <c r="M15" s="135" t="s">
        <v>347</v>
      </c>
      <c r="N15" s="136">
        <v>259280</v>
      </c>
      <c r="O15" s="137">
        <v>1.3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124768</v>
      </c>
      <c r="C16" s="105">
        <v>1.4</v>
      </c>
      <c r="D16" s="29">
        <v>9</v>
      </c>
      <c r="E16" s="29" t="s">
        <v>348</v>
      </c>
      <c r="F16" s="30">
        <v>184061</v>
      </c>
      <c r="G16" s="105">
        <v>1.1</v>
      </c>
      <c r="H16" s="29">
        <v>9</v>
      </c>
      <c r="I16" s="29" t="s">
        <v>348</v>
      </c>
      <c r="J16" s="30">
        <v>167104</v>
      </c>
      <c r="K16" s="105">
        <v>0.4</v>
      </c>
      <c r="L16" s="29">
        <v>9</v>
      </c>
      <c r="M16" s="29" t="s">
        <v>348</v>
      </c>
      <c r="N16" s="30">
        <v>475933</v>
      </c>
      <c r="O16" s="105">
        <v>0.9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349</v>
      </c>
      <c r="B19" s="30">
        <v>25417</v>
      </c>
      <c r="C19" s="105">
        <v>1.1</v>
      </c>
      <c r="D19" s="29">
        <v>10</v>
      </c>
      <c r="E19" s="29" t="s">
        <v>349</v>
      </c>
      <c r="F19" s="30">
        <v>36666</v>
      </c>
      <c r="G19" s="105">
        <v>1.5</v>
      </c>
      <c r="H19" s="29">
        <v>10</v>
      </c>
      <c r="I19" s="29" t="s">
        <v>349</v>
      </c>
      <c r="J19" s="30">
        <v>32732</v>
      </c>
      <c r="K19" s="105">
        <v>1.9</v>
      </c>
      <c r="L19" s="29">
        <v>10</v>
      </c>
      <c r="M19" s="29" t="s">
        <v>349</v>
      </c>
      <c r="N19" s="30">
        <v>94815</v>
      </c>
      <c r="O19" s="105">
        <v>1.5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24192</v>
      </c>
      <c r="C20" s="105">
        <v>1.5</v>
      </c>
      <c r="D20" s="29">
        <v>11</v>
      </c>
      <c r="E20" s="29" t="s">
        <v>350</v>
      </c>
      <c r="F20" s="30">
        <v>35215</v>
      </c>
      <c r="G20" s="105">
        <v>1.2</v>
      </c>
      <c r="H20" s="29">
        <v>11</v>
      </c>
      <c r="I20" s="29" t="s">
        <v>350</v>
      </c>
      <c r="J20" s="30">
        <v>31380</v>
      </c>
      <c r="K20" s="105">
        <v>1.1</v>
      </c>
      <c r="L20" s="29">
        <v>11</v>
      </c>
      <c r="M20" s="29" t="s">
        <v>350</v>
      </c>
      <c r="N20" s="30">
        <v>90787</v>
      </c>
      <c r="O20" s="105">
        <v>1.2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132" t="s">
        <v>351</v>
      </c>
      <c r="B21" s="133">
        <v>21487</v>
      </c>
      <c r="C21" s="134">
        <v>0.9</v>
      </c>
      <c r="D21" s="132">
        <v>12</v>
      </c>
      <c r="E21" s="132" t="s">
        <v>351</v>
      </c>
      <c r="F21" s="133">
        <v>32905</v>
      </c>
      <c r="G21" s="134">
        <v>1.9</v>
      </c>
      <c r="H21" s="132">
        <v>12</v>
      </c>
      <c r="I21" s="132" t="s">
        <v>351</v>
      </c>
      <c r="J21" s="133">
        <v>29244</v>
      </c>
      <c r="K21" s="134">
        <v>2</v>
      </c>
      <c r="L21" s="132">
        <v>12</v>
      </c>
      <c r="M21" s="132" t="s">
        <v>351</v>
      </c>
      <c r="N21" s="133">
        <v>83636</v>
      </c>
      <c r="O21" s="134">
        <v>1.7</v>
      </c>
      <c r="P21" s="132">
        <v>12</v>
      </c>
      <c r="Q21" s="132" t="s">
        <v>351</v>
      </c>
      <c r="R21" s="133">
        <v>271938</v>
      </c>
      <c r="S21" s="134">
        <v>1.7</v>
      </c>
      <c r="T21" s="29">
        <v>12</v>
      </c>
    </row>
    <row r="22" spans="1:20" ht="12.75">
      <c r="A22" s="135" t="s">
        <v>352</v>
      </c>
      <c r="B22" s="136">
        <v>71096</v>
      </c>
      <c r="C22" s="137">
        <v>1.2</v>
      </c>
      <c r="D22" s="135">
        <v>13</v>
      </c>
      <c r="E22" s="135" t="s">
        <v>352</v>
      </c>
      <c r="F22" s="136">
        <v>104786</v>
      </c>
      <c r="G22" s="137">
        <v>1.5</v>
      </c>
      <c r="H22" s="135">
        <v>13</v>
      </c>
      <c r="I22" s="135" t="s">
        <v>352</v>
      </c>
      <c r="J22" s="136">
        <v>93356</v>
      </c>
      <c r="K22" s="137">
        <v>1.6</v>
      </c>
      <c r="L22" s="135">
        <v>13</v>
      </c>
      <c r="M22" s="135" t="s">
        <v>352</v>
      </c>
      <c r="N22" s="136">
        <v>269238</v>
      </c>
      <c r="O22" s="137">
        <v>1.5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353</v>
      </c>
      <c r="B25" s="30">
        <v>22411</v>
      </c>
      <c r="C25" s="105">
        <v>1.3</v>
      </c>
      <c r="D25" s="29">
        <v>14</v>
      </c>
      <c r="E25" s="29" t="s">
        <v>353</v>
      </c>
      <c r="F25" s="30">
        <v>33956</v>
      </c>
      <c r="G25" s="105">
        <v>1.4</v>
      </c>
      <c r="H25" s="29">
        <v>14</v>
      </c>
      <c r="I25" s="29" t="s">
        <v>353</v>
      </c>
      <c r="J25" s="30">
        <v>30392</v>
      </c>
      <c r="K25" s="105">
        <v>1.5</v>
      </c>
      <c r="L25" s="29">
        <v>14</v>
      </c>
      <c r="M25" s="29" t="s">
        <v>353</v>
      </c>
      <c r="N25" s="30">
        <v>86759</v>
      </c>
      <c r="O25" s="105">
        <v>1.4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20461</v>
      </c>
      <c r="C26" s="105">
        <v>-1.4</v>
      </c>
      <c r="D26" s="29">
        <v>15</v>
      </c>
      <c r="E26" s="29" t="s">
        <v>354</v>
      </c>
      <c r="F26" s="30">
        <v>30296</v>
      </c>
      <c r="G26" s="105">
        <v>0.1</v>
      </c>
      <c r="H26" s="29">
        <v>15</v>
      </c>
      <c r="I26" s="29" t="s">
        <v>354</v>
      </c>
      <c r="J26" s="30">
        <v>26801</v>
      </c>
      <c r="K26" s="105">
        <v>0.5</v>
      </c>
      <c r="L26" s="29">
        <v>15</v>
      </c>
      <c r="M26" s="29" t="s">
        <v>354</v>
      </c>
      <c r="N26" s="30">
        <v>77558</v>
      </c>
      <c r="O26" s="105">
        <v>-0.2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355</v>
      </c>
      <c r="B27" s="133">
        <v>21669</v>
      </c>
      <c r="C27" s="134">
        <v>3.2</v>
      </c>
      <c r="D27" s="132">
        <v>16</v>
      </c>
      <c r="E27" s="132" t="s">
        <v>355</v>
      </c>
      <c r="F27" s="133">
        <v>31254</v>
      </c>
      <c r="G27" s="134">
        <v>2.2</v>
      </c>
      <c r="H27" s="132">
        <v>16</v>
      </c>
      <c r="I27" s="132" t="s">
        <v>355</v>
      </c>
      <c r="J27" s="133">
        <v>27491</v>
      </c>
      <c r="K27" s="134">
        <v>1.5</v>
      </c>
      <c r="L27" s="132">
        <v>16</v>
      </c>
      <c r="M27" s="132" t="s">
        <v>355</v>
      </c>
      <c r="N27" s="133">
        <v>80414</v>
      </c>
      <c r="O27" s="134">
        <v>2.2</v>
      </c>
      <c r="P27" s="132">
        <v>16</v>
      </c>
      <c r="Q27" s="132" t="s">
        <v>355</v>
      </c>
      <c r="R27" s="133">
        <v>274121</v>
      </c>
      <c r="S27" s="134">
        <v>1.4</v>
      </c>
      <c r="T27" s="29">
        <v>16</v>
      </c>
    </row>
    <row r="28" spans="1:20" ht="12.75">
      <c r="A28" s="135" t="s">
        <v>356</v>
      </c>
      <c r="B28" s="136">
        <v>64541</v>
      </c>
      <c r="C28" s="137">
        <v>1</v>
      </c>
      <c r="D28" s="135">
        <v>17</v>
      </c>
      <c r="E28" s="135" t="s">
        <v>356</v>
      </c>
      <c r="F28" s="136">
        <v>95505</v>
      </c>
      <c r="G28" s="137">
        <v>1.2</v>
      </c>
      <c r="H28" s="135">
        <v>17</v>
      </c>
      <c r="I28" s="135" t="s">
        <v>356</v>
      </c>
      <c r="J28" s="136">
        <v>84685</v>
      </c>
      <c r="K28" s="137">
        <v>1.2</v>
      </c>
      <c r="L28" s="135">
        <v>17</v>
      </c>
      <c r="M28" s="135" t="s">
        <v>356</v>
      </c>
      <c r="N28" s="136">
        <v>244731</v>
      </c>
      <c r="O28" s="137">
        <v>1.2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">
      <c r="A29" s="29" t="s">
        <v>357</v>
      </c>
      <c r="B29" s="30">
        <v>135637</v>
      </c>
      <c r="C29" s="105">
        <v>1.1</v>
      </c>
      <c r="D29" s="29">
        <v>18</v>
      </c>
      <c r="E29" s="29" t="s">
        <v>357</v>
      </c>
      <c r="F29" s="30">
        <v>200291</v>
      </c>
      <c r="G29" s="105">
        <v>1.4</v>
      </c>
      <c r="H29" s="29">
        <v>18</v>
      </c>
      <c r="I29" s="29" t="s">
        <v>357</v>
      </c>
      <c r="J29" s="30">
        <v>178041</v>
      </c>
      <c r="K29" s="105">
        <v>1.4</v>
      </c>
      <c r="L29" s="29">
        <v>18</v>
      </c>
      <c r="M29" s="29" t="s">
        <v>357</v>
      </c>
      <c r="N29" s="30">
        <v>513969</v>
      </c>
      <c r="O29" s="105">
        <v>1.3</v>
      </c>
      <c r="P29" s="29">
        <v>18</v>
      </c>
      <c r="Q29" s="29" t="s">
        <v>357</v>
      </c>
      <c r="R29" s="30">
        <v>1673288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260405</v>
      </c>
      <c r="C32" s="140">
        <v>1.2</v>
      </c>
      <c r="D32" s="138">
        <v>19</v>
      </c>
      <c r="E32" s="138" t="s">
        <v>31</v>
      </c>
      <c r="F32" s="139">
        <v>384352</v>
      </c>
      <c r="G32" s="140">
        <v>1.3</v>
      </c>
      <c r="H32" s="138">
        <v>19</v>
      </c>
      <c r="I32" s="138" t="s">
        <v>31</v>
      </c>
      <c r="J32" s="139">
        <v>345144</v>
      </c>
      <c r="K32" s="140">
        <v>0.9</v>
      </c>
      <c r="L32" s="138">
        <v>19</v>
      </c>
      <c r="M32" s="138" t="s">
        <v>31</v>
      </c>
      <c r="N32" s="139">
        <v>989902</v>
      </c>
      <c r="O32" s="140">
        <v>1.1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9" t="s">
        <v>58</v>
      </c>
      <c r="B35" s="270"/>
      <c r="C35" s="104" t="s">
        <v>336</v>
      </c>
      <c r="D35" s="46"/>
      <c r="E35" s="271" t="s">
        <v>71</v>
      </c>
      <c r="F35" s="272"/>
      <c r="G35" s="104" t="s">
        <v>336</v>
      </c>
      <c r="H35" s="46"/>
      <c r="I35" s="271" t="s">
        <v>84</v>
      </c>
      <c r="J35" s="272"/>
      <c r="K35" s="104" t="s">
        <v>336</v>
      </c>
      <c r="L35" s="46"/>
      <c r="M35" s="271" t="s">
        <v>337</v>
      </c>
      <c r="N35" s="272"/>
      <c r="O35" s="104" t="s">
        <v>336</v>
      </c>
      <c r="P35" s="46"/>
      <c r="Q35" s="271" t="s">
        <v>133</v>
      </c>
      <c r="R35" s="272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19271</v>
      </c>
      <c r="C37" s="105">
        <v>2.9</v>
      </c>
      <c r="D37" s="29">
        <v>20</v>
      </c>
      <c r="E37" s="29" t="s">
        <v>340</v>
      </c>
      <c r="F37" s="30">
        <v>28352</v>
      </c>
      <c r="G37" s="105">
        <v>2.7</v>
      </c>
      <c r="H37" s="29">
        <v>20</v>
      </c>
      <c r="I37" s="29" t="s">
        <v>340</v>
      </c>
      <c r="J37" s="30">
        <v>25615</v>
      </c>
      <c r="K37" s="105">
        <v>2.1</v>
      </c>
      <c r="L37" s="29">
        <v>20</v>
      </c>
      <c r="M37" s="29" t="s">
        <v>340</v>
      </c>
      <c r="N37" s="30">
        <v>73238</v>
      </c>
      <c r="O37" s="105">
        <v>2.5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17373</v>
      </c>
      <c r="C38" s="105">
        <v>3.1</v>
      </c>
      <c r="D38" s="29">
        <v>21</v>
      </c>
      <c r="E38" s="29" t="s">
        <v>341</v>
      </c>
      <c r="F38" s="30">
        <v>26415</v>
      </c>
      <c r="G38" s="105">
        <v>2.9</v>
      </c>
      <c r="H38" s="29">
        <v>21</v>
      </c>
      <c r="I38" s="29" t="s">
        <v>341</v>
      </c>
      <c r="J38" s="30">
        <v>23299</v>
      </c>
      <c r="K38" s="105">
        <v>2.3</v>
      </c>
      <c r="L38" s="29">
        <v>21</v>
      </c>
      <c r="M38" s="29" t="s">
        <v>341</v>
      </c>
      <c r="N38" s="30">
        <v>67087</v>
      </c>
      <c r="O38" s="105">
        <v>2.8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132" t="s">
        <v>342</v>
      </c>
      <c r="B39" s="133"/>
      <c r="C39" s="134"/>
      <c r="D39" s="132">
        <v>22</v>
      </c>
      <c r="E39" s="132" t="s">
        <v>342</v>
      </c>
      <c r="F39" s="133"/>
      <c r="G39" s="134"/>
      <c r="H39" s="132">
        <v>22</v>
      </c>
      <c r="I39" s="132" t="s">
        <v>342</v>
      </c>
      <c r="J39" s="133"/>
      <c r="K39" s="134"/>
      <c r="L39" s="132">
        <v>22</v>
      </c>
      <c r="M39" s="132" t="s">
        <v>342</v>
      </c>
      <c r="N39" s="133"/>
      <c r="O39" s="134"/>
      <c r="P39" s="132">
        <v>22</v>
      </c>
      <c r="Q39" s="132" t="s">
        <v>342</v>
      </c>
      <c r="R39" s="133"/>
      <c r="S39" s="134"/>
      <c r="T39" s="29">
        <v>22</v>
      </c>
    </row>
    <row r="40" spans="1:20" ht="12.75">
      <c r="A40" s="135" t="s">
        <v>343</v>
      </c>
      <c r="B40" s="136">
        <v>36645</v>
      </c>
      <c r="C40" s="137">
        <v>3</v>
      </c>
      <c r="D40" s="135">
        <v>23</v>
      </c>
      <c r="E40" s="135" t="s">
        <v>343</v>
      </c>
      <c r="F40" s="136">
        <v>54766</v>
      </c>
      <c r="G40" s="137">
        <v>2.8</v>
      </c>
      <c r="H40" s="135">
        <v>23</v>
      </c>
      <c r="I40" s="135" t="s">
        <v>343</v>
      </c>
      <c r="J40" s="136">
        <v>48913</v>
      </c>
      <c r="K40" s="137">
        <v>2.2</v>
      </c>
      <c r="L40" s="135">
        <v>23</v>
      </c>
      <c r="M40" s="135" t="s">
        <v>343</v>
      </c>
      <c r="N40" s="136">
        <v>140324</v>
      </c>
      <c r="O40" s="137">
        <v>2.6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132" t="s">
        <v>346</v>
      </c>
      <c r="B45" s="133"/>
      <c r="C45" s="134"/>
      <c r="D45" s="132">
        <v>26</v>
      </c>
      <c r="E45" s="132" t="s">
        <v>346</v>
      </c>
      <c r="F45" s="133"/>
      <c r="G45" s="134"/>
      <c r="H45" s="132">
        <v>26</v>
      </c>
      <c r="I45" s="132" t="s">
        <v>346</v>
      </c>
      <c r="J45" s="133"/>
      <c r="K45" s="134"/>
      <c r="L45" s="132">
        <v>26</v>
      </c>
      <c r="M45" s="132" t="s">
        <v>346</v>
      </c>
      <c r="N45" s="133"/>
      <c r="O45" s="134"/>
      <c r="P45" s="132">
        <v>26</v>
      </c>
      <c r="Q45" s="132" t="s">
        <v>346</v>
      </c>
      <c r="R45" s="133"/>
      <c r="S45" s="134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36645</v>
      </c>
      <c r="C47" s="105">
        <v>3</v>
      </c>
      <c r="D47" s="29">
        <v>28</v>
      </c>
      <c r="E47" s="29" t="s">
        <v>348</v>
      </c>
      <c r="F47" s="30">
        <v>54766</v>
      </c>
      <c r="G47" s="105">
        <v>2.8</v>
      </c>
      <c r="H47" s="29">
        <v>28</v>
      </c>
      <c r="I47" s="29" t="s">
        <v>348</v>
      </c>
      <c r="J47" s="30">
        <v>48913</v>
      </c>
      <c r="K47" s="105">
        <v>2.2</v>
      </c>
      <c r="L47" s="29">
        <v>28</v>
      </c>
      <c r="M47" s="29" t="s">
        <v>348</v>
      </c>
      <c r="N47" s="30">
        <v>140324</v>
      </c>
      <c r="O47" s="105">
        <v>2.6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132" t="s">
        <v>351</v>
      </c>
      <c r="B52" s="133"/>
      <c r="C52" s="134"/>
      <c r="D52" s="132">
        <v>31</v>
      </c>
      <c r="E52" s="132" t="s">
        <v>351</v>
      </c>
      <c r="F52" s="133"/>
      <c r="G52" s="134"/>
      <c r="H52" s="132">
        <v>31</v>
      </c>
      <c r="I52" s="132" t="s">
        <v>351</v>
      </c>
      <c r="J52" s="133"/>
      <c r="K52" s="134"/>
      <c r="L52" s="132">
        <v>31</v>
      </c>
      <c r="M52" s="132" t="s">
        <v>351</v>
      </c>
      <c r="N52" s="133"/>
      <c r="O52" s="134"/>
      <c r="P52" s="132">
        <v>31</v>
      </c>
      <c r="Q52" s="132" t="s">
        <v>351</v>
      </c>
      <c r="R52" s="133"/>
      <c r="S52" s="134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132" t="s">
        <v>355</v>
      </c>
      <c r="B58" s="133"/>
      <c r="C58" s="134"/>
      <c r="D58" s="132">
        <v>35</v>
      </c>
      <c r="E58" s="132" t="s">
        <v>355</v>
      </c>
      <c r="F58" s="133"/>
      <c r="G58" s="134"/>
      <c r="H58" s="132">
        <v>35</v>
      </c>
      <c r="I58" s="132" t="s">
        <v>355</v>
      </c>
      <c r="J58" s="133"/>
      <c r="K58" s="134"/>
      <c r="L58" s="132">
        <v>35</v>
      </c>
      <c r="M58" s="132" t="s">
        <v>355</v>
      </c>
      <c r="N58" s="133"/>
      <c r="O58" s="134"/>
      <c r="P58" s="132">
        <v>35</v>
      </c>
      <c r="Q58" s="132" t="s">
        <v>355</v>
      </c>
      <c r="R58" s="133"/>
      <c r="S58" s="134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36645</v>
      </c>
      <c r="C63" s="140">
        <v>3</v>
      </c>
      <c r="D63" s="138">
        <v>38</v>
      </c>
      <c r="E63" s="138" t="s">
        <v>31</v>
      </c>
      <c r="F63" s="139">
        <v>54766</v>
      </c>
      <c r="G63" s="140">
        <v>2.8</v>
      </c>
      <c r="H63" s="138">
        <v>38</v>
      </c>
      <c r="I63" s="138" t="s">
        <v>31</v>
      </c>
      <c r="J63" s="139">
        <v>48913</v>
      </c>
      <c r="K63" s="140">
        <v>2.2</v>
      </c>
      <c r="L63" s="138">
        <v>38</v>
      </c>
      <c r="M63" s="138" t="s">
        <v>31</v>
      </c>
      <c r="N63" s="139">
        <v>140324</v>
      </c>
      <c r="O63" s="140">
        <v>2.6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359</v>
      </c>
    </row>
    <row r="2" spans="1:19" ht="12.75" customHeight="1">
      <c r="A2" s="236" t="s">
        <v>335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</row>
    <row r="3" spans="1:19" ht="12.75" customHeight="1">
      <c r="A3" s="269" t="s">
        <v>97</v>
      </c>
      <c r="B3" s="270"/>
      <c r="C3" s="104" t="s">
        <v>336</v>
      </c>
      <c r="D3" s="46"/>
      <c r="E3" s="269" t="s">
        <v>110</v>
      </c>
      <c r="F3" s="270"/>
      <c r="G3" s="104" t="s">
        <v>336</v>
      </c>
      <c r="H3" s="46"/>
      <c r="I3" s="269" t="s">
        <v>122</v>
      </c>
      <c r="J3" s="270"/>
      <c r="K3" s="104" t="s">
        <v>336</v>
      </c>
      <c r="L3" s="46"/>
      <c r="M3" s="269" t="s">
        <v>360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60" t="s">
        <v>57</v>
      </c>
    </row>
    <row r="6" spans="1:20" ht="12">
      <c r="A6" s="29" t="s">
        <v>340</v>
      </c>
      <c r="B6" s="30">
        <v>43958</v>
      </c>
      <c r="C6" s="105">
        <v>0.9</v>
      </c>
      <c r="D6" s="29">
        <v>1</v>
      </c>
      <c r="E6" s="29" t="s">
        <v>340</v>
      </c>
      <c r="F6" s="30">
        <v>90426</v>
      </c>
      <c r="G6" s="105">
        <v>1.3</v>
      </c>
      <c r="H6" s="29">
        <v>1</v>
      </c>
      <c r="I6" s="29" t="s">
        <v>340</v>
      </c>
      <c r="J6" s="30">
        <v>42516</v>
      </c>
      <c r="K6" s="105">
        <v>2.3</v>
      </c>
      <c r="L6" s="29">
        <v>1</v>
      </c>
      <c r="M6" s="29" t="s">
        <v>340</v>
      </c>
      <c r="N6" s="30">
        <v>176899</v>
      </c>
      <c r="O6" s="105">
        <v>1.4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39820</v>
      </c>
      <c r="C7" s="105">
        <v>-0.7</v>
      </c>
      <c r="D7" s="29">
        <v>2</v>
      </c>
      <c r="E7" s="29" t="s">
        <v>341</v>
      </c>
      <c r="F7" s="30">
        <v>83023</v>
      </c>
      <c r="G7" s="105">
        <v>-0.7</v>
      </c>
      <c r="H7" s="29">
        <v>2</v>
      </c>
      <c r="I7" s="29" t="s">
        <v>341</v>
      </c>
      <c r="J7" s="30">
        <v>38661</v>
      </c>
      <c r="K7" s="105">
        <v>0.2</v>
      </c>
      <c r="L7" s="29">
        <v>2</v>
      </c>
      <c r="M7" s="29" t="s">
        <v>341</v>
      </c>
      <c r="N7" s="30">
        <v>161505</v>
      </c>
      <c r="O7" s="105">
        <v>-0.5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29" t="s">
        <v>342</v>
      </c>
      <c r="B8" s="30">
        <v>48129</v>
      </c>
      <c r="C8" s="105">
        <v>0.7</v>
      </c>
      <c r="D8" s="29">
        <v>3</v>
      </c>
      <c r="E8" s="29" t="s">
        <v>342</v>
      </c>
      <c r="F8" s="30">
        <v>97895</v>
      </c>
      <c r="G8" s="105">
        <v>0.1</v>
      </c>
      <c r="H8" s="29">
        <v>3</v>
      </c>
      <c r="I8" s="29" t="s">
        <v>342</v>
      </c>
      <c r="J8" s="30">
        <v>45692</v>
      </c>
      <c r="K8" s="105">
        <v>0.6</v>
      </c>
      <c r="L8" s="29">
        <v>3</v>
      </c>
      <c r="M8" s="29" t="s">
        <v>342</v>
      </c>
      <c r="N8" s="30">
        <v>191716</v>
      </c>
      <c r="O8" s="105">
        <v>0.4</v>
      </c>
      <c r="P8" s="29">
        <v>3</v>
      </c>
      <c r="Q8" s="29" t="s">
        <v>342</v>
      </c>
      <c r="R8" s="30">
        <v>271643</v>
      </c>
      <c r="S8" s="105">
        <v>0.3</v>
      </c>
      <c r="T8" s="29">
        <v>3</v>
      </c>
    </row>
    <row r="9" spans="1:20" ht="12.75">
      <c r="A9" s="135" t="s">
        <v>343</v>
      </c>
      <c r="B9" s="136">
        <v>131907</v>
      </c>
      <c r="C9" s="137">
        <v>0.3</v>
      </c>
      <c r="D9" s="135">
        <v>4</v>
      </c>
      <c r="E9" s="135" t="s">
        <v>343</v>
      </c>
      <c r="F9" s="136">
        <v>271344</v>
      </c>
      <c r="G9" s="137">
        <v>0.2</v>
      </c>
      <c r="H9" s="135">
        <v>4</v>
      </c>
      <c r="I9" s="135" t="s">
        <v>343</v>
      </c>
      <c r="J9" s="136">
        <v>126869</v>
      </c>
      <c r="K9" s="137">
        <v>1.1</v>
      </c>
      <c r="L9" s="135">
        <v>4</v>
      </c>
      <c r="M9" s="135" t="s">
        <v>343</v>
      </c>
      <c r="N9" s="136">
        <v>530120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344</v>
      </c>
      <c r="B12" s="30">
        <v>48916</v>
      </c>
      <c r="C12" s="105">
        <v>1.7</v>
      </c>
      <c r="D12" s="29">
        <v>5</v>
      </c>
      <c r="E12" s="29" t="s">
        <v>344</v>
      </c>
      <c r="F12" s="30">
        <v>100627</v>
      </c>
      <c r="G12" s="105">
        <v>1.9</v>
      </c>
      <c r="H12" s="29">
        <v>5</v>
      </c>
      <c r="I12" s="29" t="s">
        <v>344</v>
      </c>
      <c r="J12" s="30">
        <v>47715</v>
      </c>
      <c r="K12" s="105">
        <v>3</v>
      </c>
      <c r="L12" s="29">
        <v>5</v>
      </c>
      <c r="M12" s="29" t="s">
        <v>344</v>
      </c>
      <c r="N12" s="30">
        <v>197258</v>
      </c>
      <c r="O12" s="105">
        <v>2.1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50397</v>
      </c>
      <c r="C13" s="105">
        <v>0.9</v>
      </c>
      <c r="D13" s="29">
        <v>6</v>
      </c>
      <c r="E13" s="29" t="s">
        <v>345</v>
      </c>
      <c r="F13" s="30">
        <v>100558</v>
      </c>
      <c r="G13" s="105">
        <v>0.5</v>
      </c>
      <c r="H13" s="29">
        <v>6</v>
      </c>
      <c r="I13" s="29" t="s">
        <v>345</v>
      </c>
      <c r="J13" s="30">
        <v>47832</v>
      </c>
      <c r="K13" s="105">
        <v>1.6</v>
      </c>
      <c r="L13" s="29">
        <v>6</v>
      </c>
      <c r="M13" s="29" t="s">
        <v>345</v>
      </c>
      <c r="N13" s="30">
        <v>198787</v>
      </c>
      <c r="O13" s="105">
        <v>0.9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29" t="s">
        <v>346</v>
      </c>
      <c r="B14" s="30">
        <v>50601</v>
      </c>
      <c r="C14" s="105">
        <v>-0.6</v>
      </c>
      <c r="D14" s="29">
        <v>7</v>
      </c>
      <c r="E14" s="29" t="s">
        <v>346</v>
      </c>
      <c r="F14" s="30">
        <v>97529</v>
      </c>
      <c r="G14" s="105">
        <v>-0.8</v>
      </c>
      <c r="H14" s="29">
        <v>7</v>
      </c>
      <c r="I14" s="29" t="s">
        <v>346</v>
      </c>
      <c r="J14" s="30">
        <v>45878</v>
      </c>
      <c r="K14" s="105">
        <v>-0.2</v>
      </c>
      <c r="L14" s="29">
        <v>7</v>
      </c>
      <c r="M14" s="29" t="s">
        <v>346</v>
      </c>
      <c r="N14" s="30">
        <v>194007</v>
      </c>
      <c r="O14" s="105">
        <v>-0.6</v>
      </c>
      <c r="P14" s="29">
        <v>7</v>
      </c>
      <c r="Q14" s="29" t="s">
        <v>346</v>
      </c>
      <c r="R14" s="30">
        <v>281393</v>
      </c>
      <c r="S14" s="105">
        <v>-0.4</v>
      </c>
      <c r="T14" s="29">
        <v>7</v>
      </c>
    </row>
    <row r="15" spans="1:20" ht="12.75">
      <c r="A15" s="135" t="s">
        <v>347</v>
      </c>
      <c r="B15" s="136">
        <v>149913</v>
      </c>
      <c r="C15" s="137">
        <v>0.7</v>
      </c>
      <c r="D15" s="135">
        <v>8</v>
      </c>
      <c r="E15" s="135" t="s">
        <v>347</v>
      </c>
      <c r="F15" s="136">
        <v>298714</v>
      </c>
      <c r="G15" s="137">
        <v>0.5</v>
      </c>
      <c r="H15" s="135">
        <v>8</v>
      </c>
      <c r="I15" s="135" t="s">
        <v>347</v>
      </c>
      <c r="J15" s="136">
        <v>141425</v>
      </c>
      <c r="K15" s="137">
        <v>1.4</v>
      </c>
      <c r="L15" s="135">
        <v>8</v>
      </c>
      <c r="M15" s="135" t="s">
        <v>347</v>
      </c>
      <c r="N15" s="136">
        <v>590052</v>
      </c>
      <c r="O15" s="137">
        <v>0.8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281820</v>
      </c>
      <c r="C16" s="105">
        <v>0.5</v>
      </c>
      <c r="D16" s="29">
        <v>9</v>
      </c>
      <c r="E16" s="29" t="s">
        <v>348</v>
      </c>
      <c r="F16" s="30">
        <v>570058</v>
      </c>
      <c r="G16" s="105">
        <v>0.4</v>
      </c>
      <c r="H16" s="29">
        <v>9</v>
      </c>
      <c r="I16" s="29" t="s">
        <v>348</v>
      </c>
      <c r="J16" s="30">
        <v>268294</v>
      </c>
      <c r="K16" s="105">
        <v>1.3</v>
      </c>
      <c r="L16" s="29">
        <v>9</v>
      </c>
      <c r="M16" s="29" t="s">
        <v>348</v>
      </c>
      <c r="N16" s="30">
        <v>1120172</v>
      </c>
      <c r="O16" s="105">
        <v>0.6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349</v>
      </c>
      <c r="B19" s="30">
        <v>49962</v>
      </c>
      <c r="C19" s="105">
        <v>1.3</v>
      </c>
      <c r="D19" s="29">
        <v>10</v>
      </c>
      <c r="E19" s="29" t="s">
        <v>349</v>
      </c>
      <c r="F19" s="30">
        <v>102476</v>
      </c>
      <c r="G19" s="105">
        <v>1.8</v>
      </c>
      <c r="H19" s="29">
        <v>10</v>
      </c>
      <c r="I19" s="29" t="s">
        <v>349</v>
      </c>
      <c r="J19" s="30">
        <v>48488</v>
      </c>
      <c r="K19" s="105">
        <v>2</v>
      </c>
      <c r="L19" s="29">
        <v>10</v>
      </c>
      <c r="M19" s="29" t="s">
        <v>349</v>
      </c>
      <c r="N19" s="30">
        <v>200926</v>
      </c>
      <c r="O19" s="105">
        <v>1.7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49845</v>
      </c>
      <c r="C20" s="105">
        <v>0.4</v>
      </c>
      <c r="D20" s="29">
        <v>11</v>
      </c>
      <c r="E20" s="29" t="s">
        <v>350</v>
      </c>
      <c r="F20" s="30">
        <v>100030</v>
      </c>
      <c r="G20" s="105">
        <v>0.2</v>
      </c>
      <c r="H20" s="29">
        <v>11</v>
      </c>
      <c r="I20" s="29" t="s">
        <v>350</v>
      </c>
      <c r="J20" s="30">
        <v>46216</v>
      </c>
      <c r="K20" s="105">
        <v>0.7</v>
      </c>
      <c r="L20" s="29">
        <v>11</v>
      </c>
      <c r="M20" s="29" t="s">
        <v>350</v>
      </c>
      <c r="N20" s="30">
        <v>196091</v>
      </c>
      <c r="O20" s="105">
        <v>0.4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29" t="s">
        <v>351</v>
      </c>
      <c r="B21" s="30">
        <v>47972</v>
      </c>
      <c r="C21" s="105">
        <v>1.8</v>
      </c>
      <c r="D21" s="29">
        <v>12</v>
      </c>
      <c r="E21" s="29" t="s">
        <v>351</v>
      </c>
      <c r="F21" s="30">
        <v>95798</v>
      </c>
      <c r="G21" s="105">
        <v>1.5</v>
      </c>
      <c r="H21" s="29">
        <v>12</v>
      </c>
      <c r="I21" s="29" t="s">
        <v>351</v>
      </c>
      <c r="J21" s="30">
        <v>44532</v>
      </c>
      <c r="K21" s="105">
        <v>2</v>
      </c>
      <c r="L21" s="29">
        <v>12</v>
      </c>
      <c r="M21" s="29" t="s">
        <v>351</v>
      </c>
      <c r="N21" s="30">
        <v>188302</v>
      </c>
      <c r="O21" s="105">
        <v>1.7</v>
      </c>
      <c r="P21" s="29">
        <v>12</v>
      </c>
      <c r="Q21" s="29" t="s">
        <v>351</v>
      </c>
      <c r="R21" s="30">
        <v>271938</v>
      </c>
      <c r="S21" s="105">
        <v>1.7</v>
      </c>
      <c r="T21" s="29">
        <v>12</v>
      </c>
    </row>
    <row r="22" spans="1:20" ht="12.75">
      <c r="A22" s="135" t="s">
        <v>352</v>
      </c>
      <c r="B22" s="136">
        <v>147778</v>
      </c>
      <c r="C22" s="137">
        <v>1.1</v>
      </c>
      <c r="D22" s="135">
        <v>13</v>
      </c>
      <c r="E22" s="135" t="s">
        <v>352</v>
      </c>
      <c r="F22" s="136">
        <v>298304</v>
      </c>
      <c r="G22" s="137">
        <v>1.2</v>
      </c>
      <c r="H22" s="135">
        <v>13</v>
      </c>
      <c r="I22" s="135" t="s">
        <v>352</v>
      </c>
      <c r="J22" s="136">
        <v>139236</v>
      </c>
      <c r="K22" s="137">
        <v>1.6</v>
      </c>
      <c r="L22" s="135">
        <v>13</v>
      </c>
      <c r="M22" s="135" t="s">
        <v>352</v>
      </c>
      <c r="N22" s="136">
        <v>585319</v>
      </c>
      <c r="O22" s="137">
        <v>1.2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353</v>
      </c>
      <c r="B25" s="30">
        <v>49333</v>
      </c>
      <c r="C25" s="105">
        <v>0.8</v>
      </c>
      <c r="D25" s="29">
        <v>14</v>
      </c>
      <c r="E25" s="29" t="s">
        <v>353</v>
      </c>
      <c r="F25" s="30">
        <v>101820</v>
      </c>
      <c r="G25" s="105">
        <v>0.5</v>
      </c>
      <c r="H25" s="29">
        <v>14</v>
      </c>
      <c r="I25" s="29" t="s">
        <v>353</v>
      </c>
      <c r="J25" s="30">
        <v>46185</v>
      </c>
      <c r="K25" s="105">
        <v>1.4</v>
      </c>
      <c r="L25" s="29">
        <v>14</v>
      </c>
      <c r="M25" s="29" t="s">
        <v>353</v>
      </c>
      <c r="N25" s="30">
        <v>197338</v>
      </c>
      <c r="O25" s="105">
        <v>0.8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47086</v>
      </c>
      <c r="C26" s="105">
        <v>0.2</v>
      </c>
      <c r="D26" s="29">
        <v>15</v>
      </c>
      <c r="E26" s="29" t="s">
        <v>354</v>
      </c>
      <c r="F26" s="30">
        <v>92519</v>
      </c>
      <c r="G26" s="105">
        <v>-0.1</v>
      </c>
      <c r="H26" s="29">
        <v>15</v>
      </c>
      <c r="I26" s="29" t="s">
        <v>354</v>
      </c>
      <c r="J26" s="30">
        <v>43349</v>
      </c>
      <c r="K26" s="105">
        <v>0.4</v>
      </c>
      <c r="L26" s="29">
        <v>15</v>
      </c>
      <c r="M26" s="29" t="s">
        <v>354</v>
      </c>
      <c r="N26" s="30">
        <v>182954</v>
      </c>
      <c r="O26" s="105">
        <v>0.1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355</v>
      </c>
      <c r="B27" s="30">
        <v>49677</v>
      </c>
      <c r="C27" s="105">
        <v>1.4</v>
      </c>
      <c r="D27" s="29">
        <v>16</v>
      </c>
      <c r="E27" s="29" t="s">
        <v>355</v>
      </c>
      <c r="F27" s="30">
        <v>98316</v>
      </c>
      <c r="G27" s="105">
        <v>0.8</v>
      </c>
      <c r="H27" s="29">
        <v>16</v>
      </c>
      <c r="I27" s="29" t="s">
        <v>355</v>
      </c>
      <c r="J27" s="30">
        <v>45714</v>
      </c>
      <c r="K27" s="105">
        <v>1.2</v>
      </c>
      <c r="L27" s="29">
        <v>16</v>
      </c>
      <c r="M27" s="29" t="s">
        <v>355</v>
      </c>
      <c r="N27" s="30">
        <v>193707</v>
      </c>
      <c r="O27" s="105">
        <v>1.1</v>
      </c>
      <c r="P27" s="29">
        <v>16</v>
      </c>
      <c r="Q27" s="29" t="s">
        <v>355</v>
      </c>
      <c r="R27" s="30">
        <v>274121</v>
      </c>
      <c r="S27" s="105">
        <v>1.4</v>
      </c>
      <c r="T27" s="29">
        <v>16</v>
      </c>
    </row>
    <row r="28" spans="1:20" ht="12.75">
      <c r="A28" s="135" t="s">
        <v>356</v>
      </c>
      <c r="B28" s="136">
        <v>146096</v>
      </c>
      <c r="C28" s="137">
        <v>0.8</v>
      </c>
      <c r="D28" s="135">
        <v>17</v>
      </c>
      <c r="E28" s="135" t="s">
        <v>356</v>
      </c>
      <c r="F28" s="136">
        <v>292656</v>
      </c>
      <c r="G28" s="137">
        <v>0.4</v>
      </c>
      <c r="H28" s="135">
        <v>17</v>
      </c>
      <c r="I28" s="135" t="s">
        <v>356</v>
      </c>
      <c r="J28" s="136">
        <v>135248</v>
      </c>
      <c r="K28" s="137">
        <v>1</v>
      </c>
      <c r="L28" s="135">
        <v>17</v>
      </c>
      <c r="M28" s="135" t="s">
        <v>356</v>
      </c>
      <c r="N28" s="136">
        <v>574000</v>
      </c>
      <c r="O28" s="137">
        <v>0.7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.75" thickBot="1">
      <c r="A29" s="145" t="s">
        <v>357</v>
      </c>
      <c r="B29" s="146">
        <v>293874</v>
      </c>
      <c r="C29" s="147">
        <v>1</v>
      </c>
      <c r="D29" s="145">
        <v>18</v>
      </c>
      <c r="E29" s="145" t="s">
        <v>357</v>
      </c>
      <c r="F29" s="146">
        <v>590960</v>
      </c>
      <c r="G29" s="147">
        <v>0.8</v>
      </c>
      <c r="H29" s="145">
        <v>18</v>
      </c>
      <c r="I29" s="145" t="s">
        <v>357</v>
      </c>
      <c r="J29" s="146">
        <v>274484</v>
      </c>
      <c r="K29" s="147">
        <v>1.3</v>
      </c>
      <c r="L29" s="145">
        <v>18</v>
      </c>
      <c r="M29" s="145" t="s">
        <v>357</v>
      </c>
      <c r="N29" s="146">
        <v>1159319</v>
      </c>
      <c r="O29" s="147">
        <v>1</v>
      </c>
      <c r="P29" s="145">
        <v>18</v>
      </c>
      <c r="Q29" s="145" t="s">
        <v>357</v>
      </c>
      <c r="R29" s="146">
        <v>1673288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575695</v>
      </c>
      <c r="C32" s="140">
        <v>0.7</v>
      </c>
      <c r="D32" s="138">
        <v>19</v>
      </c>
      <c r="E32" s="138" t="s">
        <v>31</v>
      </c>
      <c r="F32" s="139">
        <v>1161018</v>
      </c>
      <c r="G32" s="140">
        <v>0.6</v>
      </c>
      <c r="H32" s="138">
        <v>19</v>
      </c>
      <c r="I32" s="138" t="s">
        <v>31</v>
      </c>
      <c r="J32" s="139">
        <v>542778</v>
      </c>
      <c r="K32" s="140">
        <v>1.3</v>
      </c>
      <c r="L32" s="138">
        <v>19</v>
      </c>
      <c r="M32" s="138" t="s">
        <v>31</v>
      </c>
      <c r="N32" s="139">
        <v>2279491</v>
      </c>
      <c r="O32" s="140">
        <v>0.8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71" t="s">
        <v>97</v>
      </c>
      <c r="B35" s="272"/>
      <c r="C35" s="104" t="s">
        <v>336</v>
      </c>
      <c r="D35" s="46"/>
      <c r="E35" s="59" t="s">
        <v>110</v>
      </c>
      <c r="F35" s="84"/>
      <c r="G35" s="104" t="s">
        <v>336</v>
      </c>
      <c r="H35" s="46"/>
      <c r="I35" s="59" t="s">
        <v>122</v>
      </c>
      <c r="J35" s="84"/>
      <c r="K35" s="104" t="s">
        <v>336</v>
      </c>
      <c r="L35" s="46"/>
      <c r="M35" s="59" t="s">
        <v>360</v>
      </c>
      <c r="N35" s="84"/>
      <c r="O35" s="104" t="s">
        <v>336</v>
      </c>
      <c r="P35" s="46"/>
      <c r="Q35" s="59" t="s">
        <v>133</v>
      </c>
      <c r="R35" s="84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44845</v>
      </c>
      <c r="C37" s="105">
        <v>2</v>
      </c>
      <c r="D37" s="29">
        <v>20</v>
      </c>
      <c r="E37" s="29" t="s">
        <v>340</v>
      </c>
      <c r="F37" s="30">
        <v>92009</v>
      </c>
      <c r="G37" s="105">
        <v>1.8</v>
      </c>
      <c r="H37" s="29">
        <v>20</v>
      </c>
      <c r="I37" s="29" t="s">
        <v>340</v>
      </c>
      <c r="J37" s="30">
        <v>43514</v>
      </c>
      <c r="K37" s="105">
        <v>2.3</v>
      </c>
      <c r="L37" s="29">
        <v>20</v>
      </c>
      <c r="M37" s="29" t="s">
        <v>340</v>
      </c>
      <c r="N37" s="30">
        <v>180368</v>
      </c>
      <c r="O37" s="105">
        <v>2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40426</v>
      </c>
      <c r="C38" s="105">
        <v>1.5</v>
      </c>
      <c r="D38" s="29">
        <v>21</v>
      </c>
      <c r="E38" s="29" t="s">
        <v>341</v>
      </c>
      <c r="F38" s="30">
        <v>84810</v>
      </c>
      <c r="G38" s="105">
        <v>2.2</v>
      </c>
      <c r="H38" s="29">
        <v>21</v>
      </c>
      <c r="I38" s="29" t="s">
        <v>341</v>
      </c>
      <c r="J38" s="30">
        <v>39341</v>
      </c>
      <c r="K38" s="105">
        <v>1.8</v>
      </c>
      <c r="L38" s="29">
        <v>21</v>
      </c>
      <c r="M38" s="29" t="s">
        <v>341</v>
      </c>
      <c r="N38" s="30">
        <v>164577</v>
      </c>
      <c r="O38" s="105">
        <v>1.9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29" t="s">
        <v>342</v>
      </c>
      <c r="B39" s="30"/>
      <c r="C39" s="105"/>
      <c r="D39" s="29">
        <v>22</v>
      </c>
      <c r="E39" s="29" t="s">
        <v>342</v>
      </c>
      <c r="F39" s="30"/>
      <c r="G39" s="105"/>
      <c r="H39" s="29">
        <v>22</v>
      </c>
      <c r="I39" s="29" t="s">
        <v>342</v>
      </c>
      <c r="J39" s="30"/>
      <c r="K39" s="105"/>
      <c r="L39" s="29">
        <v>22</v>
      </c>
      <c r="M39" s="29" t="s">
        <v>342</v>
      </c>
      <c r="N39" s="30"/>
      <c r="O39" s="105"/>
      <c r="P39" s="29">
        <v>22</v>
      </c>
      <c r="Q39" s="29" t="s">
        <v>342</v>
      </c>
      <c r="R39" s="30"/>
      <c r="S39" s="105"/>
      <c r="T39" s="29">
        <v>22</v>
      </c>
    </row>
    <row r="40" spans="1:20" ht="12.75">
      <c r="A40" s="135" t="s">
        <v>343</v>
      </c>
      <c r="B40" s="136">
        <v>85271</v>
      </c>
      <c r="C40" s="137">
        <v>1.8</v>
      </c>
      <c r="D40" s="135">
        <v>23</v>
      </c>
      <c r="E40" s="135" t="s">
        <v>343</v>
      </c>
      <c r="F40" s="136">
        <v>176819</v>
      </c>
      <c r="G40" s="137">
        <v>1.9</v>
      </c>
      <c r="H40" s="135">
        <v>23</v>
      </c>
      <c r="I40" s="135" t="s">
        <v>343</v>
      </c>
      <c r="J40" s="136">
        <v>82855</v>
      </c>
      <c r="K40" s="137">
        <v>2.1</v>
      </c>
      <c r="L40" s="135">
        <v>23</v>
      </c>
      <c r="M40" s="135" t="s">
        <v>343</v>
      </c>
      <c r="N40" s="136">
        <v>344945</v>
      </c>
      <c r="O40" s="137">
        <v>1.9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29" t="s">
        <v>346</v>
      </c>
      <c r="B45" s="30"/>
      <c r="C45" s="105"/>
      <c r="D45" s="29">
        <v>26</v>
      </c>
      <c r="E45" s="29" t="s">
        <v>346</v>
      </c>
      <c r="F45" s="30"/>
      <c r="G45" s="105"/>
      <c r="H45" s="29">
        <v>26</v>
      </c>
      <c r="I45" s="29" t="s">
        <v>346</v>
      </c>
      <c r="J45" s="30"/>
      <c r="K45" s="105"/>
      <c r="L45" s="29">
        <v>26</v>
      </c>
      <c r="M45" s="29" t="s">
        <v>346</v>
      </c>
      <c r="N45" s="30"/>
      <c r="O45" s="105"/>
      <c r="P45" s="29">
        <v>26</v>
      </c>
      <c r="Q45" s="29" t="s">
        <v>346</v>
      </c>
      <c r="R45" s="30"/>
      <c r="S45" s="105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85271</v>
      </c>
      <c r="C47" s="105">
        <v>1.8</v>
      </c>
      <c r="D47" s="29">
        <v>28</v>
      </c>
      <c r="E47" s="29" t="s">
        <v>348</v>
      </c>
      <c r="F47" s="30">
        <v>176819</v>
      </c>
      <c r="G47" s="105">
        <v>1.9</v>
      </c>
      <c r="H47" s="29">
        <v>28</v>
      </c>
      <c r="I47" s="29" t="s">
        <v>348</v>
      </c>
      <c r="J47" s="30">
        <v>82855</v>
      </c>
      <c r="K47" s="105">
        <v>2.1</v>
      </c>
      <c r="L47" s="29">
        <v>28</v>
      </c>
      <c r="M47" s="29" t="s">
        <v>348</v>
      </c>
      <c r="N47" s="30">
        <v>344945</v>
      </c>
      <c r="O47" s="105">
        <v>1.9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29" t="s">
        <v>351</v>
      </c>
      <c r="B52" s="30"/>
      <c r="C52" s="105"/>
      <c r="D52" s="29">
        <v>31</v>
      </c>
      <c r="E52" s="29" t="s">
        <v>351</v>
      </c>
      <c r="F52" s="30"/>
      <c r="G52" s="105"/>
      <c r="H52" s="29">
        <v>31</v>
      </c>
      <c r="I52" s="29" t="s">
        <v>351</v>
      </c>
      <c r="J52" s="30"/>
      <c r="K52" s="105"/>
      <c r="L52" s="29">
        <v>31</v>
      </c>
      <c r="M52" s="29" t="s">
        <v>351</v>
      </c>
      <c r="N52" s="30"/>
      <c r="O52" s="105"/>
      <c r="P52" s="29">
        <v>31</v>
      </c>
      <c r="Q52" s="29" t="s">
        <v>351</v>
      </c>
      <c r="R52" s="30"/>
      <c r="S52" s="105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29" t="s">
        <v>355</v>
      </c>
      <c r="B58" s="30"/>
      <c r="C58" s="105"/>
      <c r="D58" s="29">
        <v>35</v>
      </c>
      <c r="E58" s="29" t="s">
        <v>355</v>
      </c>
      <c r="F58" s="30"/>
      <c r="G58" s="105"/>
      <c r="H58" s="29">
        <v>35</v>
      </c>
      <c r="I58" s="29" t="s">
        <v>355</v>
      </c>
      <c r="J58" s="30"/>
      <c r="K58" s="105"/>
      <c r="L58" s="29">
        <v>35</v>
      </c>
      <c r="M58" s="29" t="s">
        <v>355</v>
      </c>
      <c r="N58" s="30"/>
      <c r="O58" s="105"/>
      <c r="P58" s="29">
        <v>35</v>
      </c>
      <c r="Q58" s="29" t="s">
        <v>355</v>
      </c>
      <c r="R58" s="30"/>
      <c r="S58" s="105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85271</v>
      </c>
      <c r="C63" s="140">
        <v>1.8</v>
      </c>
      <c r="D63" s="138">
        <v>38</v>
      </c>
      <c r="E63" s="138" t="s">
        <v>31</v>
      </c>
      <c r="F63" s="139">
        <v>176819</v>
      </c>
      <c r="G63" s="140">
        <v>1.9</v>
      </c>
      <c r="H63" s="138">
        <v>38</v>
      </c>
      <c r="I63" s="138" t="s">
        <v>31</v>
      </c>
      <c r="J63" s="139">
        <v>82855</v>
      </c>
      <c r="K63" s="140">
        <v>2.1</v>
      </c>
      <c r="L63" s="138">
        <v>38</v>
      </c>
      <c r="M63" s="138" t="s">
        <v>31</v>
      </c>
      <c r="N63" s="139">
        <v>344945</v>
      </c>
      <c r="O63" s="140">
        <v>1.9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361</v>
      </c>
      <c r="N1" s="15" t="s">
        <v>362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2020-04-13T12:16:33Z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