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7'!$A$34</definedName>
    <definedName name="Current_Year2">'Page 8'!$A$34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<sst xmlns="http://schemas.openxmlformats.org/spreadsheetml/2006/main" count="2428" uniqueCount="727">
  <si>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</si>
  <si>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</si>
  <si>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</si>
  <si>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</si>
  <si>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</si>
  <si>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</si>
  <si>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</si>
  <si>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</si>
  <si>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</si>
  <si>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</si>
  <si>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</si>
  <si>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</si>
  <si>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</si>
  <si>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</si>
  <si>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</si>
  <si>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</si>
  <si>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</si>
  <si>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</si>
  <si>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</si>
  <si>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</si>
  <si>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2011.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</si>
  <si>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</si>
  <si>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</si>
  <si>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</si>
  <si>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</si>
  <si>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</si>
  <si>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</si>
  <si>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</si>
  <si>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</si>
  <si>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</si>
  <si>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</si>
  <si>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</si>
  <si>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</si>
  <si>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</si>
  <si>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</si>
  <si>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</si>
  <si>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</si>
  <si>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</si>
  <si>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</si>
  <si>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</si>
  <si>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</si>
  <si>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</si>
  <si>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</si>
  <si>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</si>
  <si>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</si>
  <si>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</si>
  <si>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</si>
  <si>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</si>
  <si>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</si>
  <si>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</si>
  <si>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</si>
  <si>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</si>
  <si>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</si>
  <si>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</si>
  <si>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</si>
  <si>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2013 Individual monthly vehicle-miles in Billions*</t>
  </si>
  <si>
    <t>INDEX</t>
  </si>
  <si>
    <t>Rural Interstate</t>
  </si>
  <si>
    <t>17.9</t>
  </si>
  <si>
    <t>16.8</t>
  </si>
  <si>
    <t>20.4</t>
  </si>
  <si>
    <t>20.3</t>
  </si>
  <si>
    <t>22.1</t>
  </si>
  <si>
    <t>22.2</t>
  </si>
  <si>
    <t>23.6</t>
  </si>
  <si>
    <t>23.7</t>
  </si>
  <si>
    <t>20.0</t>
  </si>
  <si>
    <t>21.2</t>
  </si>
  <si>
    <t>19.7</t>
  </si>
  <si>
    <t>20.2</t>
  </si>
  <si>
    <t>Rural Other Arterial</t>
  </si>
  <si>
    <t>27.2</t>
  </si>
  <si>
    <t>26.2</t>
  </si>
  <si>
    <t>30.9</t>
  </si>
  <si>
    <t>30.6</t>
  </si>
  <si>
    <t>33.2</t>
  </si>
  <si>
    <t>33.3</t>
  </si>
  <si>
    <t>35.3</t>
  </si>
  <si>
    <t>35.1</t>
  </si>
  <si>
    <t>31.5</t>
  </si>
  <si>
    <t>33.0</t>
  </si>
  <si>
    <t>30.1</t>
  </si>
  <si>
    <t>29.2</t>
  </si>
  <si>
    <t>Other Rural</t>
  </si>
  <si>
    <t>26.5</t>
  </si>
  <si>
    <t>25.0</t>
  </si>
  <si>
    <t>29.6</t>
  </si>
  <si>
    <t>32.1</t>
  </si>
  <si>
    <t>32.0</t>
  </si>
  <si>
    <t>33.1</t>
  </si>
  <si>
    <t>29.8</t>
  </si>
  <si>
    <t>31.4</t>
  </si>
  <si>
    <t>28.0</t>
  </si>
  <si>
    <t>27.0</t>
  </si>
  <si>
    <t>Urban Interstate</t>
  </si>
  <si>
    <t>37.3</t>
  </si>
  <si>
    <t>35.2</t>
  </si>
  <si>
    <t>40.6</t>
  </si>
  <si>
    <t>42.9</t>
  </si>
  <si>
    <t>42.6</t>
  </si>
  <si>
    <t>41.2</t>
  </si>
  <si>
    <t>39.7</t>
  </si>
  <si>
    <t>41.6</t>
  </si>
  <si>
    <t>39.4</t>
  </si>
  <si>
    <t>39.8</t>
  </si>
  <si>
    <t>Urban Other Arterial</t>
  </si>
  <si>
    <t>82.2</t>
  </si>
  <si>
    <t>77.7</t>
  </si>
  <si>
    <t>89.0</t>
  </si>
  <si>
    <t>89.6</t>
  </si>
  <si>
    <t>91.4</t>
  </si>
  <si>
    <t>90.4</t>
  </si>
  <si>
    <t>92.5</t>
  </si>
  <si>
    <t>83.8</t>
  </si>
  <si>
    <t>91.7</t>
  </si>
  <si>
    <t>84.8</t>
  </si>
  <si>
    <t>85.7</t>
  </si>
  <si>
    <t>Other Urban</t>
  </si>
  <si>
    <t>35.6</t>
  </si>
  <si>
    <t>33.5</t>
  </si>
  <si>
    <t>38.1</t>
  </si>
  <si>
    <t>39.0</t>
  </si>
  <si>
    <t>40.1</t>
  </si>
  <si>
    <t>38.9</t>
  </si>
  <si>
    <t>39.5</t>
  </si>
  <si>
    <t>36.2</t>
  </si>
  <si>
    <t>38.7</t>
  </si>
  <si>
    <t>36.5</t>
  </si>
  <si>
    <t>37.8</t>
  </si>
  <si>
    <t>All Systems</t>
  </si>
  <si>
    <t>226.7</t>
  </si>
  <si>
    <t>214.5</t>
  </si>
  <si>
    <t>248.6</t>
  </si>
  <si>
    <t>250.3</t>
  </si>
  <si>
    <t>261.8</t>
  </si>
  <si>
    <t>258.0</t>
  </si>
  <si>
    <t>263.2</t>
  </si>
  <si>
    <t>266.9</t>
  </si>
  <si>
    <t>241.1</t>
  </si>
  <si>
    <t>257.6</t>
  </si>
  <si>
    <t>238.6</t>
  </si>
  <si>
    <t>239.7</t>
  </si>
  <si>
    <t>2014 Individual monthly vehicle-miles in Billions*</t>
  </si>
  <si>
    <t>17.8</t>
  </si>
  <si>
    <t>26.8</t>
  </si>
  <si>
    <t>26.0</t>
  </si>
  <si>
    <t>37.0</t>
  </si>
  <si>
    <t>81.3</t>
  </si>
  <si>
    <t>34.8</t>
  </si>
  <si>
    <t>223.8</t>
  </si>
  <si>
    <t>Percent Change In Individual Monthly Travel 2013 vs 2014</t>
  </si>
  <si>
    <t>-0.5</t>
  </si>
  <si>
    <t>-1.5</t>
  </si>
  <si>
    <t>-1.7</t>
  </si>
  <si>
    <t>-0.8</t>
  </si>
  <si>
    <t>-1.1</t>
  </si>
  <si>
    <t>-2.3</t>
  </si>
  <si>
    <t>-1.3</t>
  </si>
  <si>
    <t>Table - 2. Estimated Cumulative Monthly Motor Vehicle Travel in the United States</t>
  </si>
  <si>
    <t>2013 Cumulative monthly vehicle-miles in Billions*</t>
  </si>
  <si>
    <t>34.7</t>
  </si>
  <si>
    <t>55.2</t>
  </si>
  <si>
    <t>75.5</t>
  </si>
  <si>
    <t>97.6</t>
  </si>
  <si>
    <t>119.8</t>
  </si>
  <si>
    <t>143.5</t>
  </si>
  <si>
    <t>167.1</t>
  </si>
  <si>
    <t>187.1</t>
  </si>
  <si>
    <t>208.3</t>
  </si>
  <si>
    <t>228.0</t>
  </si>
  <si>
    <t>248.2</t>
  </si>
  <si>
    <t>53.4</t>
  </si>
  <si>
    <t>84.3</t>
  </si>
  <si>
    <t>114.9</t>
  </si>
  <si>
    <t>148.1</t>
  </si>
  <si>
    <t>181.4</t>
  </si>
  <si>
    <t>216.8</t>
  </si>
  <si>
    <t>251.9</t>
  </si>
  <si>
    <t>283.4</t>
  </si>
  <si>
    <t>316.3</t>
  </si>
  <si>
    <t>346.4</t>
  </si>
  <si>
    <t>375.6</t>
  </si>
  <si>
    <t>51.4</t>
  </si>
  <si>
    <t>81.0</t>
  </si>
  <si>
    <t>111.1</t>
  </si>
  <si>
    <t>143.2</t>
  </si>
  <si>
    <t>175.2</t>
  </si>
  <si>
    <t>241.6</t>
  </si>
  <si>
    <t>271.4</t>
  </si>
  <si>
    <t>302.8</t>
  </si>
  <si>
    <t>330.8</t>
  </si>
  <si>
    <t>357.9</t>
  </si>
  <si>
    <t>72.5</t>
  </si>
  <si>
    <t>113.1</t>
  </si>
  <si>
    <t>153.7</t>
  </si>
  <si>
    <t>196.6</t>
  </si>
  <si>
    <t>239.2</t>
  </si>
  <si>
    <t>280.4</t>
  </si>
  <si>
    <t>323.3</t>
  </si>
  <si>
    <t>363.0</t>
  </si>
  <si>
    <t>404.7</t>
  </si>
  <si>
    <t>444.1</t>
  </si>
  <si>
    <t>483.9</t>
  </si>
  <si>
    <t>159.9</t>
  </si>
  <si>
    <t>248.8</t>
  </si>
  <si>
    <t>338.4</t>
  </si>
  <si>
    <t>429.8</t>
  </si>
  <si>
    <t>518.8</t>
  </si>
  <si>
    <t>609.2</t>
  </si>
  <si>
    <t>701.7</t>
  </si>
  <si>
    <t>785.5</t>
  </si>
  <si>
    <t>877.2</t>
  </si>
  <si>
    <t>962.0</t>
  </si>
  <si>
    <t>1047.8</t>
  </si>
  <si>
    <t>69.2</t>
  </si>
  <si>
    <t>107.3</t>
  </si>
  <si>
    <t>146.3</t>
  </si>
  <si>
    <t>186.5</t>
  </si>
  <si>
    <t>225.3</t>
  </si>
  <si>
    <t>264.8</t>
  </si>
  <si>
    <t>304.3</t>
  </si>
  <si>
    <t>340.5</t>
  </si>
  <si>
    <t>379.2</t>
  </si>
  <si>
    <t>415.7</t>
  </si>
  <si>
    <t>453.5</t>
  </si>
  <si>
    <t>441.1</t>
  </si>
  <si>
    <t>689.7</t>
  </si>
  <si>
    <t>940.0</t>
  </si>
  <si>
    <t>1201.8</t>
  </si>
  <si>
    <t>1459.8</t>
  </si>
  <si>
    <t>1722.9</t>
  </si>
  <si>
    <t>1989.9</t>
  </si>
  <si>
    <t>2230.9</t>
  </si>
  <si>
    <t>2488.5</t>
  </si>
  <si>
    <t>2727.1</t>
  </si>
  <si>
    <t>2966.8</t>
  </si>
  <si>
    <t>2014 Cumulative monthly vehicle-miles in Billions*</t>
  </si>
  <si>
    <t>Percent Change In Cumulative Monthly Travel 2013 vs 2014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</si>
  <si>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</si>
  <si>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</si>
  <si>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</si>
  <si>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</si>
  <si>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</si>
  <si>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</si>
  <si>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</si>
  <si>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</si>
  <si>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</si>
  <si>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</si>
  <si>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</si>
  <si>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</si>
  <si>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</si>
  <si>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</si>
  <si>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</si>
  <si>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</si>
  <si>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</si>
  <si>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</si>
  <si>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</si>
  <si>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</si>
  <si>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</si>
  <si>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</si>
  <si>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</si>
  <si>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</si>
  <si>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</si>
  <si>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</si>
  <si>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</si>
  <si>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</si>
  <si>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</si>
  <si>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</si>
  <si>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</si>
  <si>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</si>
  <si>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</si>
  <si>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</si>
  <si>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</si>
  <si>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</si>
  <si>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</si>
  <si>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</si>
  <si>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</si>
  <si>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</si>
  <si>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</si>
  <si>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</si>
  <si>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</si>
  <si>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</si>
  <si>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</si>
  <si>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</si>
  <si>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</si>
  <si>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</si>
  <si>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</si>
  <si>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</si>
  <si>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</si>
  <si>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</si>
  <si>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</si>
  <si>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</si>
  <si>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</si>
  <si>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</si>
  <si>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</si>
  <si>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</si>
  <si>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</si>
  <si>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</si>
  <si>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</si>
  <si>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</si>
  <si>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</si>
  <si>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</si>
  <si>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</si>
  <si>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</si>
  <si>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</si>
  <si>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</si>
  <si>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</si>
  <si>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</si>
  <si>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</si>
  <si>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</si>
  <si>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</si>
  <si>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</si>
  <si>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</si>
  <si>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</si>
  <si>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</si>
  <si>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</si>
  <si>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Year-2013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</si>
  <si>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</si>
  <si>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</si>
  <si>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</si>
  <si>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</si>
  <si>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</si>
  <si>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</si>
  <si>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</si>
  <si>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</si>
  <si>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</si>
  <si>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</si>
  <si>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</si>
  <si>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</si>
  <si>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</si>
  <si>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</si>
  <si>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</si>
  <si>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</si>
  <si>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</si>
  <si>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</si>
  <si>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</si>
  <si>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</si>
  <si>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</si>
  <si>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</si>
  <si>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Year-2014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</si>
  <si>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</si>
  <si>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</si>
  <si>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</si>
  <si>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</si>
  <si>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</si>
  <si>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</si>
  <si>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</si>
  <si>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</si>
  <si>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</si>
  <si>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</si>
  <si>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</si>
  <si>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</si>
  <si>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</si>
  <si>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</si>
  <si>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</si>
  <si>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</si>
  <si>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</si>
  <si>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</si>
  <si>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</si>
  <si>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</si>
  <si>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</si>
  <si>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</si>
  <si>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</si>
  <si>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</si>
  <si>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</si>
  <si>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</si>
  <si>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</si>
  <si>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</si>
  <si>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</si>
  <si>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</si>
  <si>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</si>
  <si>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</si>
  <si>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</si>
  <si>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2014</t>
  </si>
  <si>
    <t>January</t>
  </si>
  <si>
    <t>48.4</t>
  </si>
  <si>
    <t>49.4</t>
  </si>
  <si>
    <t>46.8</t>
  </si>
  <si>
    <t>30.5</t>
  </si>
  <si>
    <t>48.6</t>
  </si>
  <si>
    <t>70.6</t>
  </si>
  <si>
    <t>153.1</t>
  </si>
  <si>
    <t>3.3</t>
  </si>
  <si>
    <t>-4.5</t>
  </si>
  <si>
    <t>0.5</t>
  </si>
  <si>
    <t>-4.4</t>
  </si>
  <si>
    <t>-2.0</t>
  </si>
  <si>
    <t>1.3</t>
  </si>
  <si>
    <t>2012</t>
  </si>
  <si>
    <t>May15,2014</t>
  </si>
  <si>
    <t>December 2013</t>
  </si>
  <si>
    <t>May 15, 2014</t>
  </si>
  <si>
    <t>-2.9</t>
  </si>
  <si>
    <t>Page 2 - table</t>
  </si>
  <si>
    <t>year_record</t>
  </si>
  <si>
    <t>tmonth</t>
  </si>
  <si>
    <t>yearToDate</t>
  </si>
  <si>
    <t>moving</t>
  </si>
  <si>
    <t>1989</t>
  </si>
  <si>
    <t>159750.000000</t>
  </si>
  <si>
    <t>2036457.000000</t>
  </si>
  <si>
    <t>1990</t>
  </si>
  <si>
    <t>163600.000000</t>
  </si>
  <si>
    <t>2110889.000000</t>
  </si>
  <si>
    <t>1991</t>
  </si>
  <si>
    <t>157889.000000</t>
  </si>
  <si>
    <t>2141790.000000</t>
  </si>
  <si>
    <t>1992</t>
  </si>
  <si>
    <t>167652.000000</t>
  </si>
  <si>
    <t>2181977.000000</t>
  </si>
  <si>
    <t>1993</t>
  </si>
  <si>
    <t>171680.000000</t>
  </si>
  <si>
    <t>2251180.000000</t>
  </si>
  <si>
    <t>1994</t>
  </si>
  <si>
    <t>169314.000000</t>
  </si>
  <si>
    <t>2294338.000000</t>
  </si>
  <si>
    <t>1995</t>
  </si>
  <si>
    <t>193838.000000</t>
  </si>
  <si>
    <t>2382111.000000</t>
  </si>
  <si>
    <t>1996</t>
  </si>
  <si>
    <t>183465.000000</t>
  </si>
  <si>
    <t>2412403.000000</t>
  </si>
  <si>
    <t>1997</t>
  </si>
  <si>
    <t>190126.000000</t>
  </si>
  <si>
    <t>2488862.000000</t>
  </si>
  <si>
    <t>1998</t>
  </si>
  <si>
    <t>196870.000000</t>
  </si>
  <si>
    <t>2567117.000000</t>
  </si>
  <si>
    <t>1999</t>
  </si>
  <si>
    <t>193581.000000</t>
  </si>
  <si>
    <t>2622074.000000</t>
  </si>
  <si>
    <t>2000</t>
  </si>
  <si>
    <t>203442.000000</t>
  </si>
  <si>
    <t>2689319.000000</t>
  </si>
  <si>
    <t>2001</t>
  </si>
  <si>
    <t>209685.000000</t>
  </si>
  <si>
    <t>2753170.000000</t>
  </si>
  <si>
    <t>2002</t>
  </si>
  <si>
    <t>215215.000000</t>
  </si>
  <si>
    <t>2801140.000000</t>
  </si>
  <si>
    <t>2003</t>
  </si>
  <si>
    <t>218534.000000</t>
  </si>
  <si>
    <t>2858829.000000</t>
  </si>
  <si>
    <t>2004</t>
  </si>
  <si>
    <t>222450.000000</t>
  </si>
  <si>
    <t>2894137.000000</t>
  </si>
  <si>
    <t>2005</t>
  </si>
  <si>
    <t>224072.000000</t>
  </si>
  <si>
    <t>2966412.000000</t>
  </si>
  <si>
    <t>2006</t>
  </si>
  <si>
    <t>233302.000000</t>
  </si>
  <si>
    <t>2998660.000000</t>
  </si>
  <si>
    <t>2007</t>
  </si>
  <si>
    <t>233799.000000</t>
  </si>
  <si>
    <t>3014868.000000</t>
  </si>
  <si>
    <t>2008</t>
  </si>
  <si>
    <t>233469.000000</t>
  </si>
  <si>
    <t>3030794.000000</t>
  </si>
  <si>
    <t>2009</t>
  </si>
  <si>
    <t>224840.000000</t>
  </si>
  <si>
    <t>2967899.000000</t>
  </si>
  <si>
    <t>2010</t>
  </si>
  <si>
    <t>220177.000000</t>
  </si>
  <si>
    <t>2952099.000000</t>
  </si>
  <si>
    <t>2011</t>
  </si>
  <si>
    <t>222724.000000</t>
  </si>
  <si>
    <t>2969510.000000</t>
  </si>
  <si>
    <t>225714.000000</t>
  </si>
  <si>
    <t>2948804.000000</t>
  </si>
  <si>
    <t>2013</t>
  </si>
  <si>
    <t>226684.000000</t>
  </si>
  <si>
    <t>2955160.000000</t>
  </si>
  <si>
    <t>223754.000000</t>
  </si>
  <si>
    <t>2963904.000000</t>
  </si>
  <si>
    <t>Figure 1</t>
  </si>
  <si>
    <t>MONTH_RECORD</t>
  </si>
  <si>
    <t>MONTHNAME</t>
  </si>
  <si>
    <t>VDT</t>
  </si>
  <si>
    <t>RVDT</t>
  </si>
  <si>
    <t>1</t>
  </si>
  <si>
    <t>2112</t>
  </si>
  <si>
    <t>2</t>
  </si>
  <si>
    <t>February</t>
  </si>
  <si>
    <t>2119</t>
  </si>
  <si>
    <t>3</t>
  </si>
  <si>
    <t>March</t>
  </si>
  <si>
    <t>2123</t>
  </si>
  <si>
    <t>4</t>
  </si>
  <si>
    <t>April</t>
  </si>
  <si>
    <t>2128</t>
  </si>
  <si>
    <t>5</t>
  </si>
  <si>
    <t>2132</t>
  </si>
  <si>
    <t>6</t>
  </si>
  <si>
    <t>June</t>
  </si>
  <si>
    <t>2138</t>
  </si>
  <si>
    <t>7</t>
  </si>
  <si>
    <t>July</t>
  </si>
  <si>
    <t>2142</t>
  </si>
  <si>
    <t>8</t>
  </si>
  <si>
    <t>August</t>
  </si>
  <si>
    <t>2145</t>
  </si>
  <si>
    <t>9</t>
  </si>
  <si>
    <t>September</t>
  </si>
  <si>
    <t>2146</t>
  </si>
  <si>
    <t>10</t>
  </si>
  <si>
    <t>October</t>
  </si>
  <si>
    <t>11</t>
  </si>
  <si>
    <t>November</t>
  </si>
  <si>
    <t>2148</t>
  </si>
  <si>
    <t>12</t>
  </si>
  <si>
    <t>December</t>
  </si>
  <si>
    <t>2149</t>
  </si>
  <si>
    <t>2143</t>
  </si>
  <si>
    <t>2152</t>
  </si>
  <si>
    <t>2159</t>
  </si>
  <si>
    <t>2165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</si>
  <si>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</si>
  <si>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</si>
  <si>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</si>
  <si>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</si>
  <si>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</si>
  <si>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</si>
  <si>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</si>
  <si>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</si>
  <si>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</si>
  <si>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2218</t>
  </si>
  <si>
    <t>2219</t>
  </si>
  <si>
    <t>2226</t>
  </si>
  <si>
    <t>2233</t>
  </si>
  <si>
    <t>2240</t>
  </si>
  <si>
    <t>2248</t>
  </si>
  <si>
    <t>2252</t>
  </si>
  <si>
    <t>2255</t>
  </si>
  <si>
    <t>2259</t>
  </si>
  <si>
    <t>2262</t>
  </si>
  <si>
    <t>2271</t>
  </si>
  <si>
    <t>2273</t>
  </si>
  <si>
    <t>2276</t>
  </si>
  <si>
    <t>2281</t>
  </si>
  <si>
    <t>2284</t>
  </si>
  <si>
    <t>2287</t>
  </si>
  <si>
    <t>2292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</si>
  <si>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</si>
  <si>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</si>
  <si>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</si>
  <si>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</si>
  <si>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</si>
  <si>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</si>
  <si>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</si>
  <si>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</si>
  <si>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</si>
  <si>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</si>
  <si>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</si>
  <si>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</si>
  <si>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</si>
  <si>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</si>
  <si>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</si>
  <si>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</si>
  <si>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</si>
  <si>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</si>
  <si>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</si>
  <si>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</si>
  <si>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</si>
  <si>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</si>
  <si>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</si>
  <si>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</si>
  <si>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</si>
  <si>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</si>
  <si>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</si>
  <si>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</si>
  <si>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</si>
  <si>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</si>
  <si>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</si>
  <si>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</si>
  <si>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</si>
  <si>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</si>
  <si>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</si>
  <si>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</si>
  <si>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</si>
  <si>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</si>
  <si>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</si>
  <si>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</si>
  <si>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</si>
  <si>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</si>
  <si>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</si>
  <si>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</si>
  <si>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</si>
  <si>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</si>
  <si>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</si>
  <si>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</si>
  <si>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</si>
  <si>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</si>
  <si>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</si>
  <si>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</si>
  <si>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</si>
  <si>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</si>
  <si>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</si>
  <si>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</si>
  <si>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</si>
  <si>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</si>
  <si>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</si>
  <si>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</si>
  <si>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</si>
  <si>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</si>
  <si>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</si>
  <si>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</si>
  <si>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</si>
  <si>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</si>
  <si>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</si>
  <si>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</si>
  <si>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</si>
  <si>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</si>
  <si>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</si>
  <si>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</si>
  <si>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</si>
  <si>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</si>
  <si>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</si>
  <si>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</si>
  <si>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</si>
  <si>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</si>
  <si>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</si>
  <si>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</si>
  <si>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</si>
  <si>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</si>
  <si>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</si>
  <si>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</si>
  <si>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</si>
  <si>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</si>
  <si>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</si>
  <si>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</si>
  <si>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</si>
  <si>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</si>
  <si>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</si>
  <si>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</si>
  <si>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</si>
  <si>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</si>
  <si>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</si>
  <si>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</si>
  <si>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</si>
  <si>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</si>
  <si>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</si>
  <si>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</si>
  <si>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</si>
  <si>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</si>
  <si>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</si>
  <si>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</si>
  <si>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</si>
  <si>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</si>
  <si>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</si>
  <si>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</si>
  <si>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</si>
  <si>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</si>
  <si>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</si>
  <si>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</si>
  <si>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</si>
  <si>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</si>
  <si>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</si>
  <si>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</si>
  <si>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</si>
  <si>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</si>
  <si>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</si>
  <si>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</si>
  <si>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</si>
  <si>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</si>
  <si>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</si>
  <si>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</si>
  <si>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</si>
  <si>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</si>
  <si>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</si>
  <si>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</si>
  <si>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</si>
  <si>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</si>
  <si>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</si>
  <si>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</si>
  <si>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</si>
  <si>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</si>
  <si>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</si>
  <si>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</si>
  <si>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</si>
  <si>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</si>
  <si>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</si>
  <si>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</si>
  <si>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</si>
  <si>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</si>
  <si>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</si>
  <si>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</si>
  <si>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</si>
  <si>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</si>
  <si>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</si>
  <si>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3038</t>
  </si>
  <si>
    <t>3039</t>
  </si>
  <si>
    <t>3031</t>
  </si>
  <si>
    <t>3030</t>
  </si>
  <si>
    <t>3033</t>
  </si>
  <si>
    <t>3026</t>
  </si>
  <si>
    <t>3020</t>
  </si>
  <si>
    <t>3011</t>
  </si>
  <si>
    <t>3006</t>
  </si>
  <si>
    <t>2996</t>
  </si>
  <si>
    <t>2983</t>
  </si>
  <si>
    <t>2976</t>
  </si>
  <si>
    <t>2968</t>
  </si>
  <si>
    <t>2956</t>
  </si>
  <si>
    <t>2953</t>
  </si>
  <si>
    <t>2955</t>
  </si>
  <si>
    <t>2961</t>
  </si>
  <si>
    <t>2951</t>
  </si>
  <si>
    <t>2944</t>
  </si>
  <si>
    <t>2949</t>
  </si>
  <si>
    <t>2950</t>
  </si>
  <si>
    <t>2959</t>
  </si>
  <si>
    <t>2963</t>
  </si>
  <si>
    <t>2967</t>
  </si>
  <si>
    <t>2970</t>
  </si>
  <si>
    <t>2973</t>
  </si>
  <si>
    <t>2971</t>
  </si>
  <si>
    <t>2942</t>
  </si>
  <si>
    <t>2946</t>
  </si>
  <si>
    <t>2962</t>
  </si>
  <si>
    <t>2960</t>
  </si>
  <si>
    <t>2957</t>
  </si>
  <si>
    <t>2965</t>
  </si>
  <si>
    <t>Figure 2</t>
  </si>
  <si>
    <t>NUMBER_MONTH</t>
  </si>
  <si>
    <t>UVDT</t>
  </si>
  <si>
    <t>Rural Table</t>
  </si>
  <si>
    <t>Urban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</si>
</sst>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5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3" xfId="0" applyNumberFormat="1" applyFont="1" applyBorder="1" applyAlignment="1">
      <alignment horizontal="left" wrapText="1"/>
    </xf>
    <xf numFmtId="191" fontId="14" fillId="0" borderId="21" xfId="0" applyNumberFormat="1" applyFont="1" applyBorder="1" applyAlignment="1">
      <alignment horizontal="left" wrapText="1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9" xfId="0" applyFont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6958247"/>
        <c:axId val="62624224"/>
      </c:lineChart>
      <c:catAx>
        <c:axId val="6958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624224"/>
        <c:crosses val="autoZero"/>
        <c:auto val="0"/>
        <c:lblOffset val="100"/>
        <c:tickLblSkip val="12"/>
        <c:noMultiLvlLbl val="0"/>
      </c:catAx>
      <c:valAx>
        <c:axId val="62624224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58247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2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26747105"/>
        <c:axId val="39397354"/>
      </c:lineChart>
      <c:catAx>
        <c:axId val="26747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97354"/>
        <c:crosses val="autoZero"/>
        <c:auto val="1"/>
        <c:lblOffset val="100"/>
        <c:tickLblSkip val="1"/>
        <c:noMultiLvlLbl val="0"/>
      </c:catAx>
      <c:valAx>
        <c:axId val="39397354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471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26"/>
          <c:w val="0.0665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325"/>
          <c:w val="0.840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19031867"/>
        <c:axId val="37069076"/>
      </c:lineChart>
      <c:catAx>
        <c:axId val="19031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69076"/>
        <c:crosses val="autoZero"/>
        <c:auto val="1"/>
        <c:lblOffset val="100"/>
        <c:tickLblSkip val="1"/>
        <c:noMultiLvlLbl val="0"/>
      </c:catAx>
      <c:valAx>
        <c:axId val="37069076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31867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2375"/>
          <c:w val="0.0662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/../AppData/Local/Temp/1/index.html" TargetMode="External" /><Relationship Id="rId2" Type="http://schemas.openxmlformats.org/officeDocument/2006/relationships/hyperlink" Target="../../AppData/Local/Temp/1/feedback.html" TargetMode="External" /><Relationship Id="rId3" Type="http://schemas.openxmlformats.org/officeDocument/2006/relationships/hyperlink" Target="../../AppData/Local/Temp/1/index.html" TargetMode="External" /><Relationship Id="rId4" Type="http://schemas.openxmlformats.org/officeDocument/2006/relationships/hyperlink" Target="../../AppData/Local/Temp/1/feedback.html" TargetMode="External" /><Relationship Id="rId5" Type="http://schemas.openxmlformats.org/officeDocument/2006/relationships/hyperlink" Target="../../AppData/Local/Temp/index.html" TargetMode="External" /><Relationship Id="rId6" Type="http://schemas.openxmlformats.org/officeDocument/2006/relationships/hyperlink" Target="../../AppData/Local/Temp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/../AppData/Local/Temp/index.html" TargetMode="External" /><Relationship Id="rId2" Type="http://schemas.openxmlformats.org/officeDocument/2006/relationships/hyperlink" Target="../../AppData/Local/Temp/feedback.html" TargetMode="External" /><Relationship Id="rId3" Type="http://schemas.openxmlformats.org/officeDocument/2006/relationships/hyperlink" Target="../../AppData/Local/Temp/index.html" TargetMode="External" /><Relationship Id="rId4" Type="http://schemas.openxmlformats.org/officeDocument/2006/relationships/hyperlink" Target="../../AppData/Local/Temp/feedback.html" TargetMode="External" /><Relationship Id="rId5" Type="http://schemas.openxmlformats.org/officeDocument/2006/relationships/hyperlink" Target="../../AppData/Local/index.html" TargetMode="External" /><Relationship Id="rId6" Type="http://schemas.openxmlformats.org/officeDocument/2006/relationships/hyperlink" Target="../../AppData/Local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/../AppData/Local/Temp/1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28</xdr:row>
      <xdr:rowOff>0</xdr:rowOff>
    </xdr:from>
    <xdr:to>
      <xdr:col>10</xdr:col>
      <xdr:colOff>381000</xdr:colOff>
      <xdr:row>52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37210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2428875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91249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2419350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913447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1">
      <selection activeCell="B67" sqref="B67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78" t="s">
        <v>1</v>
      </c>
      <c r="F4" s="178"/>
      <c r="G4" s="178"/>
      <c r="H4" s="178"/>
      <c r="I4" s="178"/>
      <c r="J4" s="178"/>
    </row>
    <row r="5" spans="1:10" ht="12.75" customHeight="1">
      <c r="A5" s="3" t="s">
        <v>2</v>
      </c>
      <c r="D5" s="6"/>
      <c r="E5" s="178"/>
      <c r="F5" s="178"/>
      <c r="G5" s="178"/>
      <c r="H5" s="178"/>
      <c r="I5" s="178"/>
      <c r="J5" s="178"/>
    </row>
    <row r="7" spans="1:10" ht="12.75" customHeight="1">
      <c r="A7" s="7" t="s">
        <v>3</v>
      </c>
      <c r="D7" s="6"/>
      <c r="E7" s="178" t="s">
        <v>4</v>
      </c>
      <c r="F7" s="178"/>
      <c r="G7" s="178"/>
      <c r="H7" s="178"/>
      <c r="I7" s="178"/>
      <c r="J7" s="178"/>
    </row>
    <row r="8" spans="1:10" ht="12.75" customHeight="1">
      <c r="A8" s="7" t="s">
        <v>5</v>
      </c>
      <c r="D8" s="6"/>
      <c r="E8" s="178"/>
      <c r="F8" s="178"/>
      <c r="G8" s="178"/>
      <c r="H8" s="178"/>
      <c r="I8" s="178"/>
      <c r="J8" s="178"/>
    </row>
    <row r="10" spans="1:10" ht="12.75" customHeight="1">
      <c r="A10" s="3" t="s">
        <v>6</v>
      </c>
      <c r="E10" s="177" t="str">
        <f>CONCATENATE(Data!B4," ",Data!A4)</f>
        <v>January 2014</v>
      </c>
      <c r="F10" s="177"/>
      <c r="G10" s="177"/>
      <c r="H10" s="177"/>
      <c r="I10" s="177"/>
      <c r="J10" s="177"/>
    </row>
    <row r="11" spans="1:10" ht="12.75" customHeight="1">
      <c r="A11" s="3" t="s">
        <v>7</v>
      </c>
      <c r="E11" s="177"/>
      <c r="F11" s="177"/>
      <c r="G11" s="177"/>
      <c r="H11" s="177"/>
      <c r="I11" s="177"/>
      <c r="J11" s="177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-1.3%</v>
      </c>
      <c r="F15" s="2" t="str">
        <f>CONCATENATE(" (",Data!Y4," billion vehicle miles ) for ",E10," as compared  with")</f>
        <v> (-2.9 billion vehicle miles ) for January 2014 as compared  with</v>
      </c>
      <c r="G15" s="1"/>
      <c r="H15" s="1"/>
      <c r="I15" s="1"/>
      <c r="J15" s="1"/>
    </row>
    <row r="16" spans="5:10" ht="18">
      <c r="E16" s="121">
        <f>Data!A6</f>
        <v>41640</v>
      </c>
      <c r="F16" s="122">
        <f>E16</f>
        <v>41640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223.8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79" t="str">
        <f>"Cumulative Travel for "&amp;Data!A4&amp;" changed by "</f>
        <v>Cumulative Travel for 2014 changed by </v>
      </c>
      <c r="F20" s="180"/>
      <c r="G20" s="180"/>
      <c r="H20" s="180"/>
      <c r="I20" s="180"/>
      <c r="J20" s="180"/>
      <c r="K20" s="112" t="str">
        <f>Data!S4&amp;"%"</f>
        <v>-1.3%</v>
      </c>
    </row>
    <row r="21" spans="5:6" ht="18">
      <c r="E21" s="4" t="str">
        <f>CONCATENATE("(",Data!Z4," billion vehicle miles",")")</f>
        <v>(-2.9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223.8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85" t="str">
        <f>"Estimated Vehicle-Miles of Travel by Region - "&amp;E10&amp;" - (in Billions)"</f>
        <v>Estimated Vehicle-Miles of Travel by Region - January 2014 - (in Billions)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85"/>
    </row>
    <row r="27" spans="1:11" ht="15">
      <c r="A27" s="185" t="s">
        <v>11</v>
      </c>
      <c r="B27" s="185"/>
      <c r="C27" s="185"/>
      <c r="D27" s="185"/>
      <c r="E27" s="185"/>
      <c r="F27" s="185"/>
      <c r="G27" s="185"/>
      <c r="H27" s="185"/>
      <c r="I27" s="185"/>
      <c r="J27" s="185"/>
      <c r="K27" s="185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48.4</v>
      </c>
      <c r="G56" s="12" t="str">
        <f>Data!D4</f>
        <v>49.4</v>
      </c>
      <c r="J56" s="12" t="str">
        <f>Data!G4</f>
        <v>30.5</v>
      </c>
    </row>
    <row r="57" spans="4:10" ht="15">
      <c r="D57" s="11" t="str">
        <f>Data!L4&amp;"%"</f>
        <v>3.3%</v>
      </c>
      <c r="G57" s="11" t="str">
        <f>Data!M4&amp;"%"</f>
        <v>-4.5%</v>
      </c>
      <c r="J57" s="11" t="str">
        <f>Data!O4&amp;"%"</f>
        <v>-4.4%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46.8</v>
      </c>
      <c r="J60" s="10" t="str">
        <f>Data!H4</f>
        <v>48.6</v>
      </c>
    </row>
    <row r="61" spans="7:10" ht="15">
      <c r="G61" s="11" t="str">
        <f>Data!N4&amp;"%"</f>
        <v>0.5%</v>
      </c>
      <c r="J61" s="11" t="str">
        <f>Data!P4&amp;"%"</f>
        <v>-2.0%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Highway Statistics "&amp;Data!T4&amp;" Table VM-2 as a base."</f>
        <v>All vehicle-miles of travel computed with Highway Statistics 2012 Table VM-2 as a base.</v>
      </c>
    </row>
    <row r="65" spans="2:7" ht="12.75">
      <c r="B65" s="181" t="s">
        <v>19</v>
      </c>
      <c r="C65" s="182"/>
      <c r="D65" s="182"/>
      <c r="E65" s="182"/>
      <c r="F65" s="183" t="str">
        <f>Data!X4</f>
        <v>May 15, 2014</v>
      </c>
      <c r="G65" s="184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E10:J11"/>
    <mergeCell ref="E4:J5"/>
    <mergeCell ref="E7:J8"/>
    <mergeCell ref="E20:J20"/>
    <mergeCell ref="B65:E65"/>
    <mergeCell ref="F65:G65"/>
    <mergeCell ref="A26:K26"/>
    <mergeCell ref="A27:K27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5">
      <selection activeCell="M38" sqref="M38"/>
    </sheetView>
  </sheetViews>
  <sheetFormatPr defaultColWidth="9.140625" defaultRowHeight="12.75"/>
  <cols>
    <col min="1" max="1" width="9.7109375" style="0" customWidth="1"/>
    <col min="12" max="12" width="38.28125" style="0" customWidth="1"/>
  </cols>
  <sheetData>
    <row r="1" spans="1:16" ht="12.75" customHeight="1">
      <c r="A1" s="252" t="s">
        <v>344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16"/>
      <c r="M1" s="249" t="s">
        <v>345</v>
      </c>
      <c r="N1" s="249"/>
      <c r="O1" s="249"/>
      <c r="P1" s="249"/>
    </row>
    <row r="2" spans="13:16" ht="12.75">
      <c r="M2" s="249"/>
      <c r="N2" s="249"/>
      <c r="O2" s="249"/>
      <c r="P2" s="249"/>
    </row>
    <row r="4" spans="13:16" ht="12.75">
      <c r="M4" s="19"/>
      <c r="N4" s="79">
        <f>Data!H362</f>
        <v>2012</v>
      </c>
      <c r="O4" s="123">
        <f>Data!I362</f>
        <v>2013</v>
      </c>
      <c r="P4" s="123">
        <f>Data!J362</f>
        <v>2014</v>
      </c>
    </row>
    <row r="5" spans="13:16" ht="12.75">
      <c r="M5" s="22" t="s">
        <v>321</v>
      </c>
      <c r="N5" s="80">
        <f>Data!M363</f>
        <v>4.98</v>
      </c>
      <c r="O5" s="80">
        <f>Data!N363</f>
        <v>5</v>
      </c>
      <c r="P5" s="80">
        <f>Data!O363</f>
        <v>4.94</v>
      </c>
    </row>
    <row r="6" spans="13:16" ht="12.75">
      <c r="M6" s="22" t="s">
        <v>322</v>
      </c>
      <c r="N6" s="80">
        <f>Data!M364</f>
        <v>5.12</v>
      </c>
      <c r="O6" s="80">
        <f>Data!N364</f>
        <v>5.23</v>
      </c>
      <c r="P6" s="80" t="e">
        <f>Data!O364</f>
        <v>#N/A</v>
      </c>
    </row>
    <row r="7" spans="13:16" ht="12.75">
      <c r="M7" s="22" t="s">
        <v>323</v>
      </c>
      <c r="N7" s="80">
        <f>Data!M365</f>
        <v>5.5</v>
      </c>
      <c r="O7" s="80">
        <f>Data!N365</f>
        <v>5.41</v>
      </c>
      <c r="P7" s="80" t="e">
        <f>Data!O365</f>
        <v>#N/A</v>
      </c>
    </row>
    <row r="8" spans="13:16" ht="12.75">
      <c r="M8" s="22" t="s">
        <v>325</v>
      </c>
      <c r="N8" s="80">
        <f>Data!M366</f>
        <v>5.57</v>
      </c>
      <c r="O8" s="80">
        <f>Data!N366</f>
        <v>5.64</v>
      </c>
      <c r="P8" s="80" t="e">
        <f>Data!O366</f>
        <v>#N/A</v>
      </c>
    </row>
    <row r="9" spans="13:16" ht="12.75">
      <c r="M9" s="22" t="s">
        <v>326</v>
      </c>
      <c r="N9" s="80">
        <f>Data!M367</f>
        <v>5.58</v>
      </c>
      <c r="O9" s="80">
        <f>Data!N367</f>
        <v>5.63</v>
      </c>
      <c r="P9" s="80" t="e">
        <f>Data!O367</f>
        <v>#N/A</v>
      </c>
    </row>
    <row r="10" spans="13:16" ht="12.75">
      <c r="M10" s="22" t="s">
        <v>327</v>
      </c>
      <c r="N10" s="80">
        <f>Data!M368</f>
        <v>5.71</v>
      </c>
      <c r="O10" s="80">
        <f>Data!N368</f>
        <v>5.68</v>
      </c>
      <c r="P10" s="80" t="e">
        <f>Data!O368</f>
        <v>#N/A</v>
      </c>
    </row>
    <row r="11" spans="13:16" ht="12.75">
      <c r="M11" s="22" t="s">
        <v>330</v>
      </c>
      <c r="N11" s="80">
        <f>Data!M369</f>
        <v>5.44</v>
      </c>
      <c r="O11" s="80">
        <f>Data!N369</f>
        <v>5.52</v>
      </c>
      <c r="P11" s="80" t="e">
        <f>Data!O369</f>
        <v>#N/A</v>
      </c>
    </row>
    <row r="12" spans="13:16" ht="12.75">
      <c r="M12" s="22" t="s">
        <v>331</v>
      </c>
      <c r="N12" s="80">
        <f>Data!M370</f>
        <v>5.59</v>
      </c>
      <c r="O12" s="80">
        <f>Data!N370</f>
        <v>5.64</v>
      </c>
      <c r="P12" s="80" t="e">
        <f>Data!O370</f>
        <v>#N/A</v>
      </c>
    </row>
    <row r="13" spans="13:16" ht="12.75" customHeight="1">
      <c r="M13" s="22" t="s">
        <v>332</v>
      </c>
      <c r="N13" s="80">
        <f>Data!M371</f>
        <v>5.26</v>
      </c>
      <c r="O13" s="80">
        <f>Data!N371</f>
        <v>5.32</v>
      </c>
      <c r="P13" s="80" t="e">
        <f>Data!O371</f>
        <v>#N/A</v>
      </c>
    </row>
    <row r="14" spans="13:16" ht="12.75">
      <c r="M14" s="22" t="s">
        <v>334</v>
      </c>
      <c r="N14" s="80">
        <f>Data!M372</f>
        <v>5.45</v>
      </c>
      <c r="O14" s="80">
        <f>Data!N372</f>
        <v>5.55</v>
      </c>
      <c r="P14" s="80" t="e">
        <f>Data!O372</f>
        <v>#N/A</v>
      </c>
    </row>
    <row r="15" spans="13:16" ht="12.75">
      <c r="M15" s="22" t="s">
        <v>335</v>
      </c>
      <c r="N15" s="80">
        <f>Data!M373</f>
        <v>5.37</v>
      </c>
      <c r="O15" s="80">
        <f>Data!N373</f>
        <v>5.36</v>
      </c>
      <c r="P15" s="80" t="e">
        <f>Data!O373</f>
        <v>#N/A</v>
      </c>
    </row>
    <row r="16" spans="13:16" ht="12.75" customHeight="1">
      <c r="M16" s="22" t="s">
        <v>336</v>
      </c>
      <c r="N16" s="80">
        <f>Data!M374</f>
        <v>5.23</v>
      </c>
      <c r="O16" s="80">
        <f>Data!N374</f>
        <v>5.27</v>
      </c>
      <c r="P16" s="80" t="e">
        <f>Data!O374</f>
        <v>#N/A</v>
      </c>
    </row>
    <row r="19" spans="13:16" ht="12.75" customHeight="1">
      <c r="M19" s="249" t="s">
        <v>346</v>
      </c>
      <c r="N19" s="249"/>
      <c r="O19" s="249"/>
      <c r="P19" s="249"/>
    </row>
    <row r="20" spans="13:16" ht="12.75">
      <c r="M20" s="250"/>
      <c r="N20" s="250"/>
      <c r="O20" s="251"/>
      <c r="P20" s="251"/>
    </row>
    <row r="21" spans="13:16" ht="12.75">
      <c r="M21" s="19"/>
      <c r="N21" s="79">
        <f>Data!H362</f>
        <v>2012</v>
      </c>
      <c r="O21" s="79">
        <f>Data!I362</f>
        <v>2013</v>
      </c>
      <c r="P21" s="79">
        <f>Data!J362</f>
        <v>2014</v>
      </c>
    </row>
    <row r="22" spans="13:16" ht="12.75">
      <c r="M22" s="22" t="s">
        <v>321</v>
      </c>
      <c r="N22" s="81">
        <f>Data!H363</f>
        <v>2.31</v>
      </c>
      <c r="O22" s="81">
        <f>Data!I363</f>
        <v>2.31</v>
      </c>
      <c r="P22" s="81">
        <f>Data!J363</f>
        <v>2.28</v>
      </c>
    </row>
    <row r="23" spans="13:16" ht="12.75">
      <c r="M23" s="22" t="s">
        <v>322</v>
      </c>
      <c r="N23" s="81">
        <f>Data!H364</f>
        <v>2.38</v>
      </c>
      <c r="O23" s="81">
        <f>Data!I364</f>
        <v>2.43</v>
      </c>
      <c r="P23" s="81" t="e">
        <f>Data!J364</f>
        <v>#N/A</v>
      </c>
    </row>
    <row r="24" spans="13:16" ht="12.75">
      <c r="M24" s="22" t="s">
        <v>323</v>
      </c>
      <c r="N24" s="81">
        <f>Data!H365</f>
        <v>2.65</v>
      </c>
      <c r="O24" s="81">
        <f>Data!I365</f>
        <v>2.61</v>
      </c>
      <c r="P24" s="81" t="e">
        <f>Data!J365</f>
        <v>#N/A</v>
      </c>
    </row>
    <row r="25" spans="13:16" ht="12.75">
      <c r="M25" s="22" t="s">
        <v>325</v>
      </c>
      <c r="N25" s="81">
        <f>Data!H366</f>
        <v>2.71</v>
      </c>
      <c r="O25" s="81">
        <f>Data!I366</f>
        <v>2.7</v>
      </c>
      <c r="P25" s="81" t="e">
        <f>Data!J366</f>
        <v>#N/A</v>
      </c>
    </row>
    <row r="26" spans="13:16" ht="12.75">
      <c r="M26" s="22" t="s">
        <v>326</v>
      </c>
      <c r="N26" s="81">
        <f>Data!H367</f>
        <v>2.8</v>
      </c>
      <c r="O26" s="81">
        <f>Data!I367</f>
        <v>2.82</v>
      </c>
      <c r="P26" s="81" t="e">
        <f>Data!J367</f>
        <v>#N/A</v>
      </c>
    </row>
    <row r="27" spans="13:16" ht="12.75">
      <c r="M27" s="22" t="s">
        <v>327</v>
      </c>
      <c r="N27" s="81">
        <f>Data!H368</f>
        <v>2.92</v>
      </c>
      <c r="O27" s="81">
        <f>Data!I368</f>
        <v>2.92</v>
      </c>
      <c r="P27" s="81" t="e">
        <f>Data!J368</f>
        <v>#N/A</v>
      </c>
    </row>
    <row r="28" spans="13:16" ht="12.75">
      <c r="M28" s="22" t="s">
        <v>330</v>
      </c>
      <c r="N28" s="81">
        <f>Data!H369</f>
        <v>2.92</v>
      </c>
      <c r="O28" s="81">
        <f>Data!I369</f>
        <v>2.97</v>
      </c>
      <c r="P28" s="81" t="e">
        <f>Data!J369</f>
        <v>#N/A</v>
      </c>
    </row>
    <row r="29" spans="13:16" ht="12.75">
      <c r="M29" s="22" t="s">
        <v>331</v>
      </c>
      <c r="N29" s="81">
        <f>Data!H370</f>
        <v>2.92</v>
      </c>
      <c r="O29" s="81">
        <f>Data!I370</f>
        <v>2.97</v>
      </c>
      <c r="P29" s="81" t="e">
        <f>Data!J370</f>
        <v>#N/A</v>
      </c>
    </row>
    <row r="30" spans="13:16" ht="12.75" customHeight="1">
      <c r="M30" s="22" t="s">
        <v>332</v>
      </c>
      <c r="N30" s="81">
        <f>Data!H371</f>
        <v>2.67</v>
      </c>
      <c r="O30" s="81">
        <f>Data!I371</f>
        <v>2.71</v>
      </c>
      <c r="P30" s="81" t="e">
        <f>Data!J371</f>
        <v>#N/A</v>
      </c>
    </row>
    <row r="31" spans="13:16" ht="12.75">
      <c r="M31" s="22" t="s">
        <v>334</v>
      </c>
      <c r="N31" s="81">
        <f>Data!H372</f>
        <v>2.71</v>
      </c>
      <c r="O31" s="81">
        <f>Data!I372</f>
        <v>2.76</v>
      </c>
      <c r="P31" s="81" t="e">
        <f>Data!J372</f>
        <v>#N/A</v>
      </c>
    </row>
    <row r="32" spans="13:16" ht="12.75">
      <c r="M32" s="22" t="s">
        <v>335</v>
      </c>
      <c r="N32" s="81">
        <f>Data!H373</f>
        <v>2.61</v>
      </c>
      <c r="O32" s="81">
        <f>Data!I373</f>
        <v>2.59</v>
      </c>
      <c r="P32" s="81" t="e">
        <f>Data!J373</f>
        <v>#N/A</v>
      </c>
    </row>
    <row r="33" spans="13:16" ht="12.75" customHeight="1">
      <c r="M33" s="22" t="s">
        <v>336</v>
      </c>
      <c r="N33" s="81">
        <f>Data!H374</f>
        <v>2.44</v>
      </c>
      <c r="O33" s="81">
        <f>Data!I374</f>
        <v>2.47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H1">
      <selection activeCell="Z3" sqref="Z3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347</v>
      </c>
    </row>
    <row r="2" spans="1:26" ht="12.75">
      <c r="A2" t="s">
        <v>348</v>
      </c>
      <c r="B2" t="s">
        <v>349</v>
      </c>
      <c r="C2" t="s">
        <v>350</v>
      </c>
      <c r="D2" t="s">
        <v>351</v>
      </c>
      <c r="E2" t="s">
        <v>352</v>
      </c>
      <c r="G2" t="s">
        <v>353</v>
      </c>
      <c r="H2" t="s">
        <v>354</v>
      </c>
      <c r="I2" t="s">
        <v>355</v>
      </c>
      <c r="J2" t="s">
        <v>356</v>
      </c>
      <c r="K2" t="s">
        <v>357</v>
      </c>
      <c r="L2" t="s">
        <v>358</v>
      </c>
      <c r="M2" t="s">
        <v>359</v>
      </c>
      <c r="N2" t="s">
        <v>360</v>
      </c>
      <c r="O2" t="s">
        <v>361</v>
      </c>
      <c r="P2" t="s">
        <v>362</v>
      </c>
      <c r="Q2" t="s">
        <v>363</v>
      </c>
      <c r="R2" t="s">
        <v>364</v>
      </c>
      <c r="S2" t="s">
        <v>365</v>
      </c>
      <c r="T2" t="s">
        <v>366</v>
      </c>
      <c r="U2" t="s">
        <v>367</v>
      </c>
      <c r="V2" t="s">
        <v>368</v>
      </c>
      <c r="W2" t="s">
        <v>369</v>
      </c>
      <c r="X2" t="s">
        <v>370</v>
      </c>
      <c r="Y2" t="s">
        <v>371</v>
      </c>
      <c r="Z2" t="s">
        <v>372</v>
      </c>
    </row>
    <row r="3" ht="12.75">
      <c r="B3" s="44"/>
    </row>
    <row r="4" spans="1:26" ht="12.75">
      <c r="A4" s="16" t="s">
        <v>373</v>
      </c>
      <c r="B4" s="16" t="s">
        <v>374</v>
      </c>
      <c r="C4" s="16" t="s">
        <v>375</v>
      </c>
      <c r="D4" s="16" t="s">
        <v>376</v>
      </c>
      <c r="E4" s="16" t="s">
        <v>377</v>
      </c>
      <c r="G4" s="16" t="s">
        <v>378</v>
      </c>
      <c r="H4" s="16" t="s">
        <v>379</v>
      </c>
      <c r="I4" s="16" t="s">
        <v>380</v>
      </c>
      <c r="J4" s="16" t="s">
        <v>381</v>
      </c>
      <c r="K4" s="16" t="s">
        <v>149</v>
      </c>
      <c r="L4" s="16" t="s">
        <v>382</v>
      </c>
      <c r="M4" s="16" t="s">
        <v>383</v>
      </c>
      <c r="N4" s="16" t="s">
        <v>384</v>
      </c>
      <c r="O4" s="16" t="s">
        <v>385</v>
      </c>
      <c r="P4" s="16" t="s">
        <v>386</v>
      </c>
      <c r="Q4" s="16" t="s">
        <v>157</v>
      </c>
      <c r="R4" s="16" t="s">
        <v>387</v>
      </c>
      <c r="S4" s="16" t="s">
        <v>157</v>
      </c>
      <c r="T4" s="16" t="s">
        <v>388</v>
      </c>
      <c r="U4" s="16" t="s">
        <v>389</v>
      </c>
      <c r="V4" s="16" t="s">
        <v>149</v>
      </c>
      <c r="W4" s="16" t="s">
        <v>390</v>
      </c>
      <c r="X4" s="16" t="s">
        <v>391</v>
      </c>
      <c r="Y4" s="16" t="s">
        <v>392</v>
      </c>
      <c r="Z4" s="16" t="s">
        <v>392</v>
      </c>
    </row>
    <row r="6" spans="1:2" ht="12.75">
      <c r="A6" s="110">
        <f>W4+31</f>
        <v>41640</v>
      </c>
      <c r="B6" s="111">
        <f>A6-31</f>
        <v>41609</v>
      </c>
    </row>
    <row r="7" spans="1:23" ht="12.75">
      <c r="A7" s="74"/>
      <c r="B7" s="74"/>
      <c r="C7" s="74"/>
      <c r="D7" s="74"/>
      <c r="E7" s="74"/>
      <c r="F7" s="74"/>
      <c r="G7" s="74" t="s">
        <v>393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394</v>
      </c>
      <c r="B8" s="75" t="s">
        <v>395</v>
      </c>
      <c r="C8" s="75" t="s">
        <v>396</v>
      </c>
      <c r="D8" s="75" t="s">
        <v>397</v>
      </c>
    </row>
    <row r="9" spans="1:4" ht="12.75">
      <c r="A9" s="75" t="s">
        <v>398</v>
      </c>
      <c r="B9" s="75" t="s">
        <v>399</v>
      </c>
      <c r="C9" s="75" t="s">
        <v>399</v>
      </c>
      <c r="D9" s="75" t="s">
        <v>400</v>
      </c>
    </row>
    <row r="10" spans="1:4" ht="12.75">
      <c r="A10" s="75" t="s">
        <v>401</v>
      </c>
      <c r="B10" s="75" t="s">
        <v>402</v>
      </c>
      <c r="C10" s="75" t="s">
        <v>402</v>
      </c>
      <c r="D10" s="75" t="s">
        <v>403</v>
      </c>
    </row>
    <row r="11" spans="1:4" ht="12.75">
      <c r="A11" s="75" t="s">
        <v>404</v>
      </c>
      <c r="B11" s="75" t="s">
        <v>405</v>
      </c>
      <c r="C11" s="75" t="s">
        <v>405</v>
      </c>
      <c r="D11" s="75" t="s">
        <v>406</v>
      </c>
    </row>
    <row r="12" spans="1:4" ht="12.75">
      <c r="A12" s="75" t="s">
        <v>407</v>
      </c>
      <c r="B12" s="75" t="s">
        <v>408</v>
      </c>
      <c r="C12" s="75" t="s">
        <v>408</v>
      </c>
      <c r="D12" s="75" t="s">
        <v>409</v>
      </c>
    </row>
    <row r="13" spans="1:4" ht="12.75">
      <c r="A13" s="75" t="s">
        <v>410</v>
      </c>
      <c r="B13" s="75" t="s">
        <v>411</v>
      </c>
      <c r="C13" s="75" t="s">
        <v>411</v>
      </c>
      <c r="D13" s="75" t="s">
        <v>412</v>
      </c>
    </row>
    <row r="14" spans="1:4" ht="12.75">
      <c r="A14" s="75" t="s">
        <v>413</v>
      </c>
      <c r="B14" s="75" t="s">
        <v>414</v>
      </c>
      <c r="C14" s="75" t="s">
        <v>414</v>
      </c>
      <c r="D14" s="75" t="s">
        <v>415</v>
      </c>
    </row>
    <row r="15" spans="1:4" ht="12.75">
      <c r="A15" s="75" t="s">
        <v>416</v>
      </c>
      <c r="B15" s="75" t="s">
        <v>417</v>
      </c>
      <c r="C15" s="75" t="s">
        <v>417</v>
      </c>
      <c r="D15" s="75" t="s">
        <v>418</v>
      </c>
    </row>
    <row r="16" spans="1:4" ht="12.75">
      <c r="A16" s="75" t="s">
        <v>419</v>
      </c>
      <c r="B16" s="75" t="s">
        <v>420</v>
      </c>
      <c r="C16" s="75" t="s">
        <v>420</v>
      </c>
      <c r="D16" s="75" t="s">
        <v>421</v>
      </c>
    </row>
    <row r="17" spans="1:4" ht="12.75">
      <c r="A17" s="75" t="s">
        <v>422</v>
      </c>
      <c r="B17" s="75" t="s">
        <v>423</v>
      </c>
      <c r="C17" s="75" t="s">
        <v>423</v>
      </c>
      <c r="D17" s="75" t="s">
        <v>424</v>
      </c>
    </row>
    <row r="18" spans="1:4" ht="12.75">
      <c r="A18" s="75" t="s">
        <v>425</v>
      </c>
      <c r="B18" s="75" t="s">
        <v>426</v>
      </c>
      <c r="C18" s="75" t="s">
        <v>426</v>
      </c>
      <c r="D18" s="75" t="s">
        <v>427</v>
      </c>
    </row>
    <row r="19" spans="1:4" ht="12.75">
      <c r="A19" s="75" t="s">
        <v>428</v>
      </c>
      <c r="B19" s="75" t="s">
        <v>429</v>
      </c>
      <c r="C19" s="75" t="s">
        <v>429</v>
      </c>
      <c r="D19" s="75" t="s">
        <v>430</v>
      </c>
    </row>
    <row r="20" spans="1:4" ht="12.75">
      <c r="A20" s="75" t="s">
        <v>431</v>
      </c>
      <c r="B20" s="75" t="s">
        <v>432</v>
      </c>
      <c r="C20" s="75" t="s">
        <v>432</v>
      </c>
      <c r="D20" s="75" t="s">
        <v>433</v>
      </c>
    </row>
    <row r="21" spans="1:4" ht="12.75">
      <c r="A21" s="75" t="s">
        <v>434</v>
      </c>
      <c r="B21" s="75" t="s">
        <v>435</v>
      </c>
      <c r="C21" s="75" t="s">
        <v>435</v>
      </c>
      <c r="D21" s="75" t="s">
        <v>436</v>
      </c>
    </row>
    <row r="22" spans="1:4" ht="12.75">
      <c r="A22" s="75" t="s">
        <v>437</v>
      </c>
      <c r="B22" s="75" t="s">
        <v>438</v>
      </c>
      <c r="C22" s="75" t="s">
        <v>438</v>
      </c>
      <c r="D22" s="75" t="s">
        <v>439</v>
      </c>
    </row>
    <row r="23" spans="1:4" ht="12.75">
      <c r="A23" s="75" t="s">
        <v>440</v>
      </c>
      <c r="B23" s="75" t="s">
        <v>441</v>
      </c>
      <c r="C23" s="75" t="s">
        <v>441</v>
      </c>
      <c r="D23" s="75" t="s">
        <v>442</v>
      </c>
    </row>
    <row r="24" spans="1:4" ht="12.75">
      <c r="A24" s="75" t="s">
        <v>443</v>
      </c>
      <c r="B24" s="75" t="s">
        <v>444</v>
      </c>
      <c r="C24" s="75" t="s">
        <v>444</v>
      </c>
      <c r="D24" s="75" t="s">
        <v>445</v>
      </c>
    </row>
    <row r="25" spans="1:4" ht="12.75">
      <c r="A25" s="75" t="s">
        <v>446</v>
      </c>
      <c r="B25" s="75" t="s">
        <v>447</v>
      </c>
      <c r="C25" s="75" t="s">
        <v>447</v>
      </c>
      <c r="D25" s="75" t="s">
        <v>448</v>
      </c>
    </row>
    <row r="26" spans="1:4" ht="12.75">
      <c r="A26" s="75" t="s">
        <v>449</v>
      </c>
      <c r="B26" s="75" t="s">
        <v>450</v>
      </c>
      <c r="C26" s="75" t="s">
        <v>450</v>
      </c>
      <c r="D26" s="75" t="s">
        <v>451</v>
      </c>
    </row>
    <row r="27" spans="1:4" ht="12.75">
      <c r="A27" s="75" t="s">
        <v>452</v>
      </c>
      <c r="B27" s="75" t="s">
        <v>453</v>
      </c>
      <c r="C27" s="75" t="s">
        <v>453</v>
      </c>
      <c r="D27" s="75" t="s">
        <v>454</v>
      </c>
    </row>
    <row r="28" spans="1:4" ht="12.75">
      <c r="A28" s="75" t="s">
        <v>455</v>
      </c>
      <c r="B28" s="75" t="s">
        <v>456</v>
      </c>
      <c r="C28" s="75" t="s">
        <v>456</v>
      </c>
      <c r="D28" s="75" t="s">
        <v>457</v>
      </c>
    </row>
    <row r="29" spans="1:4" ht="12.75">
      <c r="A29" s="75" t="s">
        <v>458</v>
      </c>
      <c r="B29" s="75" t="s">
        <v>459</v>
      </c>
      <c r="C29" s="75" t="s">
        <v>459</v>
      </c>
      <c r="D29" s="75" t="s">
        <v>460</v>
      </c>
    </row>
    <row r="30" spans="1:4" ht="12.75">
      <c r="A30" s="75" t="s">
        <v>461</v>
      </c>
      <c r="B30" s="75" t="s">
        <v>462</v>
      </c>
      <c r="C30" s="75" t="s">
        <v>462</v>
      </c>
      <c r="D30" s="75" t="s">
        <v>463</v>
      </c>
    </row>
    <row r="31" spans="1:4" ht="12.75">
      <c r="A31" s="75" t="s">
        <v>464</v>
      </c>
      <c r="B31" s="75" t="s">
        <v>465</v>
      </c>
      <c r="C31" s="75" t="s">
        <v>465</v>
      </c>
      <c r="D31" s="75" t="s">
        <v>466</v>
      </c>
    </row>
    <row r="32" spans="1:4" ht="12.75">
      <c r="A32" s="75" t="s">
        <v>388</v>
      </c>
      <c r="B32" s="75" t="s">
        <v>467</v>
      </c>
      <c r="C32" s="75" t="s">
        <v>467</v>
      </c>
      <c r="D32" s="75" t="s">
        <v>468</v>
      </c>
    </row>
    <row r="33" spans="1:4" ht="12.75">
      <c r="A33" s="75" t="s">
        <v>469</v>
      </c>
      <c r="B33" s="75" t="s">
        <v>470</v>
      </c>
      <c r="C33" s="75" t="s">
        <v>470</v>
      </c>
      <c r="D33" s="75" t="s">
        <v>471</v>
      </c>
    </row>
    <row r="34" spans="1:4" ht="12.75">
      <c r="A34" s="75" t="s">
        <v>373</v>
      </c>
      <c r="B34" s="75" t="s">
        <v>472</v>
      </c>
      <c r="C34" s="75" t="s">
        <v>472</v>
      </c>
      <c r="D34" s="75" t="s">
        <v>473</v>
      </c>
    </row>
    <row r="40" ht="12.75">
      <c r="H40" s="74" t="s">
        <v>474</v>
      </c>
    </row>
    <row r="41" spans="1:6" ht="12.75">
      <c r="A41" t="s">
        <v>348</v>
      </c>
      <c r="B41" t="s">
        <v>475</v>
      </c>
      <c r="C41" t="s">
        <v>476</v>
      </c>
      <c r="D41" t="s">
        <v>477</v>
      </c>
      <c r="E41" t="s">
        <v>478</v>
      </c>
      <c r="F41" s="75" t="s">
        <v>56</v>
      </c>
    </row>
    <row r="42" spans="1:9" ht="12.75">
      <c r="A42" s="16" t="s">
        <v>401</v>
      </c>
      <c r="B42" s="16" t="s">
        <v>479</v>
      </c>
      <c r="C42" s="16" t="s">
        <v>374</v>
      </c>
      <c r="E42" s="16" t="s">
        <v>480</v>
      </c>
      <c r="F42" s="76">
        <v>1</v>
      </c>
      <c r="G42">
        <f>VALUE(A42)</f>
        <v>1990</v>
      </c>
      <c r="H42" s="77">
        <f>IF(ISBLANK(A42),NA(),DATE(G42,B42,1))</f>
        <v>32874</v>
      </c>
      <c r="I42">
        <f>IF(ISBLANK(E42),NA(),VALUE(E42))</f>
        <v>2112</v>
      </c>
    </row>
    <row r="43" spans="1:9" ht="12.75">
      <c r="A43" s="16" t="s">
        <v>401</v>
      </c>
      <c r="B43" s="16" t="s">
        <v>481</v>
      </c>
      <c r="C43" s="16" t="s">
        <v>482</v>
      </c>
      <c r="E43" s="16" t="s">
        <v>483</v>
      </c>
      <c r="F43" s="76">
        <v>2</v>
      </c>
      <c r="G43">
        <f aca="true" t="shared" si="0" ref="G43:G106">VALUE(A43)</f>
        <v>1990</v>
      </c>
      <c r="H43" s="77">
        <f aca="true" t="shared" si="1" ref="H43:H106">IF(ISBLANK(A43),NA(),DATE(G43,B43,1))</f>
        <v>32905</v>
      </c>
      <c r="I43">
        <f aca="true" t="shared" si="2" ref="I43:I106">IF(ISBLANK(E43),NA(),VALUE(E43))</f>
        <v>2119</v>
      </c>
    </row>
    <row r="44" spans="1:9" ht="12.75">
      <c r="A44" s="16" t="s">
        <v>401</v>
      </c>
      <c r="B44" s="16" t="s">
        <v>484</v>
      </c>
      <c r="C44" s="16" t="s">
        <v>485</v>
      </c>
      <c r="E44" s="16" t="s">
        <v>486</v>
      </c>
      <c r="F44" s="76">
        <v>3</v>
      </c>
      <c r="G44">
        <f t="shared" si="0"/>
        <v>1990</v>
      </c>
      <c r="H44" s="77">
        <f t="shared" si="1"/>
        <v>32933</v>
      </c>
      <c r="I44">
        <f t="shared" si="2"/>
        <v>2123</v>
      </c>
    </row>
    <row r="45" spans="1:9" ht="12.75">
      <c r="A45" s="16" t="s">
        <v>401</v>
      </c>
      <c r="B45" s="16" t="s">
        <v>487</v>
      </c>
      <c r="C45" s="16" t="s">
        <v>488</v>
      </c>
      <c r="E45" s="16" t="s">
        <v>489</v>
      </c>
      <c r="F45" s="76">
        <v>4</v>
      </c>
      <c r="G45">
        <f t="shared" si="0"/>
        <v>1990</v>
      </c>
      <c r="H45" s="77">
        <f t="shared" si="1"/>
        <v>32964</v>
      </c>
      <c r="I45">
        <f t="shared" si="2"/>
        <v>2128</v>
      </c>
    </row>
    <row r="46" spans="1:9" ht="12.75">
      <c r="A46" s="16" t="s">
        <v>401</v>
      </c>
      <c r="B46" s="16" t="s">
        <v>490</v>
      </c>
      <c r="C46" s="16" t="s">
        <v>326</v>
      </c>
      <c r="E46" s="16" t="s">
        <v>491</v>
      </c>
      <c r="F46" s="76">
        <v>5</v>
      </c>
      <c r="G46">
        <f t="shared" si="0"/>
        <v>1990</v>
      </c>
      <c r="H46" s="77">
        <f t="shared" si="1"/>
        <v>32994</v>
      </c>
      <c r="I46">
        <f t="shared" si="2"/>
        <v>2132</v>
      </c>
    </row>
    <row r="47" spans="1:9" ht="12.75">
      <c r="A47" s="16" t="s">
        <v>401</v>
      </c>
      <c r="B47" s="16" t="s">
        <v>492</v>
      </c>
      <c r="C47" s="16" t="s">
        <v>493</v>
      </c>
      <c r="E47" s="16" t="s">
        <v>494</v>
      </c>
      <c r="F47" s="76">
        <v>6</v>
      </c>
      <c r="G47">
        <f t="shared" si="0"/>
        <v>1990</v>
      </c>
      <c r="H47" s="77">
        <f t="shared" si="1"/>
        <v>33025</v>
      </c>
      <c r="I47">
        <f t="shared" si="2"/>
        <v>2138</v>
      </c>
    </row>
    <row r="48" spans="1:9" ht="12.75">
      <c r="A48" s="16" t="s">
        <v>401</v>
      </c>
      <c r="B48" s="16" t="s">
        <v>495</v>
      </c>
      <c r="C48" s="16" t="s">
        <v>496</v>
      </c>
      <c r="E48" s="16" t="s">
        <v>497</v>
      </c>
      <c r="F48" s="76">
        <v>7</v>
      </c>
      <c r="G48">
        <f t="shared" si="0"/>
        <v>1990</v>
      </c>
      <c r="H48" s="77">
        <f t="shared" si="1"/>
        <v>33055</v>
      </c>
      <c r="I48">
        <f t="shared" si="2"/>
        <v>2142</v>
      </c>
    </row>
    <row r="49" spans="1:9" ht="12.75">
      <c r="A49" s="16" t="s">
        <v>401</v>
      </c>
      <c r="B49" s="16" t="s">
        <v>498</v>
      </c>
      <c r="C49" s="16" t="s">
        <v>499</v>
      </c>
      <c r="E49" s="16" t="s">
        <v>500</v>
      </c>
      <c r="F49" s="76">
        <v>8</v>
      </c>
      <c r="G49">
        <f t="shared" si="0"/>
        <v>1990</v>
      </c>
      <c r="H49" s="77">
        <f t="shared" si="1"/>
        <v>33086</v>
      </c>
      <c r="I49">
        <f t="shared" si="2"/>
        <v>2145</v>
      </c>
    </row>
    <row r="50" spans="1:9" ht="12.75">
      <c r="A50" s="16" t="s">
        <v>401</v>
      </c>
      <c r="B50" s="16" t="s">
        <v>501</v>
      </c>
      <c r="C50" s="16" t="s">
        <v>502</v>
      </c>
      <c r="E50" s="16" t="s">
        <v>503</v>
      </c>
      <c r="F50" s="76">
        <v>9</v>
      </c>
      <c r="G50">
        <f t="shared" si="0"/>
        <v>1990</v>
      </c>
      <c r="H50" s="77">
        <f t="shared" si="1"/>
        <v>33117</v>
      </c>
      <c r="I50">
        <f t="shared" si="2"/>
        <v>2146</v>
      </c>
    </row>
    <row r="51" spans="1:9" ht="12.75">
      <c r="A51" s="16" t="s">
        <v>401</v>
      </c>
      <c r="B51" s="16" t="s">
        <v>504</v>
      </c>
      <c r="C51" s="16" t="s">
        <v>505</v>
      </c>
      <c r="E51" s="16" t="s">
        <v>503</v>
      </c>
      <c r="F51" s="76">
        <v>10</v>
      </c>
      <c r="G51">
        <f t="shared" si="0"/>
        <v>1990</v>
      </c>
      <c r="H51" s="77">
        <f t="shared" si="1"/>
        <v>33147</v>
      </c>
      <c r="I51">
        <f t="shared" si="2"/>
        <v>2146</v>
      </c>
    </row>
    <row r="52" spans="1:9" ht="12.75">
      <c r="A52" s="16" t="s">
        <v>401</v>
      </c>
      <c r="B52" s="16" t="s">
        <v>506</v>
      </c>
      <c r="C52" s="16" t="s">
        <v>507</v>
      </c>
      <c r="E52" s="16" t="s">
        <v>508</v>
      </c>
      <c r="F52" s="76">
        <v>11</v>
      </c>
      <c r="G52">
        <f t="shared" si="0"/>
        <v>1990</v>
      </c>
      <c r="H52" s="77">
        <f t="shared" si="1"/>
        <v>33178</v>
      </c>
      <c r="I52">
        <f t="shared" si="2"/>
        <v>2148</v>
      </c>
    </row>
    <row r="53" spans="1:9" ht="12.75">
      <c r="A53" s="16" t="s">
        <v>401</v>
      </c>
      <c r="B53" s="16" t="s">
        <v>509</v>
      </c>
      <c r="C53" s="16" t="s">
        <v>510</v>
      </c>
      <c r="E53" s="16" t="s">
        <v>511</v>
      </c>
      <c r="F53" s="76">
        <v>12</v>
      </c>
      <c r="G53">
        <f t="shared" si="0"/>
        <v>1990</v>
      </c>
      <c r="H53" s="77">
        <f t="shared" si="1"/>
        <v>33208</v>
      </c>
      <c r="I53">
        <f t="shared" si="2"/>
        <v>2149</v>
      </c>
    </row>
    <row r="54" spans="1:9" ht="12.75">
      <c r="A54" s="16" t="s">
        <v>404</v>
      </c>
      <c r="B54" s="16" t="s">
        <v>479</v>
      </c>
      <c r="C54" s="16" t="s">
        <v>374</v>
      </c>
      <c r="E54" s="16" t="s">
        <v>512</v>
      </c>
      <c r="F54" s="76">
        <v>13</v>
      </c>
      <c r="G54">
        <f t="shared" si="0"/>
        <v>1991</v>
      </c>
      <c r="H54" s="77">
        <f t="shared" si="1"/>
        <v>33239</v>
      </c>
      <c r="I54">
        <f t="shared" si="2"/>
        <v>2143</v>
      </c>
    </row>
    <row r="55" spans="1:9" ht="12.75">
      <c r="A55" s="16" t="s">
        <v>404</v>
      </c>
      <c r="B55" s="16" t="s">
        <v>481</v>
      </c>
      <c r="C55" s="16" t="s">
        <v>482</v>
      </c>
      <c r="E55" s="16" t="s">
        <v>497</v>
      </c>
      <c r="F55" s="76">
        <v>14</v>
      </c>
      <c r="G55">
        <f t="shared" si="0"/>
        <v>1991</v>
      </c>
      <c r="H55" s="77">
        <f t="shared" si="1"/>
        <v>33270</v>
      </c>
      <c r="I55">
        <f t="shared" si="2"/>
        <v>2142</v>
      </c>
    </row>
    <row r="56" spans="1:9" ht="12.75">
      <c r="A56" s="16" t="s">
        <v>404</v>
      </c>
      <c r="B56" s="16" t="s">
        <v>484</v>
      </c>
      <c r="C56" s="16" t="s">
        <v>485</v>
      </c>
      <c r="E56" s="16" t="s">
        <v>497</v>
      </c>
      <c r="F56" s="76">
        <v>15</v>
      </c>
      <c r="G56">
        <f t="shared" si="0"/>
        <v>1991</v>
      </c>
      <c r="H56" s="77">
        <f t="shared" si="1"/>
        <v>33298</v>
      </c>
      <c r="I56">
        <f t="shared" si="2"/>
        <v>2142</v>
      </c>
    </row>
    <row r="57" spans="1:9" ht="12.75">
      <c r="A57" s="16" t="s">
        <v>404</v>
      </c>
      <c r="B57" s="16" t="s">
        <v>487</v>
      </c>
      <c r="C57" s="16" t="s">
        <v>488</v>
      </c>
      <c r="E57" s="16" t="s">
        <v>512</v>
      </c>
      <c r="F57" s="76">
        <v>16</v>
      </c>
      <c r="G57">
        <f t="shared" si="0"/>
        <v>1991</v>
      </c>
      <c r="H57" s="77">
        <f t="shared" si="1"/>
        <v>33329</v>
      </c>
      <c r="I57">
        <f t="shared" si="2"/>
        <v>2143</v>
      </c>
    </row>
    <row r="58" spans="1:9" ht="12.75">
      <c r="A58" s="16" t="s">
        <v>404</v>
      </c>
      <c r="B58" s="16" t="s">
        <v>490</v>
      </c>
      <c r="C58" s="16" t="s">
        <v>326</v>
      </c>
      <c r="E58" s="16" t="s">
        <v>503</v>
      </c>
      <c r="F58" s="76">
        <v>17</v>
      </c>
      <c r="G58">
        <f t="shared" si="0"/>
        <v>1991</v>
      </c>
      <c r="H58" s="77">
        <f t="shared" si="1"/>
        <v>33359</v>
      </c>
      <c r="I58">
        <f t="shared" si="2"/>
        <v>2146</v>
      </c>
    </row>
    <row r="59" spans="1:9" ht="12.75">
      <c r="A59" s="16" t="s">
        <v>404</v>
      </c>
      <c r="B59" s="16" t="s">
        <v>492</v>
      </c>
      <c r="C59" s="16" t="s">
        <v>493</v>
      </c>
      <c r="E59" s="16" t="s">
        <v>511</v>
      </c>
      <c r="F59" s="76">
        <v>18</v>
      </c>
      <c r="G59">
        <f t="shared" si="0"/>
        <v>1991</v>
      </c>
      <c r="H59" s="77">
        <f t="shared" si="1"/>
        <v>33390</v>
      </c>
      <c r="I59">
        <f t="shared" si="2"/>
        <v>2149</v>
      </c>
    </row>
    <row r="60" spans="1:9" ht="12.75">
      <c r="A60" s="16" t="s">
        <v>404</v>
      </c>
      <c r="B60" s="16" t="s">
        <v>495</v>
      </c>
      <c r="C60" s="16" t="s">
        <v>496</v>
      </c>
      <c r="E60" s="16" t="s">
        <v>513</v>
      </c>
      <c r="F60" s="76">
        <v>19</v>
      </c>
      <c r="G60">
        <f t="shared" si="0"/>
        <v>1991</v>
      </c>
      <c r="H60" s="77">
        <f t="shared" si="1"/>
        <v>33420</v>
      </c>
      <c r="I60">
        <f t="shared" si="2"/>
        <v>2152</v>
      </c>
    </row>
    <row r="61" spans="1:9" ht="12.75">
      <c r="A61" s="16" t="s">
        <v>404</v>
      </c>
      <c r="B61" s="16" t="s">
        <v>498</v>
      </c>
      <c r="C61" s="16" t="s">
        <v>499</v>
      </c>
      <c r="E61" s="16" t="s">
        <v>514</v>
      </c>
      <c r="F61" s="76">
        <v>20</v>
      </c>
      <c r="G61">
        <f t="shared" si="0"/>
        <v>1991</v>
      </c>
      <c r="H61" s="77">
        <f t="shared" si="1"/>
        <v>33451</v>
      </c>
      <c r="I61">
        <f t="shared" si="2"/>
        <v>2159</v>
      </c>
    </row>
    <row r="62" spans="1:9" ht="12.75">
      <c r="A62" s="16" t="s">
        <v>404</v>
      </c>
      <c r="B62" s="16" t="s">
        <v>501</v>
      </c>
      <c r="C62" s="16" t="s">
        <v>502</v>
      </c>
      <c r="E62" s="16" t="s">
        <v>515</v>
      </c>
      <c r="F62" s="76">
        <v>21</v>
      </c>
      <c r="G62">
        <f t="shared" si="0"/>
        <v>1991</v>
      </c>
      <c r="H62" s="77">
        <f t="shared" si="1"/>
        <v>33482</v>
      </c>
      <c r="I62">
        <f t="shared" si="2"/>
        <v>2165</v>
      </c>
    </row>
    <row r="63" spans="1:9" ht="12.75">
      <c r="A63" s="16" t="s">
        <v>404</v>
      </c>
      <c r="B63" s="16" t="s">
        <v>504</v>
      </c>
      <c r="C63" s="16" t="s">
        <v>505</v>
      </c>
      <c r="E63" s="16" t="s">
        <v>516</v>
      </c>
      <c r="F63" s="76">
        <v>22</v>
      </c>
      <c r="G63">
        <f t="shared" si="0"/>
        <v>1991</v>
      </c>
      <c r="H63" s="77">
        <f t="shared" si="1"/>
        <v>33512</v>
      </c>
      <c r="I63">
        <f t="shared" si="2"/>
        <v>2170</v>
      </c>
    </row>
    <row r="64" spans="1:9" ht="12.75">
      <c r="A64" s="16" t="s">
        <v>404</v>
      </c>
      <c r="B64" s="16" t="s">
        <v>506</v>
      </c>
      <c r="C64" s="16" t="s">
        <v>507</v>
      </c>
      <c r="E64" s="16" t="s">
        <v>517</v>
      </c>
      <c r="F64" s="76">
        <v>23</v>
      </c>
      <c r="G64">
        <f t="shared" si="0"/>
        <v>1991</v>
      </c>
      <c r="H64" s="77">
        <f t="shared" si="1"/>
        <v>33543</v>
      </c>
      <c r="I64">
        <f t="shared" si="2"/>
        <v>2168</v>
      </c>
    </row>
    <row r="65" spans="1:9" ht="12.75">
      <c r="A65" s="16" t="s">
        <v>404</v>
      </c>
      <c r="B65" s="16" t="s">
        <v>509</v>
      </c>
      <c r="C65" s="16" t="s">
        <v>510</v>
      </c>
      <c r="E65" s="16" t="s">
        <v>518</v>
      </c>
      <c r="F65" s="76">
        <v>24</v>
      </c>
      <c r="G65">
        <f t="shared" si="0"/>
        <v>1991</v>
      </c>
      <c r="H65" s="77">
        <f t="shared" si="1"/>
        <v>33573</v>
      </c>
      <c r="I65">
        <f t="shared" si="2"/>
        <v>2172</v>
      </c>
    </row>
    <row r="66" spans="1:9" ht="12.75">
      <c r="A66" s="16" t="s">
        <v>407</v>
      </c>
      <c r="B66" s="16" t="s">
        <v>479</v>
      </c>
      <c r="C66" s="16" t="s">
        <v>374</v>
      </c>
      <c r="E66" s="16" t="s">
        <v>519</v>
      </c>
      <c r="F66" s="76">
        <v>25</v>
      </c>
      <c r="G66">
        <f t="shared" si="0"/>
        <v>1992</v>
      </c>
      <c r="H66" s="77">
        <f t="shared" si="1"/>
        <v>33604</v>
      </c>
      <c r="I66">
        <f t="shared" si="2"/>
        <v>2182</v>
      </c>
    </row>
    <row r="67" spans="1:9" ht="12.75">
      <c r="A67" s="16" t="s">
        <v>407</v>
      </c>
      <c r="B67" s="16" t="s">
        <v>481</v>
      </c>
      <c r="C67" s="16" t="s">
        <v>482</v>
      </c>
      <c r="E67" s="16" t="s">
        <v>520</v>
      </c>
      <c r="F67" s="76">
        <v>26</v>
      </c>
      <c r="G67">
        <f t="shared" si="0"/>
        <v>1992</v>
      </c>
      <c r="H67" s="77">
        <f t="shared" si="1"/>
        <v>33635</v>
      </c>
      <c r="I67">
        <f t="shared" si="2"/>
        <v>2189</v>
      </c>
    </row>
    <row r="68" spans="1:9" ht="12.75">
      <c r="A68" s="16" t="s">
        <v>407</v>
      </c>
      <c r="B68" s="16" t="s">
        <v>484</v>
      </c>
      <c r="C68" s="16" t="s">
        <v>485</v>
      </c>
      <c r="E68" s="16" t="s">
        <v>521</v>
      </c>
      <c r="F68" s="76">
        <v>27</v>
      </c>
      <c r="G68">
        <f t="shared" si="0"/>
        <v>1992</v>
      </c>
      <c r="H68" s="77">
        <f t="shared" si="1"/>
        <v>33664</v>
      </c>
      <c r="I68">
        <f t="shared" si="2"/>
        <v>2194</v>
      </c>
    </row>
    <row r="69" spans="1:9" ht="12.75">
      <c r="A69" s="16" t="s">
        <v>407</v>
      </c>
      <c r="B69" s="16" t="s">
        <v>487</v>
      </c>
      <c r="C69" s="16" t="s">
        <v>488</v>
      </c>
      <c r="E69" s="16" t="s">
        <v>522</v>
      </c>
      <c r="F69" s="76">
        <v>28</v>
      </c>
      <c r="G69">
        <f t="shared" si="0"/>
        <v>1992</v>
      </c>
      <c r="H69" s="77">
        <f t="shared" si="1"/>
        <v>33695</v>
      </c>
      <c r="I69">
        <f t="shared" si="2"/>
        <v>2200</v>
      </c>
    </row>
    <row r="70" spans="1:9" ht="12.75">
      <c r="A70" s="16" t="s">
        <v>407</v>
      </c>
      <c r="B70" s="16" t="s">
        <v>490</v>
      </c>
      <c r="C70" s="16" t="s">
        <v>326</v>
      </c>
      <c r="E70" s="16" t="s">
        <v>523</v>
      </c>
      <c r="F70" s="76">
        <v>29</v>
      </c>
      <c r="G70">
        <f t="shared" si="0"/>
        <v>1992</v>
      </c>
      <c r="H70" s="77">
        <f t="shared" si="1"/>
        <v>33725</v>
      </c>
      <c r="I70">
        <f t="shared" si="2"/>
        <v>2205</v>
      </c>
    </row>
    <row r="71" spans="1:9" ht="12.75">
      <c r="A71" s="16" t="s">
        <v>407</v>
      </c>
      <c r="B71" s="16" t="s">
        <v>492</v>
      </c>
      <c r="C71" s="16" t="s">
        <v>493</v>
      </c>
      <c r="E71" s="16" t="s">
        <v>524</v>
      </c>
      <c r="F71" s="76">
        <v>30</v>
      </c>
      <c r="G71">
        <f t="shared" si="0"/>
        <v>1992</v>
      </c>
      <c r="H71" s="77">
        <f t="shared" si="1"/>
        <v>33756</v>
      </c>
      <c r="I71">
        <f t="shared" si="2"/>
        <v>2209</v>
      </c>
    </row>
    <row r="72" spans="1:9" ht="12.75">
      <c r="A72" s="16" t="s">
        <v>407</v>
      </c>
      <c r="B72" s="16" t="s">
        <v>495</v>
      </c>
      <c r="C72" s="16" t="s">
        <v>496</v>
      </c>
      <c r="E72" s="16" t="s">
        <v>525</v>
      </c>
      <c r="F72" s="76">
        <v>31</v>
      </c>
      <c r="G72">
        <f t="shared" si="0"/>
        <v>1992</v>
      </c>
      <c r="H72" s="77">
        <f t="shared" si="1"/>
        <v>33786</v>
      </c>
      <c r="I72">
        <f t="shared" si="2"/>
        <v>2218</v>
      </c>
    </row>
    <row r="73" spans="1:9" ht="12.75">
      <c r="A73" s="16" t="s">
        <v>407</v>
      </c>
      <c r="B73" s="16" t="s">
        <v>498</v>
      </c>
      <c r="C73" s="16" t="s">
        <v>499</v>
      </c>
      <c r="E73" s="16" t="s">
        <v>526</v>
      </c>
      <c r="F73" s="76">
        <v>32</v>
      </c>
      <c r="G73">
        <f t="shared" si="0"/>
        <v>1992</v>
      </c>
      <c r="H73" s="77">
        <f t="shared" si="1"/>
        <v>33817</v>
      </c>
      <c r="I73">
        <f t="shared" si="2"/>
        <v>2219</v>
      </c>
    </row>
    <row r="74" spans="1:9" ht="12.75">
      <c r="A74" s="16" t="s">
        <v>407</v>
      </c>
      <c r="B74" s="16" t="s">
        <v>501</v>
      </c>
      <c r="C74" s="16" t="s">
        <v>502</v>
      </c>
      <c r="E74" s="16" t="s">
        <v>527</v>
      </c>
      <c r="F74" s="76">
        <v>33</v>
      </c>
      <c r="G74">
        <f t="shared" si="0"/>
        <v>1992</v>
      </c>
      <c r="H74" s="77">
        <f t="shared" si="1"/>
        <v>33848</v>
      </c>
      <c r="I74">
        <f t="shared" si="2"/>
        <v>2226</v>
      </c>
    </row>
    <row r="75" spans="1:9" ht="12.75">
      <c r="A75" s="16" t="s">
        <v>407</v>
      </c>
      <c r="B75" s="16" t="s">
        <v>504</v>
      </c>
      <c r="C75" s="16" t="s">
        <v>505</v>
      </c>
      <c r="E75" s="16" t="s">
        <v>528</v>
      </c>
      <c r="F75" s="76">
        <v>34</v>
      </c>
      <c r="G75">
        <f t="shared" si="0"/>
        <v>1992</v>
      </c>
      <c r="H75" s="77">
        <f t="shared" si="1"/>
        <v>33878</v>
      </c>
      <c r="I75">
        <f t="shared" si="2"/>
        <v>2233</v>
      </c>
    </row>
    <row r="76" spans="1:9" ht="12.75">
      <c r="A76" s="16" t="s">
        <v>407</v>
      </c>
      <c r="B76" s="16" t="s">
        <v>506</v>
      </c>
      <c r="C76" s="16" t="s">
        <v>507</v>
      </c>
      <c r="E76" s="16" t="s">
        <v>529</v>
      </c>
      <c r="F76" s="76">
        <v>35</v>
      </c>
      <c r="G76">
        <f t="shared" si="0"/>
        <v>1992</v>
      </c>
      <c r="H76" s="77">
        <f t="shared" si="1"/>
        <v>33909</v>
      </c>
      <c r="I76">
        <f t="shared" si="2"/>
        <v>2240</v>
      </c>
    </row>
    <row r="77" spans="1:9" ht="12.75">
      <c r="A77" s="16" t="s">
        <v>407</v>
      </c>
      <c r="B77" s="16" t="s">
        <v>509</v>
      </c>
      <c r="C77" s="16" t="s">
        <v>510</v>
      </c>
      <c r="E77" s="16" t="s">
        <v>530</v>
      </c>
      <c r="F77" s="76">
        <v>36</v>
      </c>
      <c r="G77">
        <f t="shared" si="0"/>
        <v>1992</v>
      </c>
      <c r="H77" s="77">
        <f t="shared" si="1"/>
        <v>33939</v>
      </c>
      <c r="I77">
        <f t="shared" si="2"/>
        <v>2248</v>
      </c>
    </row>
    <row r="78" spans="1:9" ht="12.75">
      <c r="A78" s="16" t="s">
        <v>410</v>
      </c>
      <c r="B78" s="16" t="s">
        <v>479</v>
      </c>
      <c r="C78" s="16" t="s">
        <v>374</v>
      </c>
      <c r="E78" s="16" t="s">
        <v>531</v>
      </c>
      <c r="F78" s="76">
        <v>37</v>
      </c>
      <c r="G78">
        <f t="shared" si="0"/>
        <v>1993</v>
      </c>
      <c r="H78" s="77">
        <f t="shared" si="1"/>
        <v>33970</v>
      </c>
      <c r="I78">
        <f t="shared" si="2"/>
        <v>2252</v>
      </c>
    </row>
    <row r="79" spans="1:9" ht="12.75">
      <c r="A79" s="16" t="s">
        <v>410</v>
      </c>
      <c r="B79" s="16" t="s">
        <v>481</v>
      </c>
      <c r="C79" s="16" t="s">
        <v>482</v>
      </c>
      <c r="E79" s="16" t="s">
        <v>532</v>
      </c>
      <c r="F79" s="76">
        <v>38</v>
      </c>
      <c r="G79">
        <f t="shared" si="0"/>
        <v>1993</v>
      </c>
      <c r="H79" s="77">
        <f t="shared" si="1"/>
        <v>34001</v>
      </c>
      <c r="I79">
        <f t="shared" si="2"/>
        <v>2255</v>
      </c>
    </row>
    <row r="80" spans="1:9" ht="12.75">
      <c r="A80" s="16" t="s">
        <v>410</v>
      </c>
      <c r="B80" s="16" t="s">
        <v>484</v>
      </c>
      <c r="C80" s="16" t="s">
        <v>485</v>
      </c>
      <c r="E80" s="16" t="s">
        <v>533</v>
      </c>
      <c r="F80" s="76">
        <v>39</v>
      </c>
      <c r="G80">
        <f t="shared" si="0"/>
        <v>1993</v>
      </c>
      <c r="H80" s="77">
        <f t="shared" si="1"/>
        <v>34029</v>
      </c>
      <c r="I80">
        <f t="shared" si="2"/>
        <v>2259</v>
      </c>
    </row>
    <row r="81" spans="1:9" ht="12.75">
      <c r="A81" s="16" t="s">
        <v>410</v>
      </c>
      <c r="B81" s="16" t="s">
        <v>487</v>
      </c>
      <c r="C81" s="16" t="s">
        <v>488</v>
      </c>
      <c r="E81" s="16" t="s">
        <v>534</v>
      </c>
      <c r="F81" s="76">
        <v>40</v>
      </c>
      <c r="G81">
        <f t="shared" si="0"/>
        <v>1993</v>
      </c>
      <c r="H81" s="77">
        <f t="shared" si="1"/>
        <v>34060</v>
      </c>
      <c r="I81">
        <f t="shared" si="2"/>
        <v>2262</v>
      </c>
    </row>
    <row r="82" spans="1:9" ht="12.75">
      <c r="A82" s="16" t="s">
        <v>410</v>
      </c>
      <c r="B82" s="16" t="s">
        <v>490</v>
      </c>
      <c r="C82" s="16" t="s">
        <v>326</v>
      </c>
      <c r="E82" s="16" t="s">
        <v>535</v>
      </c>
      <c r="F82" s="76">
        <v>41</v>
      </c>
      <c r="G82">
        <f t="shared" si="0"/>
        <v>1993</v>
      </c>
      <c r="H82" s="77">
        <f t="shared" si="1"/>
        <v>34090</v>
      </c>
      <c r="I82">
        <f t="shared" si="2"/>
        <v>2271</v>
      </c>
    </row>
    <row r="83" spans="1:9" ht="12.75">
      <c r="A83" s="16" t="s">
        <v>410</v>
      </c>
      <c r="B83" s="16" t="s">
        <v>492</v>
      </c>
      <c r="C83" s="16" t="s">
        <v>493</v>
      </c>
      <c r="E83" s="16" t="s">
        <v>536</v>
      </c>
      <c r="F83" s="76">
        <v>42</v>
      </c>
      <c r="G83">
        <f t="shared" si="0"/>
        <v>1993</v>
      </c>
      <c r="H83" s="77">
        <f t="shared" si="1"/>
        <v>34121</v>
      </c>
      <c r="I83">
        <f t="shared" si="2"/>
        <v>2273</v>
      </c>
    </row>
    <row r="84" spans="1:9" ht="12.75">
      <c r="A84" s="16" t="s">
        <v>410</v>
      </c>
      <c r="B84" s="16" t="s">
        <v>495</v>
      </c>
      <c r="C84" s="16" t="s">
        <v>496</v>
      </c>
      <c r="E84" s="16" t="s">
        <v>537</v>
      </c>
      <c r="F84" s="76">
        <v>43</v>
      </c>
      <c r="G84">
        <f t="shared" si="0"/>
        <v>1993</v>
      </c>
      <c r="H84" s="77">
        <f t="shared" si="1"/>
        <v>34151</v>
      </c>
      <c r="I84">
        <f t="shared" si="2"/>
        <v>2276</v>
      </c>
    </row>
    <row r="85" spans="1:9" ht="12.75">
      <c r="A85" s="16" t="s">
        <v>410</v>
      </c>
      <c r="B85" s="16" t="s">
        <v>498</v>
      </c>
      <c r="C85" s="16" t="s">
        <v>499</v>
      </c>
      <c r="E85" s="16" t="s">
        <v>538</v>
      </c>
      <c r="F85" s="76">
        <v>44</v>
      </c>
      <c r="G85">
        <f t="shared" si="0"/>
        <v>1993</v>
      </c>
      <c r="H85" s="77">
        <f t="shared" si="1"/>
        <v>34182</v>
      </c>
      <c r="I85">
        <f t="shared" si="2"/>
        <v>2281</v>
      </c>
    </row>
    <row r="86" spans="1:9" ht="12.75">
      <c r="A86" s="16" t="s">
        <v>410</v>
      </c>
      <c r="B86" s="16" t="s">
        <v>501</v>
      </c>
      <c r="C86" s="16" t="s">
        <v>502</v>
      </c>
      <c r="E86" s="16" t="s">
        <v>539</v>
      </c>
      <c r="F86" s="76">
        <v>45</v>
      </c>
      <c r="G86">
        <f t="shared" si="0"/>
        <v>1993</v>
      </c>
      <c r="H86" s="77">
        <f t="shared" si="1"/>
        <v>34213</v>
      </c>
      <c r="I86">
        <f t="shared" si="2"/>
        <v>2284</v>
      </c>
    </row>
    <row r="87" spans="1:9" ht="12.75">
      <c r="A87" s="16" t="s">
        <v>410</v>
      </c>
      <c r="B87" s="16" t="s">
        <v>504</v>
      </c>
      <c r="C87" s="16" t="s">
        <v>505</v>
      </c>
      <c r="E87" s="16" t="s">
        <v>540</v>
      </c>
      <c r="F87" s="76">
        <v>46</v>
      </c>
      <c r="G87">
        <f t="shared" si="0"/>
        <v>1993</v>
      </c>
      <c r="H87" s="77">
        <f t="shared" si="1"/>
        <v>34243</v>
      </c>
      <c r="I87">
        <f t="shared" si="2"/>
        <v>2287</v>
      </c>
    </row>
    <row r="88" spans="1:9" ht="12.75">
      <c r="A88" s="16" t="s">
        <v>410</v>
      </c>
      <c r="B88" s="16" t="s">
        <v>506</v>
      </c>
      <c r="C88" s="16" t="s">
        <v>507</v>
      </c>
      <c r="E88" s="16" t="s">
        <v>541</v>
      </c>
      <c r="F88" s="76">
        <v>47</v>
      </c>
      <c r="G88">
        <f t="shared" si="0"/>
        <v>1993</v>
      </c>
      <c r="H88" s="77">
        <f t="shared" si="1"/>
        <v>34274</v>
      </c>
      <c r="I88">
        <f t="shared" si="2"/>
        <v>2292</v>
      </c>
    </row>
    <row r="89" spans="1:9" ht="12.75">
      <c r="A89" s="16" t="s">
        <v>410</v>
      </c>
      <c r="B89" s="16" t="s">
        <v>509</v>
      </c>
      <c r="C89" s="16" t="s">
        <v>510</v>
      </c>
      <c r="E89" s="16" t="s">
        <v>542</v>
      </c>
      <c r="F89" s="76">
        <v>48</v>
      </c>
      <c r="G89">
        <f t="shared" si="0"/>
        <v>1993</v>
      </c>
      <c r="H89" s="77">
        <f t="shared" si="1"/>
        <v>34304</v>
      </c>
      <c r="I89">
        <f t="shared" si="2"/>
        <v>2298</v>
      </c>
    </row>
    <row r="90" spans="1:9" ht="12.75">
      <c r="A90" s="16" t="s">
        <v>413</v>
      </c>
      <c r="B90" s="16" t="s">
        <v>479</v>
      </c>
      <c r="C90" s="16" t="s">
        <v>374</v>
      </c>
      <c r="E90" s="16" t="s">
        <v>543</v>
      </c>
      <c r="F90" s="76">
        <v>49</v>
      </c>
      <c r="G90">
        <f t="shared" si="0"/>
        <v>1994</v>
      </c>
      <c r="H90" s="77">
        <f t="shared" si="1"/>
        <v>34335</v>
      </c>
      <c r="I90">
        <f t="shared" si="2"/>
        <v>2295</v>
      </c>
    </row>
    <row r="91" spans="1:9" ht="12.75">
      <c r="A91" s="16" t="s">
        <v>413</v>
      </c>
      <c r="B91" s="16" t="s">
        <v>481</v>
      </c>
      <c r="C91" s="16" t="s">
        <v>482</v>
      </c>
      <c r="E91" s="16" t="s">
        <v>542</v>
      </c>
      <c r="F91" s="76">
        <v>50</v>
      </c>
      <c r="G91">
        <f t="shared" si="0"/>
        <v>1994</v>
      </c>
      <c r="H91" s="77">
        <f t="shared" si="1"/>
        <v>34366</v>
      </c>
      <c r="I91">
        <f t="shared" si="2"/>
        <v>2298</v>
      </c>
    </row>
    <row r="92" spans="1:9" ht="12.75">
      <c r="A92" s="16" t="s">
        <v>413</v>
      </c>
      <c r="B92" s="16" t="s">
        <v>484</v>
      </c>
      <c r="C92" s="16" t="s">
        <v>485</v>
      </c>
      <c r="E92" s="16" t="s">
        <v>544</v>
      </c>
      <c r="F92" s="76">
        <v>51</v>
      </c>
      <c r="G92">
        <f t="shared" si="0"/>
        <v>1994</v>
      </c>
      <c r="H92" s="77">
        <f t="shared" si="1"/>
        <v>34394</v>
      </c>
      <c r="I92">
        <f t="shared" si="2"/>
        <v>2306</v>
      </c>
    </row>
    <row r="93" spans="1:9" ht="12.75">
      <c r="A93" s="16" t="s">
        <v>413</v>
      </c>
      <c r="B93" s="16" t="s">
        <v>487</v>
      </c>
      <c r="C93" s="16" t="s">
        <v>488</v>
      </c>
      <c r="E93" s="16" t="s">
        <v>545</v>
      </c>
      <c r="F93" s="76">
        <v>52</v>
      </c>
      <c r="G93">
        <f t="shared" si="0"/>
        <v>1994</v>
      </c>
      <c r="H93" s="77">
        <f t="shared" si="1"/>
        <v>34425</v>
      </c>
      <c r="I93">
        <f t="shared" si="2"/>
        <v>2312</v>
      </c>
    </row>
    <row r="94" spans="1:9" ht="12.75">
      <c r="A94" s="16" t="s">
        <v>413</v>
      </c>
      <c r="B94" s="16" t="s">
        <v>490</v>
      </c>
      <c r="C94" s="16" t="s">
        <v>326</v>
      </c>
      <c r="E94" s="16" t="s">
        <v>546</v>
      </c>
      <c r="F94" s="76">
        <v>53</v>
      </c>
      <c r="G94">
        <f t="shared" si="0"/>
        <v>1994</v>
      </c>
      <c r="H94" s="77">
        <f t="shared" si="1"/>
        <v>34455</v>
      </c>
      <c r="I94">
        <f t="shared" si="2"/>
        <v>2313</v>
      </c>
    </row>
    <row r="95" spans="1:9" ht="12.75">
      <c r="A95" s="16" t="s">
        <v>413</v>
      </c>
      <c r="B95" s="16" t="s">
        <v>492</v>
      </c>
      <c r="C95" s="16" t="s">
        <v>493</v>
      </c>
      <c r="E95" s="16" t="s">
        <v>547</v>
      </c>
      <c r="F95" s="76">
        <v>54</v>
      </c>
      <c r="G95">
        <f t="shared" si="0"/>
        <v>1994</v>
      </c>
      <c r="H95" s="77">
        <f t="shared" si="1"/>
        <v>34486</v>
      </c>
      <c r="I95">
        <f t="shared" si="2"/>
        <v>2321</v>
      </c>
    </row>
    <row r="96" spans="1:9" ht="12.75">
      <c r="A96" s="16" t="s">
        <v>413</v>
      </c>
      <c r="B96" s="16" t="s">
        <v>495</v>
      </c>
      <c r="C96" s="16" t="s">
        <v>496</v>
      </c>
      <c r="E96" s="16" t="s">
        <v>548</v>
      </c>
      <c r="F96" s="76">
        <v>55</v>
      </c>
      <c r="G96">
        <f t="shared" si="0"/>
        <v>1994</v>
      </c>
      <c r="H96" s="77">
        <f t="shared" si="1"/>
        <v>34516</v>
      </c>
      <c r="I96">
        <f t="shared" si="2"/>
        <v>2326</v>
      </c>
    </row>
    <row r="97" spans="1:9" ht="12.75">
      <c r="A97" s="16" t="s">
        <v>413</v>
      </c>
      <c r="B97" s="16" t="s">
        <v>498</v>
      </c>
      <c r="C97" s="16" t="s">
        <v>499</v>
      </c>
      <c r="E97" s="16" t="s">
        <v>549</v>
      </c>
      <c r="F97" s="76">
        <v>56</v>
      </c>
      <c r="G97">
        <f t="shared" si="0"/>
        <v>1994</v>
      </c>
      <c r="H97" s="77">
        <f t="shared" si="1"/>
        <v>34547</v>
      </c>
      <c r="I97">
        <f t="shared" si="2"/>
        <v>2331</v>
      </c>
    </row>
    <row r="98" spans="1:9" ht="12.75">
      <c r="A98" s="16" t="s">
        <v>413</v>
      </c>
      <c r="B98" s="16" t="s">
        <v>501</v>
      </c>
      <c r="C98" s="16" t="s">
        <v>502</v>
      </c>
      <c r="E98" s="16" t="s">
        <v>550</v>
      </c>
      <c r="F98" s="76">
        <v>57</v>
      </c>
      <c r="G98">
        <f t="shared" si="0"/>
        <v>1994</v>
      </c>
      <c r="H98" s="77">
        <f t="shared" si="1"/>
        <v>34578</v>
      </c>
      <c r="I98">
        <f t="shared" si="2"/>
        <v>2338</v>
      </c>
    </row>
    <row r="99" spans="1:9" ht="12.75">
      <c r="A99" s="16" t="s">
        <v>413</v>
      </c>
      <c r="B99" s="16" t="s">
        <v>504</v>
      </c>
      <c r="C99" s="16" t="s">
        <v>505</v>
      </c>
      <c r="E99" s="16" t="s">
        <v>551</v>
      </c>
      <c r="F99" s="76">
        <v>58</v>
      </c>
      <c r="G99">
        <f t="shared" si="0"/>
        <v>1994</v>
      </c>
      <c r="H99" s="77">
        <f t="shared" si="1"/>
        <v>34608</v>
      </c>
      <c r="I99">
        <f t="shared" si="2"/>
        <v>2343</v>
      </c>
    </row>
    <row r="100" spans="1:9" ht="12.75">
      <c r="A100" s="16" t="s">
        <v>413</v>
      </c>
      <c r="B100" s="16" t="s">
        <v>506</v>
      </c>
      <c r="C100" s="16" t="s">
        <v>507</v>
      </c>
      <c r="E100" s="16" t="s">
        <v>552</v>
      </c>
      <c r="F100" s="76">
        <v>59</v>
      </c>
      <c r="G100">
        <f t="shared" si="0"/>
        <v>1994</v>
      </c>
      <c r="H100" s="77">
        <f t="shared" si="1"/>
        <v>34639</v>
      </c>
      <c r="I100">
        <f t="shared" si="2"/>
        <v>2351</v>
      </c>
    </row>
    <row r="101" spans="1:9" ht="12.75">
      <c r="A101" s="16" t="s">
        <v>413</v>
      </c>
      <c r="B101" s="16" t="s">
        <v>509</v>
      </c>
      <c r="C101" s="16" t="s">
        <v>510</v>
      </c>
      <c r="E101" s="16" t="s">
        <v>553</v>
      </c>
      <c r="F101" s="76">
        <v>60</v>
      </c>
      <c r="G101">
        <f t="shared" si="0"/>
        <v>1994</v>
      </c>
      <c r="H101" s="77">
        <f t="shared" si="1"/>
        <v>34669</v>
      </c>
      <c r="I101">
        <f t="shared" si="2"/>
        <v>2357</v>
      </c>
    </row>
    <row r="102" spans="1:9" ht="12.75">
      <c r="A102" s="16" t="s">
        <v>416</v>
      </c>
      <c r="B102" s="16" t="s">
        <v>479</v>
      </c>
      <c r="C102" s="16" t="s">
        <v>374</v>
      </c>
      <c r="E102" s="16" t="s">
        <v>554</v>
      </c>
      <c r="F102" s="76">
        <v>61</v>
      </c>
      <c r="G102">
        <f t="shared" si="0"/>
        <v>1995</v>
      </c>
      <c r="H102" s="77">
        <f t="shared" si="1"/>
        <v>34700</v>
      </c>
      <c r="I102">
        <f t="shared" si="2"/>
        <v>2382</v>
      </c>
    </row>
    <row r="103" spans="1:9" ht="12.75">
      <c r="A103" s="16" t="s">
        <v>416</v>
      </c>
      <c r="B103" s="16" t="s">
        <v>481</v>
      </c>
      <c r="C103" s="16" t="s">
        <v>482</v>
      </c>
      <c r="E103" s="16" t="s">
        <v>555</v>
      </c>
      <c r="F103" s="76">
        <v>62</v>
      </c>
      <c r="G103">
        <f t="shared" si="0"/>
        <v>1995</v>
      </c>
      <c r="H103" s="77">
        <f t="shared" si="1"/>
        <v>34731</v>
      </c>
      <c r="I103">
        <f t="shared" si="2"/>
        <v>2387</v>
      </c>
    </row>
    <row r="104" spans="1:9" ht="12.75">
      <c r="A104" s="16" t="s">
        <v>416</v>
      </c>
      <c r="B104" s="16" t="s">
        <v>484</v>
      </c>
      <c r="C104" s="16" t="s">
        <v>485</v>
      </c>
      <c r="E104" s="16" t="s">
        <v>556</v>
      </c>
      <c r="F104" s="76">
        <v>63</v>
      </c>
      <c r="G104">
        <f t="shared" si="0"/>
        <v>1995</v>
      </c>
      <c r="H104" s="77">
        <f t="shared" si="1"/>
        <v>34759</v>
      </c>
      <c r="I104">
        <f t="shared" si="2"/>
        <v>2392</v>
      </c>
    </row>
    <row r="105" spans="1:9" ht="12.75">
      <c r="A105" s="16" t="s">
        <v>416</v>
      </c>
      <c r="B105" s="16" t="s">
        <v>487</v>
      </c>
      <c r="C105" s="16" t="s">
        <v>488</v>
      </c>
      <c r="E105" s="16" t="s">
        <v>557</v>
      </c>
      <c r="F105" s="76">
        <v>64</v>
      </c>
      <c r="G105">
        <f t="shared" si="0"/>
        <v>1995</v>
      </c>
      <c r="H105" s="77">
        <f t="shared" si="1"/>
        <v>34790</v>
      </c>
      <c r="I105">
        <f t="shared" si="2"/>
        <v>2395</v>
      </c>
    </row>
    <row r="106" spans="1:9" ht="12.75">
      <c r="A106" s="16" t="s">
        <v>416</v>
      </c>
      <c r="B106" s="16" t="s">
        <v>490</v>
      </c>
      <c r="C106" s="16" t="s">
        <v>326</v>
      </c>
      <c r="E106" s="16" t="s">
        <v>558</v>
      </c>
      <c r="F106" s="76">
        <v>65</v>
      </c>
      <c r="G106">
        <f t="shared" si="0"/>
        <v>1995</v>
      </c>
      <c r="H106" s="77">
        <f t="shared" si="1"/>
        <v>34820</v>
      </c>
      <c r="I106">
        <f t="shared" si="2"/>
        <v>2401</v>
      </c>
    </row>
    <row r="107" spans="1:9" ht="12.75">
      <c r="A107" s="16" t="s">
        <v>416</v>
      </c>
      <c r="B107" s="16" t="s">
        <v>492</v>
      </c>
      <c r="C107" s="16" t="s">
        <v>493</v>
      </c>
      <c r="E107" s="16" t="s">
        <v>559</v>
      </c>
      <c r="F107" s="76">
        <v>66</v>
      </c>
      <c r="G107">
        <f aca="true" t="shared" si="3" ref="G107:G170">VALUE(A107)</f>
        <v>1995</v>
      </c>
      <c r="H107" s="77">
        <f aca="true" t="shared" si="4" ref="H107:H170">IF(ISBLANK(A107),NA(),DATE(G107,B107,1))</f>
        <v>34851</v>
      </c>
      <c r="I107">
        <f aca="true" t="shared" si="5" ref="I107:I170">IF(ISBLANK(E107),NA(),VALUE(E107))</f>
        <v>2405</v>
      </c>
    </row>
    <row r="108" spans="1:9" ht="12.75">
      <c r="A108" s="16" t="s">
        <v>416</v>
      </c>
      <c r="B108" s="16" t="s">
        <v>495</v>
      </c>
      <c r="C108" s="16" t="s">
        <v>496</v>
      </c>
      <c r="E108" s="16" t="s">
        <v>560</v>
      </c>
      <c r="F108" s="76">
        <v>67</v>
      </c>
      <c r="G108">
        <f t="shared" si="3"/>
        <v>1995</v>
      </c>
      <c r="H108" s="77">
        <f t="shared" si="4"/>
        <v>34881</v>
      </c>
      <c r="I108">
        <f t="shared" si="5"/>
        <v>2407</v>
      </c>
    </row>
    <row r="109" spans="1:9" ht="12.75">
      <c r="A109" s="16" t="s">
        <v>416</v>
      </c>
      <c r="B109" s="16" t="s">
        <v>498</v>
      </c>
      <c r="C109" s="16" t="s">
        <v>499</v>
      </c>
      <c r="E109" s="16" t="s">
        <v>561</v>
      </c>
      <c r="F109" s="76">
        <v>68</v>
      </c>
      <c r="G109">
        <f t="shared" si="3"/>
        <v>1995</v>
      </c>
      <c r="H109" s="77">
        <f t="shared" si="4"/>
        <v>34912</v>
      </c>
      <c r="I109">
        <f t="shared" si="5"/>
        <v>2411</v>
      </c>
    </row>
    <row r="110" spans="1:9" ht="12.75">
      <c r="A110" s="16" t="s">
        <v>416</v>
      </c>
      <c r="B110" s="16" t="s">
        <v>501</v>
      </c>
      <c r="C110" s="16" t="s">
        <v>502</v>
      </c>
      <c r="E110" s="16" t="s">
        <v>562</v>
      </c>
      <c r="F110" s="76">
        <v>69</v>
      </c>
      <c r="G110">
        <f t="shared" si="3"/>
        <v>1995</v>
      </c>
      <c r="H110" s="77">
        <f t="shared" si="4"/>
        <v>34943</v>
      </c>
      <c r="I110">
        <f t="shared" si="5"/>
        <v>2414</v>
      </c>
    </row>
    <row r="111" spans="1:9" ht="12.75">
      <c r="A111" s="16" t="s">
        <v>416</v>
      </c>
      <c r="B111" s="16" t="s">
        <v>504</v>
      </c>
      <c r="C111" s="16" t="s">
        <v>505</v>
      </c>
      <c r="E111" s="16" t="s">
        <v>563</v>
      </c>
      <c r="F111" s="76">
        <v>70</v>
      </c>
      <c r="G111">
        <f t="shared" si="3"/>
        <v>1995</v>
      </c>
      <c r="H111" s="77">
        <f t="shared" si="4"/>
        <v>34973</v>
      </c>
      <c r="I111">
        <f t="shared" si="5"/>
        <v>2418</v>
      </c>
    </row>
    <row r="112" spans="1:9" ht="12.75">
      <c r="A112" s="16" t="s">
        <v>416</v>
      </c>
      <c r="B112" s="16" t="s">
        <v>506</v>
      </c>
      <c r="C112" s="16" t="s">
        <v>507</v>
      </c>
      <c r="E112" s="16" t="s">
        <v>564</v>
      </c>
      <c r="F112" s="76">
        <v>71</v>
      </c>
      <c r="G112">
        <f t="shared" si="3"/>
        <v>1995</v>
      </c>
      <c r="H112" s="77">
        <f t="shared" si="4"/>
        <v>35004</v>
      </c>
      <c r="I112">
        <f t="shared" si="5"/>
        <v>2422</v>
      </c>
    </row>
    <row r="113" spans="1:9" ht="12.75">
      <c r="A113" s="16" t="s">
        <v>416</v>
      </c>
      <c r="B113" s="16" t="s">
        <v>509</v>
      </c>
      <c r="C113" s="16" t="s">
        <v>510</v>
      </c>
      <c r="E113" s="16" t="s">
        <v>564</v>
      </c>
      <c r="F113" s="76">
        <v>72</v>
      </c>
      <c r="G113">
        <f t="shared" si="3"/>
        <v>1995</v>
      </c>
      <c r="H113" s="77">
        <f t="shared" si="4"/>
        <v>35034</v>
      </c>
      <c r="I113">
        <f t="shared" si="5"/>
        <v>2422</v>
      </c>
    </row>
    <row r="114" spans="1:9" ht="12.75">
      <c r="A114" s="16" t="s">
        <v>419</v>
      </c>
      <c r="B114" s="16" t="s">
        <v>479</v>
      </c>
      <c r="C114" s="16" t="s">
        <v>374</v>
      </c>
      <c r="E114" s="16" t="s">
        <v>561</v>
      </c>
      <c r="F114" s="76">
        <v>73</v>
      </c>
      <c r="G114">
        <f t="shared" si="3"/>
        <v>1996</v>
      </c>
      <c r="H114" s="77">
        <f t="shared" si="4"/>
        <v>35065</v>
      </c>
      <c r="I114">
        <f t="shared" si="5"/>
        <v>2411</v>
      </c>
    </row>
    <row r="115" spans="1:9" ht="12.75">
      <c r="A115" s="16" t="s">
        <v>419</v>
      </c>
      <c r="B115" s="16" t="s">
        <v>481</v>
      </c>
      <c r="C115" s="16" t="s">
        <v>482</v>
      </c>
      <c r="E115" s="16" t="s">
        <v>565</v>
      </c>
      <c r="F115" s="76">
        <v>74</v>
      </c>
      <c r="G115">
        <f t="shared" si="3"/>
        <v>1996</v>
      </c>
      <c r="H115" s="77">
        <f t="shared" si="4"/>
        <v>35096</v>
      </c>
      <c r="I115">
        <f t="shared" si="5"/>
        <v>2417</v>
      </c>
    </row>
    <row r="116" spans="1:9" ht="12.75">
      <c r="A116" s="16" t="s">
        <v>419</v>
      </c>
      <c r="B116" s="16" t="s">
        <v>484</v>
      </c>
      <c r="C116" s="16" t="s">
        <v>485</v>
      </c>
      <c r="E116" s="16" t="s">
        <v>566</v>
      </c>
      <c r="F116" s="76">
        <v>75</v>
      </c>
      <c r="G116">
        <f t="shared" si="3"/>
        <v>1996</v>
      </c>
      <c r="H116" s="77">
        <f t="shared" si="4"/>
        <v>35125</v>
      </c>
      <c r="I116">
        <f t="shared" si="5"/>
        <v>2420</v>
      </c>
    </row>
    <row r="117" spans="1:9" ht="12.75">
      <c r="A117" s="16" t="s">
        <v>419</v>
      </c>
      <c r="B117" s="16" t="s">
        <v>487</v>
      </c>
      <c r="C117" s="16" t="s">
        <v>488</v>
      </c>
      <c r="E117" s="16" t="s">
        <v>567</v>
      </c>
      <c r="F117" s="76">
        <v>76</v>
      </c>
      <c r="G117">
        <f t="shared" si="3"/>
        <v>1996</v>
      </c>
      <c r="H117" s="77">
        <f t="shared" si="4"/>
        <v>35156</v>
      </c>
      <c r="I117">
        <f t="shared" si="5"/>
        <v>2427</v>
      </c>
    </row>
    <row r="118" spans="1:9" ht="12.75">
      <c r="A118" s="16" t="s">
        <v>419</v>
      </c>
      <c r="B118" s="16" t="s">
        <v>490</v>
      </c>
      <c r="C118" s="16" t="s">
        <v>326</v>
      </c>
      <c r="E118" s="16" t="s">
        <v>568</v>
      </c>
      <c r="F118" s="76">
        <v>77</v>
      </c>
      <c r="G118">
        <f t="shared" si="3"/>
        <v>1996</v>
      </c>
      <c r="H118" s="77">
        <f t="shared" si="4"/>
        <v>35186</v>
      </c>
      <c r="I118">
        <f t="shared" si="5"/>
        <v>2433</v>
      </c>
    </row>
    <row r="119" spans="1:9" ht="12.75">
      <c r="A119" s="16" t="s">
        <v>419</v>
      </c>
      <c r="B119" s="16" t="s">
        <v>492</v>
      </c>
      <c r="C119" s="16" t="s">
        <v>493</v>
      </c>
      <c r="E119" s="16" t="s">
        <v>569</v>
      </c>
      <c r="F119" s="76">
        <v>78</v>
      </c>
      <c r="G119">
        <f t="shared" si="3"/>
        <v>1996</v>
      </c>
      <c r="H119" s="77">
        <f t="shared" si="4"/>
        <v>35217</v>
      </c>
      <c r="I119">
        <f t="shared" si="5"/>
        <v>2438</v>
      </c>
    </row>
    <row r="120" spans="1:9" ht="12.75">
      <c r="A120" s="16" t="s">
        <v>419</v>
      </c>
      <c r="B120" s="16" t="s">
        <v>495</v>
      </c>
      <c r="C120" s="16" t="s">
        <v>496</v>
      </c>
      <c r="E120" s="16" t="s">
        <v>570</v>
      </c>
      <c r="F120" s="76">
        <v>79</v>
      </c>
      <c r="G120">
        <f t="shared" si="3"/>
        <v>1996</v>
      </c>
      <c r="H120" s="77">
        <f t="shared" si="4"/>
        <v>35247</v>
      </c>
      <c r="I120">
        <f t="shared" si="5"/>
        <v>2446</v>
      </c>
    </row>
    <row r="121" spans="1:9" ht="12.75">
      <c r="A121" s="16" t="s">
        <v>419</v>
      </c>
      <c r="B121" s="16" t="s">
        <v>498</v>
      </c>
      <c r="C121" s="16" t="s">
        <v>499</v>
      </c>
      <c r="E121" s="16" t="s">
        <v>571</v>
      </c>
      <c r="F121" s="76">
        <v>80</v>
      </c>
      <c r="G121">
        <f t="shared" si="3"/>
        <v>1996</v>
      </c>
      <c r="H121" s="77">
        <f t="shared" si="4"/>
        <v>35278</v>
      </c>
      <c r="I121">
        <f t="shared" si="5"/>
        <v>2456</v>
      </c>
    </row>
    <row r="122" spans="1:9" ht="12.75">
      <c r="A122" s="16" t="s">
        <v>419</v>
      </c>
      <c r="B122" s="16" t="s">
        <v>501</v>
      </c>
      <c r="C122" s="16" t="s">
        <v>502</v>
      </c>
      <c r="E122" s="16" t="s">
        <v>572</v>
      </c>
      <c r="F122" s="76">
        <v>81</v>
      </c>
      <c r="G122">
        <f t="shared" si="3"/>
        <v>1996</v>
      </c>
      <c r="H122" s="77">
        <f t="shared" si="4"/>
        <v>35309</v>
      </c>
      <c r="I122">
        <f t="shared" si="5"/>
        <v>2460</v>
      </c>
    </row>
    <row r="123" spans="1:9" ht="12.75">
      <c r="A123" s="16" t="s">
        <v>419</v>
      </c>
      <c r="B123" s="16" t="s">
        <v>504</v>
      </c>
      <c r="C123" s="16" t="s">
        <v>505</v>
      </c>
      <c r="E123" s="16" t="s">
        <v>573</v>
      </c>
      <c r="F123" s="76">
        <v>82</v>
      </c>
      <c r="G123">
        <f t="shared" si="3"/>
        <v>1996</v>
      </c>
      <c r="H123" s="77">
        <f t="shared" si="4"/>
        <v>35339</v>
      </c>
      <c r="I123">
        <f t="shared" si="5"/>
        <v>2469</v>
      </c>
    </row>
    <row r="124" spans="1:9" ht="12.75">
      <c r="A124" s="16" t="s">
        <v>419</v>
      </c>
      <c r="B124" s="16" t="s">
        <v>506</v>
      </c>
      <c r="C124" s="16" t="s">
        <v>507</v>
      </c>
      <c r="E124" s="16" t="s">
        <v>574</v>
      </c>
      <c r="F124" s="76">
        <v>83</v>
      </c>
      <c r="G124">
        <f t="shared" si="3"/>
        <v>1996</v>
      </c>
      <c r="H124" s="77">
        <f t="shared" si="4"/>
        <v>35370</v>
      </c>
      <c r="I124">
        <f t="shared" si="5"/>
        <v>2475</v>
      </c>
    </row>
    <row r="125" spans="1:9" ht="12.75">
      <c r="A125" s="16" t="s">
        <v>419</v>
      </c>
      <c r="B125" s="16" t="s">
        <v>509</v>
      </c>
      <c r="C125" s="16" t="s">
        <v>510</v>
      </c>
      <c r="E125" s="16" t="s">
        <v>575</v>
      </c>
      <c r="F125" s="76">
        <v>84</v>
      </c>
      <c r="G125">
        <f t="shared" si="3"/>
        <v>1996</v>
      </c>
      <c r="H125" s="77">
        <f t="shared" si="4"/>
        <v>35400</v>
      </c>
      <c r="I125">
        <f t="shared" si="5"/>
        <v>2483</v>
      </c>
    </row>
    <row r="126" spans="1:9" ht="12.75">
      <c r="A126" s="16" t="s">
        <v>422</v>
      </c>
      <c r="B126" s="16" t="s">
        <v>479</v>
      </c>
      <c r="C126" s="16" t="s">
        <v>374</v>
      </c>
      <c r="E126" s="16" t="s">
        <v>576</v>
      </c>
      <c r="F126" s="76">
        <v>85</v>
      </c>
      <c r="G126">
        <f t="shared" si="3"/>
        <v>1997</v>
      </c>
      <c r="H126" s="77">
        <f t="shared" si="4"/>
        <v>35431</v>
      </c>
      <c r="I126">
        <f t="shared" si="5"/>
        <v>2490</v>
      </c>
    </row>
    <row r="127" spans="1:9" ht="12.75">
      <c r="A127" s="16" t="s">
        <v>422</v>
      </c>
      <c r="B127" s="16" t="s">
        <v>481</v>
      </c>
      <c r="C127" s="16" t="s">
        <v>482</v>
      </c>
      <c r="E127" s="16" t="s">
        <v>577</v>
      </c>
      <c r="F127" s="76">
        <v>86</v>
      </c>
      <c r="G127">
        <f t="shared" si="3"/>
        <v>1997</v>
      </c>
      <c r="H127" s="77">
        <f t="shared" si="4"/>
        <v>35462</v>
      </c>
      <c r="I127">
        <f t="shared" si="5"/>
        <v>2497</v>
      </c>
    </row>
    <row r="128" spans="1:9" ht="12.75">
      <c r="A128" s="16" t="s">
        <v>422</v>
      </c>
      <c r="B128" s="16" t="s">
        <v>484</v>
      </c>
      <c r="C128" s="16" t="s">
        <v>485</v>
      </c>
      <c r="E128" s="16" t="s">
        <v>578</v>
      </c>
      <c r="F128" s="76">
        <v>87</v>
      </c>
      <c r="G128">
        <f t="shared" si="3"/>
        <v>1997</v>
      </c>
      <c r="H128" s="77">
        <f t="shared" si="4"/>
        <v>35490</v>
      </c>
      <c r="I128">
        <f t="shared" si="5"/>
        <v>2505</v>
      </c>
    </row>
    <row r="129" spans="1:9" ht="12.75">
      <c r="A129" s="16" t="s">
        <v>422</v>
      </c>
      <c r="B129" s="16" t="s">
        <v>487</v>
      </c>
      <c r="C129" s="16" t="s">
        <v>488</v>
      </c>
      <c r="E129" s="16" t="s">
        <v>579</v>
      </c>
      <c r="F129" s="76">
        <v>88</v>
      </c>
      <c r="G129">
        <f t="shared" si="3"/>
        <v>1997</v>
      </c>
      <c r="H129" s="77">
        <f t="shared" si="4"/>
        <v>35521</v>
      </c>
      <c r="I129">
        <f t="shared" si="5"/>
        <v>2511</v>
      </c>
    </row>
    <row r="130" spans="1:9" ht="12.75">
      <c r="A130" s="16" t="s">
        <v>422</v>
      </c>
      <c r="B130" s="16" t="s">
        <v>490</v>
      </c>
      <c r="C130" s="16" t="s">
        <v>326</v>
      </c>
      <c r="E130" s="16" t="s">
        <v>580</v>
      </c>
      <c r="F130" s="76">
        <v>89</v>
      </c>
      <c r="G130">
        <f t="shared" si="3"/>
        <v>1997</v>
      </c>
      <c r="H130" s="77">
        <f t="shared" si="4"/>
        <v>35551</v>
      </c>
      <c r="I130">
        <f t="shared" si="5"/>
        <v>2518</v>
      </c>
    </row>
    <row r="131" spans="1:9" ht="12.75">
      <c r="A131" s="16" t="s">
        <v>422</v>
      </c>
      <c r="B131" s="16" t="s">
        <v>492</v>
      </c>
      <c r="C131" s="16" t="s">
        <v>493</v>
      </c>
      <c r="E131" s="16" t="s">
        <v>581</v>
      </c>
      <c r="F131" s="76">
        <v>90</v>
      </c>
      <c r="G131">
        <f t="shared" si="3"/>
        <v>1997</v>
      </c>
      <c r="H131" s="77">
        <f t="shared" si="4"/>
        <v>35582</v>
      </c>
      <c r="I131">
        <f t="shared" si="5"/>
        <v>2524</v>
      </c>
    </row>
    <row r="132" spans="1:9" ht="12.75">
      <c r="A132" s="16" t="s">
        <v>422</v>
      </c>
      <c r="B132" s="16" t="s">
        <v>495</v>
      </c>
      <c r="C132" s="16" t="s">
        <v>496</v>
      </c>
      <c r="E132" s="16" t="s">
        <v>582</v>
      </c>
      <c r="F132" s="76">
        <v>91</v>
      </c>
      <c r="G132">
        <f t="shared" si="3"/>
        <v>1997</v>
      </c>
      <c r="H132" s="77">
        <f t="shared" si="4"/>
        <v>35612</v>
      </c>
      <c r="I132">
        <f t="shared" si="5"/>
        <v>2536</v>
      </c>
    </row>
    <row r="133" spans="1:9" ht="12.75">
      <c r="A133" s="16" t="s">
        <v>422</v>
      </c>
      <c r="B133" s="16" t="s">
        <v>498</v>
      </c>
      <c r="C133" s="16" t="s">
        <v>499</v>
      </c>
      <c r="E133" s="16" t="s">
        <v>583</v>
      </c>
      <c r="F133" s="76">
        <v>92</v>
      </c>
      <c r="G133">
        <f t="shared" si="3"/>
        <v>1997</v>
      </c>
      <c r="H133" s="77">
        <f t="shared" si="4"/>
        <v>35643</v>
      </c>
      <c r="I133">
        <f t="shared" si="5"/>
        <v>2540</v>
      </c>
    </row>
    <row r="134" spans="1:9" ht="12.75">
      <c r="A134" s="16" t="s">
        <v>422</v>
      </c>
      <c r="B134" s="16" t="s">
        <v>501</v>
      </c>
      <c r="C134" s="16" t="s">
        <v>502</v>
      </c>
      <c r="E134" s="16" t="s">
        <v>584</v>
      </c>
      <c r="F134" s="76">
        <v>93</v>
      </c>
      <c r="G134">
        <f t="shared" si="3"/>
        <v>1997</v>
      </c>
      <c r="H134" s="77">
        <f t="shared" si="4"/>
        <v>35674</v>
      </c>
      <c r="I134">
        <f t="shared" si="5"/>
        <v>2546</v>
      </c>
    </row>
    <row r="135" spans="1:9" ht="12.75">
      <c r="A135" s="16" t="s">
        <v>422</v>
      </c>
      <c r="B135" s="16" t="s">
        <v>504</v>
      </c>
      <c r="C135" s="16" t="s">
        <v>505</v>
      </c>
      <c r="E135" s="16" t="s">
        <v>585</v>
      </c>
      <c r="F135" s="76">
        <v>94</v>
      </c>
      <c r="G135">
        <f t="shared" si="3"/>
        <v>1997</v>
      </c>
      <c r="H135" s="77">
        <f t="shared" si="4"/>
        <v>35704</v>
      </c>
      <c r="I135">
        <f t="shared" si="5"/>
        <v>2551</v>
      </c>
    </row>
    <row r="136" spans="1:9" ht="12.75">
      <c r="A136" s="16" t="s">
        <v>422</v>
      </c>
      <c r="B136" s="16" t="s">
        <v>506</v>
      </c>
      <c r="C136" s="16" t="s">
        <v>507</v>
      </c>
      <c r="E136" s="16" t="s">
        <v>586</v>
      </c>
      <c r="F136" s="76">
        <v>95</v>
      </c>
      <c r="G136">
        <f t="shared" si="3"/>
        <v>1997</v>
      </c>
      <c r="H136" s="77">
        <f t="shared" si="4"/>
        <v>35735</v>
      </c>
      <c r="I136">
        <f t="shared" si="5"/>
        <v>2553</v>
      </c>
    </row>
    <row r="137" spans="1:9" ht="12.75">
      <c r="A137" s="16" t="s">
        <v>422</v>
      </c>
      <c r="B137" s="16" t="s">
        <v>509</v>
      </c>
      <c r="C137" s="16" t="s">
        <v>510</v>
      </c>
      <c r="E137" s="16" t="s">
        <v>587</v>
      </c>
      <c r="F137" s="76">
        <v>96</v>
      </c>
      <c r="G137">
        <f t="shared" si="3"/>
        <v>1997</v>
      </c>
      <c r="H137" s="77">
        <f t="shared" si="4"/>
        <v>35765</v>
      </c>
      <c r="I137">
        <f t="shared" si="5"/>
        <v>2559</v>
      </c>
    </row>
    <row r="138" spans="1:9" ht="12.75">
      <c r="A138" s="16" t="s">
        <v>425</v>
      </c>
      <c r="B138" s="16" t="s">
        <v>479</v>
      </c>
      <c r="C138" s="16" t="s">
        <v>374</v>
      </c>
      <c r="E138" s="16" t="s">
        <v>588</v>
      </c>
      <c r="F138" s="76">
        <v>97</v>
      </c>
      <c r="G138">
        <f t="shared" si="3"/>
        <v>1998</v>
      </c>
      <c r="H138" s="77">
        <f t="shared" si="4"/>
        <v>35796</v>
      </c>
      <c r="I138">
        <f t="shared" si="5"/>
        <v>2566</v>
      </c>
    </row>
    <row r="139" spans="1:9" ht="12.75">
      <c r="A139" s="16" t="s">
        <v>425</v>
      </c>
      <c r="B139" s="16" t="s">
        <v>481</v>
      </c>
      <c r="C139" s="16" t="s">
        <v>482</v>
      </c>
      <c r="E139" s="16" t="s">
        <v>589</v>
      </c>
      <c r="F139" s="76">
        <v>98</v>
      </c>
      <c r="G139">
        <f t="shared" si="3"/>
        <v>1998</v>
      </c>
      <c r="H139" s="77">
        <f t="shared" si="4"/>
        <v>35827</v>
      </c>
      <c r="I139">
        <f t="shared" si="5"/>
        <v>2569</v>
      </c>
    </row>
    <row r="140" spans="1:9" ht="12.75">
      <c r="A140" s="16" t="s">
        <v>425</v>
      </c>
      <c r="B140" s="16" t="s">
        <v>484</v>
      </c>
      <c r="C140" s="16" t="s">
        <v>485</v>
      </c>
      <c r="E140" s="16" t="s">
        <v>590</v>
      </c>
      <c r="F140" s="76">
        <v>99</v>
      </c>
      <c r="G140">
        <f t="shared" si="3"/>
        <v>1998</v>
      </c>
      <c r="H140" s="77">
        <f t="shared" si="4"/>
        <v>35855</v>
      </c>
      <c r="I140">
        <f t="shared" si="5"/>
        <v>2571</v>
      </c>
    </row>
    <row r="141" spans="1:9" ht="12.75">
      <c r="A141" s="16" t="s">
        <v>425</v>
      </c>
      <c r="B141" s="16" t="s">
        <v>487</v>
      </c>
      <c r="C141" s="16" t="s">
        <v>488</v>
      </c>
      <c r="E141" s="16" t="s">
        <v>591</v>
      </c>
      <c r="F141" s="76">
        <v>100</v>
      </c>
      <c r="G141">
        <f t="shared" si="3"/>
        <v>1998</v>
      </c>
      <c r="H141" s="77">
        <f t="shared" si="4"/>
        <v>35886</v>
      </c>
      <c r="I141">
        <f t="shared" si="5"/>
        <v>2578</v>
      </c>
    </row>
    <row r="142" spans="1:9" ht="12.75">
      <c r="A142" s="16" t="s">
        <v>425</v>
      </c>
      <c r="B142" s="16" t="s">
        <v>490</v>
      </c>
      <c r="C142" s="16" t="s">
        <v>326</v>
      </c>
      <c r="E142" s="16" t="s">
        <v>592</v>
      </c>
      <c r="F142" s="76">
        <v>101</v>
      </c>
      <c r="G142">
        <f t="shared" si="3"/>
        <v>1998</v>
      </c>
      <c r="H142" s="77">
        <f t="shared" si="4"/>
        <v>35916</v>
      </c>
      <c r="I142">
        <f t="shared" si="5"/>
        <v>2580</v>
      </c>
    </row>
    <row r="143" spans="1:9" ht="12.75">
      <c r="A143" s="16" t="s">
        <v>425</v>
      </c>
      <c r="B143" s="16" t="s">
        <v>492</v>
      </c>
      <c r="C143" s="16" t="s">
        <v>493</v>
      </c>
      <c r="E143" s="16" t="s">
        <v>593</v>
      </c>
      <c r="F143" s="76">
        <v>102</v>
      </c>
      <c r="G143">
        <f t="shared" si="3"/>
        <v>1998</v>
      </c>
      <c r="H143" s="77">
        <f t="shared" si="4"/>
        <v>35947</v>
      </c>
      <c r="I143">
        <f t="shared" si="5"/>
        <v>2587</v>
      </c>
    </row>
    <row r="144" spans="1:9" ht="12.75">
      <c r="A144" s="16" t="s">
        <v>425</v>
      </c>
      <c r="B144" s="16" t="s">
        <v>495</v>
      </c>
      <c r="C144" s="16" t="s">
        <v>496</v>
      </c>
      <c r="E144" s="16" t="s">
        <v>594</v>
      </c>
      <c r="F144" s="76">
        <v>103</v>
      </c>
      <c r="G144">
        <f t="shared" si="3"/>
        <v>1998</v>
      </c>
      <c r="H144" s="77">
        <f t="shared" si="4"/>
        <v>35977</v>
      </c>
      <c r="I144">
        <f t="shared" si="5"/>
        <v>2590</v>
      </c>
    </row>
    <row r="145" spans="1:9" ht="12.75">
      <c r="A145" s="16" t="s">
        <v>425</v>
      </c>
      <c r="B145" s="16" t="s">
        <v>498</v>
      </c>
      <c r="C145" s="16" t="s">
        <v>499</v>
      </c>
      <c r="E145" s="16" t="s">
        <v>595</v>
      </c>
      <c r="F145" s="76">
        <v>104</v>
      </c>
      <c r="G145">
        <f t="shared" si="3"/>
        <v>1998</v>
      </c>
      <c r="H145" s="77">
        <f t="shared" si="4"/>
        <v>36008</v>
      </c>
      <c r="I145">
        <f t="shared" si="5"/>
        <v>2594</v>
      </c>
    </row>
    <row r="146" spans="1:9" ht="12.75">
      <c r="A146" s="16" t="s">
        <v>425</v>
      </c>
      <c r="B146" s="16" t="s">
        <v>501</v>
      </c>
      <c r="C146" s="16" t="s">
        <v>502</v>
      </c>
      <c r="E146" s="16" t="s">
        <v>596</v>
      </c>
      <c r="F146" s="76">
        <v>105</v>
      </c>
      <c r="G146">
        <f t="shared" si="3"/>
        <v>1998</v>
      </c>
      <c r="H146" s="77">
        <f t="shared" si="4"/>
        <v>36039</v>
      </c>
      <c r="I146">
        <f t="shared" si="5"/>
        <v>2599</v>
      </c>
    </row>
    <row r="147" spans="1:9" ht="12.75">
      <c r="A147" s="16" t="s">
        <v>425</v>
      </c>
      <c r="B147" s="16" t="s">
        <v>504</v>
      </c>
      <c r="C147" s="16" t="s">
        <v>505</v>
      </c>
      <c r="E147" s="16" t="s">
        <v>597</v>
      </c>
      <c r="F147" s="76">
        <v>106</v>
      </c>
      <c r="G147">
        <f t="shared" si="3"/>
        <v>1998</v>
      </c>
      <c r="H147" s="77">
        <f t="shared" si="4"/>
        <v>36069</v>
      </c>
      <c r="I147">
        <f t="shared" si="5"/>
        <v>2607</v>
      </c>
    </row>
    <row r="148" spans="1:9" ht="12.75">
      <c r="A148" s="16" t="s">
        <v>425</v>
      </c>
      <c r="B148" s="16" t="s">
        <v>506</v>
      </c>
      <c r="C148" s="16" t="s">
        <v>507</v>
      </c>
      <c r="E148" s="16" t="s">
        <v>598</v>
      </c>
      <c r="F148" s="76">
        <v>107</v>
      </c>
      <c r="G148">
        <f t="shared" si="3"/>
        <v>1998</v>
      </c>
      <c r="H148" s="77">
        <f t="shared" si="4"/>
        <v>36100</v>
      </c>
      <c r="I148">
        <f t="shared" si="5"/>
        <v>2616</v>
      </c>
    </row>
    <row r="149" spans="1:9" ht="12.75">
      <c r="A149" s="16" t="s">
        <v>425</v>
      </c>
      <c r="B149" s="16" t="s">
        <v>509</v>
      </c>
      <c r="C149" s="16" t="s">
        <v>510</v>
      </c>
      <c r="E149" s="16" t="s">
        <v>599</v>
      </c>
      <c r="F149" s="76">
        <v>108</v>
      </c>
      <c r="G149">
        <f t="shared" si="3"/>
        <v>1998</v>
      </c>
      <c r="H149" s="77">
        <f t="shared" si="4"/>
        <v>36130</v>
      </c>
      <c r="I149">
        <f t="shared" si="5"/>
        <v>2625</v>
      </c>
    </row>
    <row r="150" spans="1:9" ht="12.75">
      <c r="A150" s="16" t="s">
        <v>428</v>
      </c>
      <c r="B150" s="16" t="s">
        <v>479</v>
      </c>
      <c r="C150" s="16" t="s">
        <v>374</v>
      </c>
      <c r="E150" s="16" t="s">
        <v>600</v>
      </c>
      <c r="F150" s="76">
        <v>109</v>
      </c>
      <c r="G150">
        <f t="shared" si="3"/>
        <v>1999</v>
      </c>
      <c r="H150" s="77">
        <f t="shared" si="4"/>
        <v>36161</v>
      </c>
      <c r="I150">
        <f t="shared" si="5"/>
        <v>2622</v>
      </c>
    </row>
    <row r="151" spans="1:9" ht="12.75">
      <c r="A151" s="16" t="s">
        <v>428</v>
      </c>
      <c r="B151" s="16" t="s">
        <v>481</v>
      </c>
      <c r="C151" s="16" t="s">
        <v>482</v>
      </c>
      <c r="E151" s="16" t="s">
        <v>601</v>
      </c>
      <c r="F151" s="76">
        <v>110</v>
      </c>
      <c r="G151">
        <f t="shared" si="3"/>
        <v>1999</v>
      </c>
      <c r="H151" s="77">
        <f t="shared" si="4"/>
        <v>36192</v>
      </c>
      <c r="I151">
        <f t="shared" si="5"/>
        <v>2626</v>
      </c>
    </row>
    <row r="152" spans="1:9" ht="12.75">
      <c r="A152" s="16" t="s">
        <v>428</v>
      </c>
      <c r="B152" s="16" t="s">
        <v>484</v>
      </c>
      <c r="C152" s="16" t="s">
        <v>485</v>
      </c>
      <c r="E152" s="16" t="s">
        <v>602</v>
      </c>
      <c r="F152" s="76">
        <v>111</v>
      </c>
      <c r="G152">
        <f t="shared" si="3"/>
        <v>1999</v>
      </c>
      <c r="H152" s="77">
        <f t="shared" si="4"/>
        <v>36220</v>
      </c>
      <c r="I152">
        <f t="shared" si="5"/>
        <v>2633</v>
      </c>
    </row>
    <row r="153" spans="1:9" ht="12.75">
      <c r="A153" s="16" t="s">
        <v>428</v>
      </c>
      <c r="B153" s="16" t="s">
        <v>487</v>
      </c>
      <c r="C153" s="16" t="s">
        <v>488</v>
      </c>
      <c r="E153" s="16" t="s">
        <v>603</v>
      </c>
      <c r="F153" s="76">
        <v>112</v>
      </c>
      <c r="G153">
        <f t="shared" si="3"/>
        <v>1999</v>
      </c>
      <c r="H153" s="77">
        <f t="shared" si="4"/>
        <v>36251</v>
      </c>
      <c r="I153">
        <f t="shared" si="5"/>
        <v>2636</v>
      </c>
    </row>
    <row r="154" spans="1:9" ht="12.75">
      <c r="A154" s="16" t="s">
        <v>428</v>
      </c>
      <c r="B154" s="16" t="s">
        <v>490</v>
      </c>
      <c r="C154" s="16" t="s">
        <v>326</v>
      </c>
      <c r="E154" s="16" t="s">
        <v>604</v>
      </c>
      <c r="F154" s="76">
        <v>113</v>
      </c>
      <c r="G154">
        <f t="shared" si="3"/>
        <v>1999</v>
      </c>
      <c r="H154" s="77">
        <f t="shared" si="4"/>
        <v>36281</v>
      </c>
      <c r="I154">
        <f t="shared" si="5"/>
        <v>2639</v>
      </c>
    </row>
    <row r="155" spans="1:9" ht="12.75">
      <c r="A155" s="16" t="s">
        <v>428</v>
      </c>
      <c r="B155" s="16" t="s">
        <v>492</v>
      </c>
      <c r="C155" s="16" t="s">
        <v>493</v>
      </c>
      <c r="E155" s="16" t="s">
        <v>605</v>
      </c>
      <c r="F155" s="76">
        <v>114</v>
      </c>
      <c r="G155">
        <f t="shared" si="3"/>
        <v>1999</v>
      </c>
      <c r="H155" s="77">
        <f t="shared" si="4"/>
        <v>36312</v>
      </c>
      <c r="I155">
        <f t="shared" si="5"/>
        <v>2646</v>
      </c>
    </row>
    <row r="156" spans="1:9" ht="12.75">
      <c r="A156" s="16" t="s">
        <v>428</v>
      </c>
      <c r="B156" s="16" t="s">
        <v>495</v>
      </c>
      <c r="C156" s="16" t="s">
        <v>496</v>
      </c>
      <c r="E156" s="16" t="s">
        <v>606</v>
      </c>
      <c r="F156" s="76">
        <v>115</v>
      </c>
      <c r="G156">
        <f t="shared" si="3"/>
        <v>1999</v>
      </c>
      <c r="H156" s="77">
        <f t="shared" si="4"/>
        <v>36342</v>
      </c>
      <c r="I156">
        <f t="shared" si="5"/>
        <v>2649</v>
      </c>
    </row>
    <row r="157" spans="1:9" ht="12.75">
      <c r="A157" s="16" t="s">
        <v>428</v>
      </c>
      <c r="B157" s="16" t="s">
        <v>498</v>
      </c>
      <c r="C157" s="16" t="s">
        <v>499</v>
      </c>
      <c r="E157" s="16" t="s">
        <v>607</v>
      </c>
      <c r="F157" s="76">
        <v>116</v>
      </c>
      <c r="G157">
        <f t="shared" si="3"/>
        <v>1999</v>
      </c>
      <c r="H157" s="77">
        <f t="shared" si="4"/>
        <v>36373</v>
      </c>
      <c r="I157">
        <f t="shared" si="5"/>
        <v>2654</v>
      </c>
    </row>
    <row r="158" spans="1:9" ht="12.75">
      <c r="A158" s="16" t="s">
        <v>428</v>
      </c>
      <c r="B158" s="16" t="s">
        <v>501</v>
      </c>
      <c r="C158" s="16" t="s">
        <v>502</v>
      </c>
      <c r="E158" s="16" t="s">
        <v>608</v>
      </c>
      <c r="F158" s="76">
        <v>117</v>
      </c>
      <c r="G158">
        <f t="shared" si="3"/>
        <v>1999</v>
      </c>
      <c r="H158" s="77">
        <f t="shared" si="4"/>
        <v>36404</v>
      </c>
      <c r="I158">
        <f t="shared" si="5"/>
        <v>2659</v>
      </c>
    </row>
    <row r="159" spans="1:9" ht="12.75">
      <c r="A159" s="16" t="s">
        <v>428</v>
      </c>
      <c r="B159" s="16" t="s">
        <v>504</v>
      </c>
      <c r="C159" s="16" t="s">
        <v>505</v>
      </c>
      <c r="E159" s="16" t="s">
        <v>609</v>
      </c>
      <c r="F159" s="76">
        <v>118</v>
      </c>
      <c r="G159">
        <f t="shared" si="3"/>
        <v>1999</v>
      </c>
      <c r="H159" s="77">
        <f t="shared" si="4"/>
        <v>36434</v>
      </c>
      <c r="I159">
        <f t="shared" si="5"/>
        <v>2664</v>
      </c>
    </row>
    <row r="160" spans="1:9" ht="12.75">
      <c r="A160" s="16" t="s">
        <v>428</v>
      </c>
      <c r="B160" s="16" t="s">
        <v>506</v>
      </c>
      <c r="C160" s="16" t="s">
        <v>507</v>
      </c>
      <c r="E160" s="16" t="s">
        <v>610</v>
      </c>
      <c r="F160" s="76">
        <v>119</v>
      </c>
      <c r="G160">
        <f t="shared" si="3"/>
        <v>1999</v>
      </c>
      <c r="H160" s="77">
        <f t="shared" si="4"/>
        <v>36465</v>
      </c>
      <c r="I160">
        <f t="shared" si="5"/>
        <v>2675</v>
      </c>
    </row>
    <row r="161" spans="1:9" ht="12.75">
      <c r="A161" s="16" t="s">
        <v>428</v>
      </c>
      <c r="B161" s="16" t="s">
        <v>509</v>
      </c>
      <c r="C161" s="16" t="s">
        <v>510</v>
      </c>
      <c r="E161" s="16" t="s">
        <v>611</v>
      </c>
      <c r="F161" s="76">
        <v>120</v>
      </c>
      <c r="G161">
        <f t="shared" si="3"/>
        <v>1999</v>
      </c>
      <c r="H161" s="77">
        <f t="shared" si="4"/>
        <v>36495</v>
      </c>
      <c r="I161">
        <f t="shared" si="5"/>
        <v>2680</v>
      </c>
    </row>
    <row r="162" spans="1:9" ht="12.75">
      <c r="A162" s="16" t="s">
        <v>431</v>
      </c>
      <c r="B162" s="16" t="s">
        <v>479</v>
      </c>
      <c r="C162" s="16" t="s">
        <v>374</v>
      </c>
      <c r="E162" s="16" t="s">
        <v>612</v>
      </c>
      <c r="F162" s="76">
        <v>121</v>
      </c>
      <c r="G162">
        <f t="shared" si="3"/>
        <v>2000</v>
      </c>
      <c r="H162" s="77">
        <f t="shared" si="4"/>
        <v>36526</v>
      </c>
      <c r="I162">
        <f t="shared" si="5"/>
        <v>2689</v>
      </c>
    </row>
    <row r="163" spans="1:9" ht="12.75">
      <c r="A163" s="16" t="s">
        <v>431</v>
      </c>
      <c r="B163" s="16" t="s">
        <v>481</v>
      </c>
      <c r="C163" s="16" t="s">
        <v>482</v>
      </c>
      <c r="E163" s="16" t="s">
        <v>613</v>
      </c>
      <c r="F163" s="76">
        <v>122</v>
      </c>
      <c r="G163">
        <f t="shared" si="3"/>
        <v>2000</v>
      </c>
      <c r="H163" s="77">
        <f t="shared" si="4"/>
        <v>36557</v>
      </c>
      <c r="I163">
        <f t="shared" si="5"/>
        <v>2697</v>
      </c>
    </row>
    <row r="164" spans="1:9" ht="12.75">
      <c r="A164" s="16" t="s">
        <v>431</v>
      </c>
      <c r="B164" s="16" t="s">
        <v>484</v>
      </c>
      <c r="C164" s="16" t="s">
        <v>485</v>
      </c>
      <c r="E164" s="16" t="s">
        <v>614</v>
      </c>
      <c r="F164" s="76">
        <v>123</v>
      </c>
      <c r="G164">
        <f t="shared" si="3"/>
        <v>2000</v>
      </c>
      <c r="H164" s="77">
        <f t="shared" si="4"/>
        <v>36586</v>
      </c>
      <c r="I164">
        <f t="shared" si="5"/>
        <v>2708</v>
      </c>
    </row>
    <row r="165" spans="1:9" ht="12.75">
      <c r="A165" s="16" t="s">
        <v>431</v>
      </c>
      <c r="B165" s="16" t="s">
        <v>487</v>
      </c>
      <c r="C165" s="16" t="s">
        <v>488</v>
      </c>
      <c r="E165" s="16" t="s">
        <v>615</v>
      </c>
      <c r="F165" s="76">
        <v>124</v>
      </c>
      <c r="G165">
        <f t="shared" si="3"/>
        <v>2000</v>
      </c>
      <c r="H165" s="77">
        <f t="shared" si="4"/>
        <v>36617</v>
      </c>
      <c r="I165">
        <f t="shared" si="5"/>
        <v>2715</v>
      </c>
    </row>
    <row r="166" spans="1:9" ht="12.75">
      <c r="A166" s="16" t="s">
        <v>431</v>
      </c>
      <c r="B166" s="16" t="s">
        <v>490</v>
      </c>
      <c r="C166" s="16" t="s">
        <v>326</v>
      </c>
      <c r="E166" s="16" t="s">
        <v>616</v>
      </c>
      <c r="F166" s="76">
        <v>125</v>
      </c>
      <c r="G166">
        <f t="shared" si="3"/>
        <v>2000</v>
      </c>
      <c r="H166" s="77">
        <f t="shared" si="4"/>
        <v>36647</v>
      </c>
      <c r="I166">
        <f t="shared" si="5"/>
        <v>2727</v>
      </c>
    </row>
    <row r="167" spans="1:9" ht="12.75">
      <c r="A167" s="16" t="s">
        <v>431</v>
      </c>
      <c r="B167" s="16" t="s">
        <v>492</v>
      </c>
      <c r="C167" s="16" t="s">
        <v>493</v>
      </c>
      <c r="E167" s="16" t="s">
        <v>617</v>
      </c>
      <c r="F167" s="76">
        <v>126</v>
      </c>
      <c r="G167">
        <f t="shared" si="3"/>
        <v>2000</v>
      </c>
      <c r="H167" s="77">
        <f t="shared" si="4"/>
        <v>36678</v>
      </c>
      <c r="I167">
        <f t="shared" si="5"/>
        <v>2734</v>
      </c>
    </row>
    <row r="168" spans="1:9" ht="12.75">
      <c r="A168" s="16" t="s">
        <v>431</v>
      </c>
      <c r="B168" s="16" t="s">
        <v>495</v>
      </c>
      <c r="C168" s="16" t="s">
        <v>496</v>
      </c>
      <c r="E168" s="16" t="s">
        <v>618</v>
      </c>
      <c r="F168" s="76">
        <v>127</v>
      </c>
      <c r="G168">
        <f t="shared" si="3"/>
        <v>2000</v>
      </c>
      <c r="H168" s="77">
        <f t="shared" si="4"/>
        <v>36708</v>
      </c>
      <c r="I168">
        <f t="shared" si="5"/>
        <v>2736</v>
      </c>
    </row>
    <row r="169" spans="1:9" ht="12.75">
      <c r="A169" s="16" t="s">
        <v>431</v>
      </c>
      <c r="B169" s="16" t="s">
        <v>498</v>
      </c>
      <c r="C169" s="16" t="s">
        <v>499</v>
      </c>
      <c r="E169" s="16" t="s">
        <v>619</v>
      </c>
      <c r="F169" s="76">
        <v>128</v>
      </c>
      <c r="G169">
        <f t="shared" si="3"/>
        <v>2000</v>
      </c>
      <c r="H169" s="77">
        <f t="shared" si="4"/>
        <v>36739</v>
      </c>
      <c r="I169">
        <f t="shared" si="5"/>
        <v>2742</v>
      </c>
    </row>
    <row r="170" spans="1:9" ht="12.75">
      <c r="A170" s="16" t="s">
        <v>431</v>
      </c>
      <c r="B170" s="16" t="s">
        <v>501</v>
      </c>
      <c r="C170" s="16" t="s">
        <v>502</v>
      </c>
      <c r="E170" s="16" t="s">
        <v>620</v>
      </c>
      <c r="F170" s="76">
        <v>129</v>
      </c>
      <c r="G170">
        <f t="shared" si="3"/>
        <v>2000</v>
      </c>
      <c r="H170" s="77">
        <f t="shared" si="4"/>
        <v>36770</v>
      </c>
      <c r="I170">
        <f t="shared" si="5"/>
        <v>2746</v>
      </c>
    </row>
    <row r="171" spans="1:9" ht="12.75">
      <c r="A171" s="16" t="s">
        <v>431</v>
      </c>
      <c r="B171" s="16" t="s">
        <v>504</v>
      </c>
      <c r="C171" s="16" t="s">
        <v>505</v>
      </c>
      <c r="E171" s="16" t="s">
        <v>621</v>
      </c>
      <c r="F171" s="76">
        <v>130</v>
      </c>
      <c r="G171">
        <f aca="true" t="shared" si="6" ref="G171:G234">VALUE(A171)</f>
        <v>2000</v>
      </c>
      <c r="H171" s="77">
        <f aca="true" t="shared" si="7" ref="H171:H234">IF(ISBLANK(A171),NA(),DATE(G171,B171,1))</f>
        <v>36800</v>
      </c>
      <c r="I171">
        <f aca="true" t="shared" si="8" ref="I171:I234">IF(ISBLANK(E171),NA(),VALUE(E171))</f>
        <v>2748</v>
      </c>
    </row>
    <row r="172" spans="1:9" ht="12.75">
      <c r="A172" s="16" t="s">
        <v>431</v>
      </c>
      <c r="B172" s="16" t="s">
        <v>506</v>
      </c>
      <c r="C172" s="16" t="s">
        <v>507</v>
      </c>
      <c r="E172" s="16" t="s">
        <v>622</v>
      </c>
      <c r="F172" s="76">
        <v>131</v>
      </c>
      <c r="G172">
        <f t="shared" si="6"/>
        <v>2000</v>
      </c>
      <c r="H172" s="77">
        <f t="shared" si="7"/>
        <v>36831</v>
      </c>
      <c r="I172">
        <f t="shared" si="8"/>
        <v>2749</v>
      </c>
    </row>
    <row r="173" spans="1:9" ht="12.75">
      <c r="A173" s="16" t="s">
        <v>431</v>
      </c>
      <c r="B173" s="16" t="s">
        <v>509</v>
      </c>
      <c r="C173" s="16" t="s">
        <v>510</v>
      </c>
      <c r="E173" s="16" t="s">
        <v>620</v>
      </c>
      <c r="F173" s="76">
        <v>132</v>
      </c>
      <c r="G173">
        <f t="shared" si="6"/>
        <v>2000</v>
      </c>
      <c r="H173" s="77">
        <f t="shared" si="7"/>
        <v>36861</v>
      </c>
      <c r="I173">
        <f t="shared" si="8"/>
        <v>2746</v>
      </c>
    </row>
    <row r="174" spans="1:9" ht="12.75">
      <c r="A174" s="16" t="s">
        <v>434</v>
      </c>
      <c r="B174" s="16" t="s">
        <v>479</v>
      </c>
      <c r="C174" s="16" t="s">
        <v>374</v>
      </c>
      <c r="E174" s="16" t="s">
        <v>623</v>
      </c>
      <c r="F174" s="76">
        <v>133</v>
      </c>
      <c r="G174">
        <f t="shared" si="6"/>
        <v>2001</v>
      </c>
      <c r="H174" s="77">
        <f t="shared" si="7"/>
        <v>36892</v>
      </c>
      <c r="I174">
        <f t="shared" si="8"/>
        <v>2753</v>
      </c>
    </row>
    <row r="175" spans="1:9" ht="12.75">
      <c r="A175" s="16" t="s">
        <v>434</v>
      </c>
      <c r="B175" s="16" t="s">
        <v>481</v>
      </c>
      <c r="C175" s="16" t="s">
        <v>482</v>
      </c>
      <c r="E175" s="16" t="s">
        <v>624</v>
      </c>
      <c r="F175" s="76">
        <v>134</v>
      </c>
      <c r="G175">
        <f t="shared" si="6"/>
        <v>2001</v>
      </c>
      <c r="H175" s="77">
        <f t="shared" si="7"/>
        <v>36923</v>
      </c>
      <c r="I175">
        <f t="shared" si="8"/>
        <v>2755</v>
      </c>
    </row>
    <row r="176" spans="1:9" ht="12.75">
      <c r="A176" s="16" t="s">
        <v>434</v>
      </c>
      <c r="B176" s="16" t="s">
        <v>484</v>
      </c>
      <c r="C176" s="16" t="s">
        <v>485</v>
      </c>
      <c r="E176" s="16" t="s">
        <v>625</v>
      </c>
      <c r="F176" s="76">
        <v>135</v>
      </c>
      <c r="G176">
        <f t="shared" si="6"/>
        <v>2001</v>
      </c>
      <c r="H176" s="77">
        <f t="shared" si="7"/>
        <v>36951</v>
      </c>
      <c r="I176">
        <f t="shared" si="8"/>
        <v>2756</v>
      </c>
    </row>
    <row r="177" spans="1:9" ht="12.75">
      <c r="A177" s="16" t="s">
        <v>434</v>
      </c>
      <c r="B177" s="16" t="s">
        <v>487</v>
      </c>
      <c r="C177" s="16" t="s">
        <v>488</v>
      </c>
      <c r="E177" s="16" t="s">
        <v>626</v>
      </c>
      <c r="F177" s="76">
        <v>136</v>
      </c>
      <c r="G177">
        <f t="shared" si="6"/>
        <v>2001</v>
      </c>
      <c r="H177" s="77">
        <f t="shared" si="7"/>
        <v>36982</v>
      </c>
      <c r="I177">
        <f t="shared" si="8"/>
        <v>2761</v>
      </c>
    </row>
    <row r="178" spans="1:9" ht="12.75">
      <c r="A178" s="16" t="s">
        <v>434</v>
      </c>
      <c r="B178" s="16" t="s">
        <v>490</v>
      </c>
      <c r="C178" s="16" t="s">
        <v>326</v>
      </c>
      <c r="E178" s="16" t="s">
        <v>627</v>
      </c>
      <c r="F178" s="76">
        <v>137</v>
      </c>
      <c r="G178">
        <f t="shared" si="6"/>
        <v>2001</v>
      </c>
      <c r="H178" s="77">
        <f t="shared" si="7"/>
        <v>37012</v>
      </c>
      <c r="I178">
        <f t="shared" si="8"/>
        <v>2763</v>
      </c>
    </row>
    <row r="179" spans="1:9" ht="12.75">
      <c r="A179" s="16" t="s">
        <v>434</v>
      </c>
      <c r="B179" s="16" t="s">
        <v>492</v>
      </c>
      <c r="C179" s="16" t="s">
        <v>493</v>
      </c>
      <c r="E179" s="16" t="s">
        <v>627</v>
      </c>
      <c r="F179" s="76">
        <v>138</v>
      </c>
      <c r="G179">
        <f t="shared" si="6"/>
        <v>2001</v>
      </c>
      <c r="H179" s="77">
        <f t="shared" si="7"/>
        <v>37043</v>
      </c>
      <c r="I179">
        <f t="shared" si="8"/>
        <v>2763</v>
      </c>
    </row>
    <row r="180" spans="1:9" ht="12.75">
      <c r="A180" s="16" t="s">
        <v>434</v>
      </c>
      <c r="B180" s="16" t="s">
        <v>495</v>
      </c>
      <c r="C180" s="16" t="s">
        <v>496</v>
      </c>
      <c r="E180" s="16" t="s">
        <v>628</v>
      </c>
      <c r="F180" s="76">
        <v>139</v>
      </c>
      <c r="G180">
        <f t="shared" si="6"/>
        <v>2001</v>
      </c>
      <c r="H180" s="77">
        <f t="shared" si="7"/>
        <v>37073</v>
      </c>
      <c r="I180">
        <f t="shared" si="8"/>
        <v>2768</v>
      </c>
    </row>
    <row r="181" spans="1:9" ht="12.75">
      <c r="A181" s="16" t="s">
        <v>434</v>
      </c>
      <c r="B181" s="16" t="s">
        <v>498</v>
      </c>
      <c r="C181" s="16" t="s">
        <v>499</v>
      </c>
      <c r="E181" s="16" t="s">
        <v>629</v>
      </c>
      <c r="F181" s="76">
        <v>140</v>
      </c>
      <c r="G181">
        <f t="shared" si="6"/>
        <v>2001</v>
      </c>
      <c r="H181" s="77">
        <f t="shared" si="7"/>
        <v>37104</v>
      </c>
      <c r="I181">
        <f t="shared" si="8"/>
        <v>2773</v>
      </c>
    </row>
    <row r="182" spans="1:9" ht="12.75">
      <c r="A182" s="16" t="s">
        <v>434</v>
      </c>
      <c r="B182" s="16" t="s">
        <v>501</v>
      </c>
      <c r="C182" s="16" t="s">
        <v>502</v>
      </c>
      <c r="E182" s="16" t="s">
        <v>630</v>
      </c>
      <c r="F182" s="76">
        <v>141</v>
      </c>
      <c r="G182">
        <f t="shared" si="6"/>
        <v>2001</v>
      </c>
      <c r="H182" s="77">
        <f t="shared" si="7"/>
        <v>37135</v>
      </c>
      <c r="I182">
        <f t="shared" si="8"/>
        <v>2771</v>
      </c>
    </row>
    <row r="183" spans="1:9" ht="12.75">
      <c r="A183" s="16" t="s">
        <v>434</v>
      </c>
      <c r="B183" s="16" t="s">
        <v>504</v>
      </c>
      <c r="C183" s="16" t="s">
        <v>505</v>
      </c>
      <c r="E183" s="16" t="s">
        <v>631</v>
      </c>
      <c r="F183" s="76">
        <v>142</v>
      </c>
      <c r="G183">
        <f t="shared" si="6"/>
        <v>2001</v>
      </c>
      <c r="H183" s="77">
        <f t="shared" si="7"/>
        <v>37165</v>
      </c>
      <c r="I183">
        <f t="shared" si="8"/>
        <v>2776</v>
      </c>
    </row>
    <row r="184" spans="1:9" ht="12.75">
      <c r="A184" s="16" t="s">
        <v>434</v>
      </c>
      <c r="B184" s="16" t="s">
        <v>506</v>
      </c>
      <c r="C184" s="16" t="s">
        <v>507</v>
      </c>
      <c r="E184" s="16" t="s">
        <v>632</v>
      </c>
      <c r="F184" s="76">
        <v>143</v>
      </c>
      <c r="G184">
        <f t="shared" si="6"/>
        <v>2001</v>
      </c>
      <c r="H184" s="77">
        <f t="shared" si="7"/>
        <v>37196</v>
      </c>
      <c r="I184">
        <f t="shared" si="8"/>
        <v>2784</v>
      </c>
    </row>
    <row r="185" spans="1:9" ht="12.75">
      <c r="A185" s="16" t="s">
        <v>434</v>
      </c>
      <c r="B185" s="16" t="s">
        <v>509</v>
      </c>
      <c r="C185" s="16" t="s">
        <v>510</v>
      </c>
      <c r="E185" s="16" t="s">
        <v>633</v>
      </c>
      <c r="F185" s="76">
        <v>144</v>
      </c>
      <c r="G185">
        <f t="shared" si="6"/>
        <v>2001</v>
      </c>
      <c r="H185" s="77">
        <f t="shared" si="7"/>
        <v>37226</v>
      </c>
      <c r="I185">
        <f t="shared" si="8"/>
        <v>2796</v>
      </c>
    </row>
    <row r="186" spans="1:9" ht="12.75">
      <c r="A186" s="16" t="s">
        <v>437</v>
      </c>
      <c r="B186" s="16" t="s">
        <v>479</v>
      </c>
      <c r="C186" s="16" t="s">
        <v>374</v>
      </c>
      <c r="E186" s="16" t="s">
        <v>634</v>
      </c>
      <c r="F186" s="76">
        <v>145</v>
      </c>
      <c r="G186">
        <f t="shared" si="6"/>
        <v>2002</v>
      </c>
      <c r="H186" s="77">
        <f t="shared" si="7"/>
        <v>37257</v>
      </c>
      <c r="I186">
        <f t="shared" si="8"/>
        <v>2801</v>
      </c>
    </row>
    <row r="187" spans="1:9" ht="12.75">
      <c r="A187" s="16" t="s">
        <v>437</v>
      </c>
      <c r="B187" s="16" t="s">
        <v>481</v>
      </c>
      <c r="C187" s="16" t="s">
        <v>482</v>
      </c>
      <c r="E187" s="16" t="s">
        <v>635</v>
      </c>
      <c r="F187" s="76">
        <v>146</v>
      </c>
      <c r="G187">
        <f t="shared" si="6"/>
        <v>2002</v>
      </c>
      <c r="H187" s="77">
        <f t="shared" si="7"/>
        <v>37288</v>
      </c>
      <c r="I187">
        <f t="shared" si="8"/>
        <v>2808</v>
      </c>
    </row>
    <row r="188" spans="1:9" ht="12.75">
      <c r="A188" s="16" t="s">
        <v>437</v>
      </c>
      <c r="B188" s="16" t="s">
        <v>484</v>
      </c>
      <c r="C188" s="16" t="s">
        <v>485</v>
      </c>
      <c r="E188" s="16" t="s">
        <v>636</v>
      </c>
      <c r="F188" s="76">
        <v>147</v>
      </c>
      <c r="G188">
        <f t="shared" si="6"/>
        <v>2002</v>
      </c>
      <c r="H188" s="77">
        <f t="shared" si="7"/>
        <v>37316</v>
      </c>
      <c r="I188">
        <f t="shared" si="8"/>
        <v>2811</v>
      </c>
    </row>
    <row r="189" spans="1:9" ht="12.75">
      <c r="A189" s="16" t="s">
        <v>437</v>
      </c>
      <c r="B189" s="16" t="s">
        <v>487</v>
      </c>
      <c r="C189" s="16" t="s">
        <v>488</v>
      </c>
      <c r="E189" s="16" t="s">
        <v>637</v>
      </c>
      <c r="F189" s="76">
        <v>148</v>
      </c>
      <c r="G189">
        <f t="shared" si="6"/>
        <v>2002</v>
      </c>
      <c r="H189" s="77">
        <f t="shared" si="7"/>
        <v>37347</v>
      </c>
      <c r="I189">
        <f t="shared" si="8"/>
        <v>2815</v>
      </c>
    </row>
    <row r="190" spans="1:9" ht="12.75">
      <c r="A190" s="16" t="s">
        <v>437</v>
      </c>
      <c r="B190" s="16" t="s">
        <v>490</v>
      </c>
      <c r="C190" s="16" t="s">
        <v>326</v>
      </c>
      <c r="E190" s="16" t="s">
        <v>638</v>
      </c>
      <c r="F190" s="76">
        <v>149</v>
      </c>
      <c r="G190">
        <f t="shared" si="6"/>
        <v>2002</v>
      </c>
      <c r="H190" s="77">
        <f t="shared" si="7"/>
        <v>37377</v>
      </c>
      <c r="I190">
        <f t="shared" si="8"/>
        <v>2822</v>
      </c>
    </row>
    <row r="191" spans="1:9" ht="12.75">
      <c r="A191" s="16" t="s">
        <v>437</v>
      </c>
      <c r="B191" s="16" t="s">
        <v>492</v>
      </c>
      <c r="C191" s="16" t="s">
        <v>493</v>
      </c>
      <c r="E191" s="16" t="s">
        <v>639</v>
      </c>
      <c r="F191" s="76">
        <v>150</v>
      </c>
      <c r="G191">
        <f t="shared" si="6"/>
        <v>2002</v>
      </c>
      <c r="H191" s="77">
        <f t="shared" si="7"/>
        <v>37408</v>
      </c>
      <c r="I191">
        <f t="shared" si="8"/>
        <v>2827</v>
      </c>
    </row>
    <row r="192" spans="1:9" ht="12.75">
      <c r="A192" s="16" t="s">
        <v>437</v>
      </c>
      <c r="B192" s="16" t="s">
        <v>495</v>
      </c>
      <c r="C192" s="16" t="s">
        <v>496</v>
      </c>
      <c r="E192" s="16" t="s">
        <v>640</v>
      </c>
      <c r="F192" s="76">
        <v>151</v>
      </c>
      <c r="G192">
        <f t="shared" si="6"/>
        <v>2002</v>
      </c>
      <c r="H192" s="77">
        <f t="shared" si="7"/>
        <v>37438</v>
      </c>
      <c r="I192">
        <f t="shared" si="8"/>
        <v>2833</v>
      </c>
    </row>
    <row r="193" spans="1:9" ht="12.75">
      <c r="A193" s="16" t="s">
        <v>437</v>
      </c>
      <c r="B193" s="16" t="s">
        <v>498</v>
      </c>
      <c r="C193" s="16" t="s">
        <v>499</v>
      </c>
      <c r="E193" s="16" t="s">
        <v>641</v>
      </c>
      <c r="F193" s="76">
        <v>152</v>
      </c>
      <c r="G193">
        <f t="shared" si="6"/>
        <v>2002</v>
      </c>
      <c r="H193" s="77">
        <f t="shared" si="7"/>
        <v>37469</v>
      </c>
      <c r="I193">
        <f t="shared" si="8"/>
        <v>2839</v>
      </c>
    </row>
    <row r="194" spans="1:9" ht="12.75">
      <c r="A194" s="16" t="s">
        <v>437</v>
      </c>
      <c r="B194" s="16" t="s">
        <v>501</v>
      </c>
      <c r="C194" s="16" t="s">
        <v>502</v>
      </c>
      <c r="E194" s="16" t="s">
        <v>642</v>
      </c>
      <c r="F194" s="76">
        <v>153</v>
      </c>
      <c r="G194">
        <f t="shared" si="6"/>
        <v>2002</v>
      </c>
      <c r="H194" s="77">
        <f t="shared" si="7"/>
        <v>37500</v>
      </c>
      <c r="I194">
        <f t="shared" si="8"/>
        <v>2847</v>
      </c>
    </row>
    <row r="195" spans="1:9" ht="12.75">
      <c r="A195" s="16" t="s">
        <v>437</v>
      </c>
      <c r="B195" s="16" t="s">
        <v>504</v>
      </c>
      <c r="C195" s="16" t="s">
        <v>505</v>
      </c>
      <c r="E195" s="16" t="s">
        <v>643</v>
      </c>
      <c r="F195" s="76">
        <v>154</v>
      </c>
      <c r="G195">
        <f t="shared" si="6"/>
        <v>2002</v>
      </c>
      <c r="H195" s="77">
        <f t="shared" si="7"/>
        <v>37530</v>
      </c>
      <c r="I195">
        <f t="shared" si="8"/>
        <v>2852</v>
      </c>
    </row>
    <row r="196" spans="1:9" ht="12.75">
      <c r="A196" s="16" t="s">
        <v>437</v>
      </c>
      <c r="B196" s="16" t="s">
        <v>506</v>
      </c>
      <c r="C196" s="16" t="s">
        <v>507</v>
      </c>
      <c r="E196" s="16" t="s">
        <v>643</v>
      </c>
      <c r="F196" s="76">
        <v>155</v>
      </c>
      <c r="G196">
        <f t="shared" si="6"/>
        <v>2002</v>
      </c>
      <c r="H196" s="77">
        <f t="shared" si="7"/>
        <v>37561</v>
      </c>
      <c r="I196">
        <f t="shared" si="8"/>
        <v>2852</v>
      </c>
    </row>
    <row r="197" spans="1:9" ht="12.75">
      <c r="A197" s="16" t="s">
        <v>437</v>
      </c>
      <c r="B197" s="16" t="s">
        <v>509</v>
      </c>
      <c r="C197" s="16" t="s">
        <v>510</v>
      </c>
      <c r="E197" s="16" t="s">
        <v>644</v>
      </c>
      <c r="F197" s="76">
        <v>156</v>
      </c>
      <c r="G197">
        <f t="shared" si="6"/>
        <v>2002</v>
      </c>
      <c r="H197" s="77">
        <f t="shared" si="7"/>
        <v>37591</v>
      </c>
      <c r="I197">
        <f t="shared" si="8"/>
        <v>2856</v>
      </c>
    </row>
    <row r="198" spans="1:9" ht="12.75">
      <c r="A198" s="16" t="s">
        <v>440</v>
      </c>
      <c r="B198" s="16" t="s">
        <v>479</v>
      </c>
      <c r="C198" s="16" t="s">
        <v>374</v>
      </c>
      <c r="E198" s="16" t="s">
        <v>645</v>
      </c>
      <c r="F198" s="76">
        <v>157</v>
      </c>
      <c r="G198">
        <f t="shared" si="6"/>
        <v>2003</v>
      </c>
      <c r="H198" s="77">
        <f t="shared" si="7"/>
        <v>37622</v>
      </c>
      <c r="I198">
        <f t="shared" si="8"/>
        <v>2860</v>
      </c>
    </row>
    <row r="199" spans="1:9" ht="12.75">
      <c r="A199" s="16" t="s">
        <v>440</v>
      </c>
      <c r="B199" s="16" t="s">
        <v>481</v>
      </c>
      <c r="C199" s="16" t="s">
        <v>482</v>
      </c>
      <c r="E199" s="16" t="s">
        <v>644</v>
      </c>
      <c r="F199" s="76">
        <v>158</v>
      </c>
      <c r="G199">
        <f t="shared" si="6"/>
        <v>2003</v>
      </c>
      <c r="H199" s="77">
        <f t="shared" si="7"/>
        <v>37653</v>
      </c>
      <c r="I199">
        <f t="shared" si="8"/>
        <v>2856</v>
      </c>
    </row>
    <row r="200" spans="1:9" ht="12.75">
      <c r="A200" s="16" t="s">
        <v>440</v>
      </c>
      <c r="B200" s="16" t="s">
        <v>484</v>
      </c>
      <c r="C200" s="16" t="s">
        <v>485</v>
      </c>
      <c r="E200" s="16" t="s">
        <v>646</v>
      </c>
      <c r="F200" s="76">
        <v>159</v>
      </c>
      <c r="G200">
        <f t="shared" si="6"/>
        <v>2003</v>
      </c>
      <c r="H200" s="77">
        <f t="shared" si="7"/>
        <v>37681</v>
      </c>
      <c r="I200">
        <f t="shared" si="8"/>
        <v>2857</v>
      </c>
    </row>
    <row r="201" spans="1:9" ht="12.75">
      <c r="A201" s="16" t="s">
        <v>440</v>
      </c>
      <c r="B201" s="16" t="s">
        <v>487</v>
      </c>
      <c r="C201" s="16" t="s">
        <v>488</v>
      </c>
      <c r="E201" s="16" t="s">
        <v>647</v>
      </c>
      <c r="F201" s="76">
        <v>160</v>
      </c>
      <c r="G201">
        <f t="shared" si="6"/>
        <v>2003</v>
      </c>
      <c r="H201" s="77">
        <f t="shared" si="7"/>
        <v>37712</v>
      </c>
      <c r="I201">
        <f t="shared" si="8"/>
        <v>2859</v>
      </c>
    </row>
    <row r="202" spans="1:9" ht="12.75">
      <c r="A202" s="16" t="s">
        <v>440</v>
      </c>
      <c r="B202" s="16" t="s">
        <v>490</v>
      </c>
      <c r="C202" s="16" t="s">
        <v>326</v>
      </c>
      <c r="E202" s="16" t="s">
        <v>645</v>
      </c>
      <c r="F202" s="76">
        <v>161</v>
      </c>
      <c r="G202">
        <f t="shared" si="6"/>
        <v>2003</v>
      </c>
      <c r="H202" s="77">
        <f t="shared" si="7"/>
        <v>37742</v>
      </c>
      <c r="I202">
        <f t="shared" si="8"/>
        <v>2860</v>
      </c>
    </row>
    <row r="203" spans="1:9" ht="12.75">
      <c r="A203" s="16" t="s">
        <v>440</v>
      </c>
      <c r="B203" s="16" t="s">
        <v>492</v>
      </c>
      <c r="C203" s="16" t="s">
        <v>493</v>
      </c>
      <c r="E203" s="16" t="s">
        <v>648</v>
      </c>
      <c r="F203" s="76">
        <v>162</v>
      </c>
      <c r="G203">
        <f t="shared" si="6"/>
        <v>2003</v>
      </c>
      <c r="H203" s="77">
        <f t="shared" si="7"/>
        <v>37773</v>
      </c>
      <c r="I203">
        <f t="shared" si="8"/>
        <v>2864</v>
      </c>
    </row>
    <row r="204" spans="1:9" ht="12.75">
      <c r="A204" s="16" t="s">
        <v>440</v>
      </c>
      <c r="B204" s="16" t="s">
        <v>495</v>
      </c>
      <c r="C204" s="16" t="s">
        <v>496</v>
      </c>
      <c r="E204" s="16" t="s">
        <v>649</v>
      </c>
      <c r="F204" s="76">
        <v>163</v>
      </c>
      <c r="G204">
        <f t="shared" si="6"/>
        <v>2003</v>
      </c>
      <c r="H204" s="77">
        <f t="shared" si="7"/>
        <v>37803</v>
      </c>
      <c r="I204">
        <f t="shared" si="8"/>
        <v>2870</v>
      </c>
    </row>
    <row r="205" spans="1:9" ht="12.75">
      <c r="A205" s="16" t="s">
        <v>440</v>
      </c>
      <c r="B205" s="16" t="s">
        <v>498</v>
      </c>
      <c r="C205" s="16" t="s">
        <v>499</v>
      </c>
      <c r="E205" s="16" t="s">
        <v>650</v>
      </c>
      <c r="F205" s="76">
        <v>164</v>
      </c>
      <c r="G205">
        <f t="shared" si="6"/>
        <v>2003</v>
      </c>
      <c r="H205" s="77">
        <f t="shared" si="7"/>
        <v>37834</v>
      </c>
      <c r="I205">
        <f t="shared" si="8"/>
        <v>2872</v>
      </c>
    </row>
    <row r="206" spans="1:9" ht="12.75">
      <c r="A206" s="16" t="s">
        <v>440</v>
      </c>
      <c r="B206" s="16" t="s">
        <v>501</v>
      </c>
      <c r="C206" s="16" t="s">
        <v>502</v>
      </c>
      <c r="E206" s="16" t="s">
        <v>651</v>
      </c>
      <c r="F206" s="76">
        <v>165</v>
      </c>
      <c r="G206">
        <f t="shared" si="6"/>
        <v>2003</v>
      </c>
      <c r="H206" s="77">
        <f t="shared" si="7"/>
        <v>37865</v>
      </c>
      <c r="I206">
        <f t="shared" si="8"/>
        <v>2875</v>
      </c>
    </row>
    <row r="207" spans="1:9" ht="12.75">
      <c r="A207" s="16" t="s">
        <v>440</v>
      </c>
      <c r="B207" s="16" t="s">
        <v>504</v>
      </c>
      <c r="C207" s="16" t="s">
        <v>505</v>
      </c>
      <c r="E207" s="16" t="s">
        <v>652</v>
      </c>
      <c r="F207" s="76">
        <v>166</v>
      </c>
      <c r="G207">
        <f t="shared" si="6"/>
        <v>2003</v>
      </c>
      <c r="H207" s="77">
        <f t="shared" si="7"/>
        <v>37895</v>
      </c>
      <c r="I207">
        <f t="shared" si="8"/>
        <v>2883</v>
      </c>
    </row>
    <row r="208" spans="1:9" ht="12.75">
      <c r="A208" s="16" t="s">
        <v>440</v>
      </c>
      <c r="B208" s="16" t="s">
        <v>506</v>
      </c>
      <c r="C208" s="16" t="s">
        <v>507</v>
      </c>
      <c r="E208" s="16" t="s">
        <v>653</v>
      </c>
      <c r="F208" s="76">
        <v>167</v>
      </c>
      <c r="G208">
        <f t="shared" si="6"/>
        <v>2003</v>
      </c>
      <c r="H208" s="77">
        <f t="shared" si="7"/>
        <v>37926</v>
      </c>
      <c r="I208">
        <f t="shared" si="8"/>
        <v>2886</v>
      </c>
    </row>
    <row r="209" spans="1:9" ht="12.75">
      <c r="A209" s="16" t="s">
        <v>440</v>
      </c>
      <c r="B209" s="16" t="s">
        <v>509</v>
      </c>
      <c r="C209" s="16" t="s">
        <v>510</v>
      </c>
      <c r="E209" s="16" t="s">
        <v>654</v>
      </c>
      <c r="F209" s="76">
        <v>168</v>
      </c>
      <c r="G209">
        <f t="shared" si="6"/>
        <v>2003</v>
      </c>
      <c r="H209" s="77">
        <f t="shared" si="7"/>
        <v>37956</v>
      </c>
      <c r="I209">
        <f t="shared" si="8"/>
        <v>2891</v>
      </c>
    </row>
    <row r="210" spans="1:9" ht="12.75">
      <c r="A210" s="16" t="s">
        <v>443</v>
      </c>
      <c r="B210" s="16" t="s">
        <v>479</v>
      </c>
      <c r="C210" s="16" t="s">
        <v>374</v>
      </c>
      <c r="E210" s="16" t="s">
        <v>655</v>
      </c>
      <c r="F210" s="76">
        <v>169</v>
      </c>
      <c r="G210">
        <f t="shared" si="6"/>
        <v>2004</v>
      </c>
      <c r="H210" s="77">
        <f t="shared" si="7"/>
        <v>37987</v>
      </c>
      <c r="I210">
        <f t="shared" si="8"/>
        <v>2894</v>
      </c>
    </row>
    <row r="211" spans="1:9" ht="12.75">
      <c r="A211" s="16" t="s">
        <v>443</v>
      </c>
      <c r="B211" s="16" t="s">
        <v>481</v>
      </c>
      <c r="C211" s="16" t="s">
        <v>482</v>
      </c>
      <c r="E211" s="16" t="s">
        <v>656</v>
      </c>
      <c r="F211" s="76">
        <v>170</v>
      </c>
      <c r="G211">
        <f t="shared" si="6"/>
        <v>2004</v>
      </c>
      <c r="H211" s="77">
        <f t="shared" si="7"/>
        <v>38018</v>
      </c>
      <c r="I211">
        <f t="shared" si="8"/>
        <v>2904</v>
      </c>
    </row>
    <row r="212" spans="1:9" ht="12.75">
      <c r="A212" s="16" t="s">
        <v>443</v>
      </c>
      <c r="B212" s="16" t="s">
        <v>484</v>
      </c>
      <c r="C212" s="16" t="s">
        <v>485</v>
      </c>
      <c r="E212" s="16" t="s">
        <v>657</v>
      </c>
      <c r="F212" s="76">
        <v>171</v>
      </c>
      <c r="G212">
        <f t="shared" si="6"/>
        <v>2004</v>
      </c>
      <c r="H212" s="77">
        <f t="shared" si="7"/>
        <v>38047</v>
      </c>
      <c r="I212">
        <f t="shared" si="8"/>
        <v>2918</v>
      </c>
    </row>
    <row r="213" spans="1:9" ht="12.75">
      <c r="A213" s="16" t="s">
        <v>443</v>
      </c>
      <c r="B213" s="16" t="s">
        <v>487</v>
      </c>
      <c r="C213" s="16" t="s">
        <v>488</v>
      </c>
      <c r="E213" s="16" t="s">
        <v>658</v>
      </c>
      <c r="F213" s="76">
        <v>172</v>
      </c>
      <c r="G213">
        <f t="shared" si="6"/>
        <v>2004</v>
      </c>
      <c r="H213" s="77">
        <f t="shared" si="7"/>
        <v>38078</v>
      </c>
      <c r="I213">
        <f t="shared" si="8"/>
        <v>2930</v>
      </c>
    </row>
    <row r="214" spans="1:9" ht="12.75">
      <c r="A214" s="16" t="s">
        <v>443</v>
      </c>
      <c r="B214" s="16" t="s">
        <v>490</v>
      </c>
      <c r="C214" s="16" t="s">
        <v>326</v>
      </c>
      <c r="E214" s="16" t="s">
        <v>659</v>
      </c>
      <c r="F214" s="76">
        <v>173</v>
      </c>
      <c r="G214">
        <f t="shared" si="6"/>
        <v>2004</v>
      </c>
      <c r="H214" s="77">
        <f t="shared" si="7"/>
        <v>38108</v>
      </c>
      <c r="I214">
        <f t="shared" si="8"/>
        <v>2934</v>
      </c>
    </row>
    <row r="215" spans="1:9" ht="12.75">
      <c r="A215" s="16" t="s">
        <v>443</v>
      </c>
      <c r="B215" s="16" t="s">
        <v>492</v>
      </c>
      <c r="C215" s="16" t="s">
        <v>493</v>
      </c>
      <c r="E215" s="16" t="s">
        <v>660</v>
      </c>
      <c r="F215" s="76">
        <v>174</v>
      </c>
      <c r="G215">
        <f t="shared" si="6"/>
        <v>2004</v>
      </c>
      <c r="H215" s="77">
        <f t="shared" si="7"/>
        <v>38139</v>
      </c>
      <c r="I215">
        <f t="shared" si="8"/>
        <v>2939</v>
      </c>
    </row>
    <row r="216" spans="1:9" ht="12.75">
      <c r="A216" s="16" t="s">
        <v>443</v>
      </c>
      <c r="B216" s="16" t="s">
        <v>495</v>
      </c>
      <c r="C216" s="16" t="s">
        <v>496</v>
      </c>
      <c r="E216" s="16" t="s">
        <v>661</v>
      </c>
      <c r="F216" s="76">
        <v>175</v>
      </c>
      <c r="G216">
        <f t="shared" si="6"/>
        <v>2004</v>
      </c>
      <c r="H216" s="77">
        <f t="shared" si="7"/>
        <v>38169</v>
      </c>
      <c r="I216">
        <f t="shared" si="8"/>
        <v>2943</v>
      </c>
    </row>
    <row r="217" spans="1:9" ht="12.75">
      <c r="A217" s="16" t="s">
        <v>443</v>
      </c>
      <c r="B217" s="16" t="s">
        <v>498</v>
      </c>
      <c r="C217" s="16" t="s">
        <v>499</v>
      </c>
      <c r="E217" s="16" t="s">
        <v>662</v>
      </c>
      <c r="F217" s="76">
        <v>176</v>
      </c>
      <c r="G217">
        <f t="shared" si="6"/>
        <v>2004</v>
      </c>
      <c r="H217" s="77">
        <f t="shared" si="7"/>
        <v>38200</v>
      </c>
      <c r="I217">
        <f t="shared" si="8"/>
        <v>2945</v>
      </c>
    </row>
    <row r="218" spans="1:9" ht="12.75">
      <c r="A218" s="16" t="s">
        <v>443</v>
      </c>
      <c r="B218" s="16" t="s">
        <v>501</v>
      </c>
      <c r="C218" s="16" t="s">
        <v>502</v>
      </c>
      <c r="E218" s="16" t="s">
        <v>663</v>
      </c>
      <c r="F218" s="76">
        <v>177</v>
      </c>
      <c r="G218">
        <f t="shared" si="6"/>
        <v>2004</v>
      </c>
      <c r="H218" s="77">
        <f t="shared" si="7"/>
        <v>38231</v>
      </c>
      <c r="I218">
        <f t="shared" si="8"/>
        <v>2952</v>
      </c>
    </row>
    <row r="219" spans="1:9" ht="12.75">
      <c r="A219" s="16" t="s">
        <v>443</v>
      </c>
      <c r="B219" s="16" t="s">
        <v>504</v>
      </c>
      <c r="C219" s="16" t="s">
        <v>505</v>
      </c>
      <c r="E219" s="16" t="s">
        <v>663</v>
      </c>
      <c r="F219" s="76">
        <v>178</v>
      </c>
      <c r="G219">
        <f t="shared" si="6"/>
        <v>2004</v>
      </c>
      <c r="H219" s="77">
        <f t="shared" si="7"/>
        <v>38261</v>
      </c>
      <c r="I219">
        <f t="shared" si="8"/>
        <v>2952</v>
      </c>
    </row>
    <row r="220" spans="1:9" ht="12.75">
      <c r="A220" s="16" t="s">
        <v>443</v>
      </c>
      <c r="B220" s="16" t="s">
        <v>506</v>
      </c>
      <c r="C220" s="16" t="s">
        <v>507</v>
      </c>
      <c r="E220" s="16" t="s">
        <v>664</v>
      </c>
      <c r="F220" s="76">
        <v>179</v>
      </c>
      <c r="G220">
        <f t="shared" si="6"/>
        <v>2004</v>
      </c>
      <c r="H220" s="77">
        <f t="shared" si="7"/>
        <v>38292</v>
      </c>
      <c r="I220">
        <f t="shared" si="8"/>
        <v>2958</v>
      </c>
    </row>
    <row r="221" spans="1:9" ht="12.75">
      <c r="A221" s="16" t="s">
        <v>443</v>
      </c>
      <c r="B221" s="16" t="s">
        <v>509</v>
      </c>
      <c r="C221" s="16" t="s">
        <v>510</v>
      </c>
      <c r="E221" s="16" t="s">
        <v>665</v>
      </c>
      <c r="F221" s="76">
        <v>180</v>
      </c>
      <c r="G221">
        <f t="shared" si="6"/>
        <v>2004</v>
      </c>
      <c r="H221" s="77">
        <f t="shared" si="7"/>
        <v>38322</v>
      </c>
      <c r="I221">
        <f t="shared" si="8"/>
        <v>2964</v>
      </c>
    </row>
    <row r="222" spans="1:9" ht="12.75">
      <c r="A222" s="16" t="s">
        <v>446</v>
      </c>
      <c r="B222" s="16" t="s">
        <v>479</v>
      </c>
      <c r="C222" s="16" t="s">
        <v>374</v>
      </c>
      <c r="E222" s="16" t="s">
        <v>666</v>
      </c>
      <c r="F222" s="76">
        <v>181</v>
      </c>
      <c r="G222">
        <f t="shared" si="6"/>
        <v>2005</v>
      </c>
      <c r="H222" s="77">
        <f t="shared" si="7"/>
        <v>38353</v>
      </c>
      <c r="I222">
        <f t="shared" si="8"/>
        <v>2966</v>
      </c>
    </row>
    <row r="223" spans="1:9" ht="12.75">
      <c r="A223" s="16" t="s">
        <v>446</v>
      </c>
      <c r="B223" s="16" t="s">
        <v>481</v>
      </c>
      <c r="C223" s="16" t="s">
        <v>482</v>
      </c>
      <c r="E223" s="16" t="s">
        <v>667</v>
      </c>
      <c r="F223" s="76">
        <v>182</v>
      </c>
      <c r="G223">
        <f t="shared" si="6"/>
        <v>2005</v>
      </c>
      <c r="H223" s="77">
        <f t="shared" si="7"/>
        <v>38384</v>
      </c>
      <c r="I223">
        <f t="shared" si="8"/>
        <v>2972</v>
      </c>
    </row>
    <row r="224" spans="1:9" ht="12.75">
      <c r="A224" s="16" t="s">
        <v>446</v>
      </c>
      <c r="B224" s="16" t="s">
        <v>484</v>
      </c>
      <c r="C224" s="16" t="s">
        <v>485</v>
      </c>
      <c r="E224" s="16" t="s">
        <v>668</v>
      </c>
      <c r="F224" s="76">
        <v>183</v>
      </c>
      <c r="G224">
        <f t="shared" si="6"/>
        <v>2005</v>
      </c>
      <c r="H224" s="77">
        <f t="shared" si="7"/>
        <v>38412</v>
      </c>
      <c r="I224">
        <f t="shared" si="8"/>
        <v>2974</v>
      </c>
    </row>
    <row r="225" spans="1:9" ht="12.75">
      <c r="A225" s="16" t="s">
        <v>446</v>
      </c>
      <c r="B225" s="16" t="s">
        <v>487</v>
      </c>
      <c r="C225" s="16" t="s">
        <v>488</v>
      </c>
      <c r="E225" s="16" t="s">
        <v>668</v>
      </c>
      <c r="F225" s="76">
        <v>184</v>
      </c>
      <c r="G225">
        <f t="shared" si="6"/>
        <v>2005</v>
      </c>
      <c r="H225" s="77">
        <f t="shared" si="7"/>
        <v>38443</v>
      </c>
      <c r="I225">
        <f t="shared" si="8"/>
        <v>2974</v>
      </c>
    </row>
    <row r="226" spans="1:9" ht="12.75">
      <c r="A226" s="16" t="s">
        <v>446</v>
      </c>
      <c r="B226" s="16" t="s">
        <v>490</v>
      </c>
      <c r="C226" s="16" t="s">
        <v>326</v>
      </c>
      <c r="E226" s="16" t="s">
        <v>669</v>
      </c>
      <c r="F226" s="76">
        <v>185</v>
      </c>
      <c r="G226">
        <f t="shared" si="6"/>
        <v>2005</v>
      </c>
      <c r="H226" s="77">
        <f t="shared" si="7"/>
        <v>38473</v>
      </c>
      <c r="I226">
        <f t="shared" si="8"/>
        <v>2980</v>
      </c>
    </row>
    <row r="227" spans="1:9" ht="12.75">
      <c r="A227" s="16" t="s">
        <v>446</v>
      </c>
      <c r="B227" s="16" t="s">
        <v>492</v>
      </c>
      <c r="C227" s="16" t="s">
        <v>493</v>
      </c>
      <c r="E227" s="16" t="s">
        <v>670</v>
      </c>
      <c r="F227" s="76">
        <v>186</v>
      </c>
      <c r="G227">
        <f t="shared" si="6"/>
        <v>2005</v>
      </c>
      <c r="H227" s="77">
        <f t="shared" si="7"/>
        <v>38504</v>
      </c>
      <c r="I227">
        <f t="shared" si="8"/>
        <v>2987</v>
      </c>
    </row>
    <row r="228" spans="1:9" ht="12.75">
      <c r="A228" s="16" t="s">
        <v>446</v>
      </c>
      <c r="B228" s="16" t="s">
        <v>495</v>
      </c>
      <c r="C228" s="16" t="s">
        <v>496</v>
      </c>
      <c r="E228" s="16" t="s">
        <v>671</v>
      </c>
      <c r="F228" s="76">
        <v>187</v>
      </c>
      <c r="G228">
        <f t="shared" si="6"/>
        <v>2005</v>
      </c>
      <c r="H228" s="77">
        <f t="shared" si="7"/>
        <v>38534</v>
      </c>
      <c r="I228">
        <f t="shared" si="8"/>
        <v>2988</v>
      </c>
    </row>
    <row r="229" spans="1:9" ht="12.75">
      <c r="A229" s="16" t="s">
        <v>446</v>
      </c>
      <c r="B229" s="16" t="s">
        <v>498</v>
      </c>
      <c r="C229" s="16" t="s">
        <v>499</v>
      </c>
      <c r="E229" s="16" t="s">
        <v>672</v>
      </c>
      <c r="F229" s="76">
        <v>188</v>
      </c>
      <c r="G229">
        <f t="shared" si="6"/>
        <v>2005</v>
      </c>
      <c r="H229" s="77">
        <f t="shared" si="7"/>
        <v>38565</v>
      </c>
      <c r="I229">
        <f t="shared" si="8"/>
        <v>2990</v>
      </c>
    </row>
    <row r="230" spans="1:9" ht="12.75">
      <c r="A230" s="16" t="s">
        <v>446</v>
      </c>
      <c r="B230" s="16" t="s">
        <v>501</v>
      </c>
      <c r="C230" s="16" t="s">
        <v>502</v>
      </c>
      <c r="E230" s="16" t="s">
        <v>671</v>
      </c>
      <c r="F230" s="76">
        <v>189</v>
      </c>
      <c r="G230">
        <f t="shared" si="6"/>
        <v>2005</v>
      </c>
      <c r="H230" s="77">
        <f t="shared" si="7"/>
        <v>38596</v>
      </c>
      <c r="I230">
        <f t="shared" si="8"/>
        <v>2988</v>
      </c>
    </row>
    <row r="231" spans="1:9" ht="12.75">
      <c r="A231" s="16" t="s">
        <v>446</v>
      </c>
      <c r="B231" s="16" t="s">
        <v>504</v>
      </c>
      <c r="C231" s="16" t="s">
        <v>505</v>
      </c>
      <c r="E231" s="16" t="s">
        <v>673</v>
      </c>
      <c r="F231" s="76">
        <v>190</v>
      </c>
      <c r="G231">
        <f t="shared" si="6"/>
        <v>2005</v>
      </c>
      <c r="H231" s="77">
        <f t="shared" si="7"/>
        <v>38626</v>
      </c>
      <c r="I231">
        <f t="shared" si="8"/>
        <v>2985</v>
      </c>
    </row>
    <row r="232" spans="1:9" ht="12.75">
      <c r="A232" s="16" t="s">
        <v>446</v>
      </c>
      <c r="B232" s="16" t="s">
        <v>506</v>
      </c>
      <c r="C232" s="16" t="s">
        <v>507</v>
      </c>
      <c r="E232" s="16" t="s">
        <v>671</v>
      </c>
      <c r="F232" s="76">
        <v>191</v>
      </c>
      <c r="G232">
        <f t="shared" si="6"/>
        <v>2005</v>
      </c>
      <c r="H232" s="77">
        <f t="shared" si="7"/>
        <v>38657</v>
      </c>
      <c r="I232">
        <f t="shared" si="8"/>
        <v>2988</v>
      </c>
    </row>
    <row r="233" spans="1:9" ht="12.75">
      <c r="A233" s="16" t="s">
        <v>446</v>
      </c>
      <c r="B233" s="16" t="s">
        <v>509</v>
      </c>
      <c r="C233" s="16" t="s">
        <v>510</v>
      </c>
      <c r="E233" s="16" t="s">
        <v>674</v>
      </c>
      <c r="F233" s="76">
        <v>192</v>
      </c>
      <c r="G233">
        <f t="shared" si="6"/>
        <v>2005</v>
      </c>
      <c r="H233" s="77">
        <f t="shared" si="7"/>
        <v>38687</v>
      </c>
      <c r="I233">
        <f t="shared" si="8"/>
        <v>2989</v>
      </c>
    </row>
    <row r="234" spans="1:9" ht="12.75">
      <c r="A234" s="16" t="s">
        <v>449</v>
      </c>
      <c r="B234" s="16" t="s">
        <v>479</v>
      </c>
      <c r="C234" s="16" t="s">
        <v>374</v>
      </c>
      <c r="E234" s="16" t="s">
        <v>675</v>
      </c>
      <c r="F234" s="76">
        <v>193</v>
      </c>
      <c r="G234">
        <f t="shared" si="6"/>
        <v>2006</v>
      </c>
      <c r="H234" s="77">
        <f t="shared" si="7"/>
        <v>38718</v>
      </c>
      <c r="I234">
        <f t="shared" si="8"/>
        <v>2998</v>
      </c>
    </row>
    <row r="235" spans="1:9" ht="12.75">
      <c r="A235" s="16" t="s">
        <v>449</v>
      </c>
      <c r="B235" s="16" t="s">
        <v>481</v>
      </c>
      <c r="C235" s="16" t="s">
        <v>482</v>
      </c>
      <c r="E235" s="16" t="s">
        <v>676</v>
      </c>
      <c r="F235" s="76">
        <v>194</v>
      </c>
      <c r="G235">
        <f aca="true" t="shared" si="9" ref="G235:G298">VALUE(A235)</f>
        <v>2006</v>
      </c>
      <c r="H235" s="77">
        <f aca="true" t="shared" si="10" ref="H235:H298">IF(ISBLANK(A235),NA(),DATE(G235,B235,1))</f>
        <v>38749</v>
      </c>
      <c r="I235">
        <f aca="true" t="shared" si="11" ref="I235:I298">IF(ISBLANK(E235),NA(),VALUE(E235))</f>
        <v>2999</v>
      </c>
    </row>
    <row r="236" spans="1:9" ht="12.75">
      <c r="A236" s="16" t="s">
        <v>449</v>
      </c>
      <c r="B236" s="16" t="s">
        <v>484</v>
      </c>
      <c r="C236" s="16" t="s">
        <v>485</v>
      </c>
      <c r="E236" s="16" t="s">
        <v>677</v>
      </c>
      <c r="F236" s="76">
        <v>195</v>
      </c>
      <c r="G236">
        <f t="shared" si="9"/>
        <v>2006</v>
      </c>
      <c r="H236" s="77">
        <f t="shared" si="10"/>
        <v>38777</v>
      </c>
      <c r="I236">
        <f t="shared" si="11"/>
        <v>3003</v>
      </c>
    </row>
    <row r="237" spans="1:9" ht="12.75">
      <c r="A237" s="16" t="s">
        <v>449</v>
      </c>
      <c r="B237" s="16" t="s">
        <v>487</v>
      </c>
      <c r="C237" s="16" t="s">
        <v>488</v>
      </c>
      <c r="E237" s="16" t="s">
        <v>677</v>
      </c>
      <c r="F237" s="76">
        <v>196</v>
      </c>
      <c r="G237">
        <f t="shared" si="9"/>
        <v>2006</v>
      </c>
      <c r="H237" s="77">
        <f t="shared" si="10"/>
        <v>38808</v>
      </c>
      <c r="I237">
        <f t="shared" si="11"/>
        <v>3003</v>
      </c>
    </row>
    <row r="238" spans="1:9" ht="12.75">
      <c r="A238" s="16" t="s">
        <v>449</v>
      </c>
      <c r="B238" s="16" t="s">
        <v>490</v>
      </c>
      <c r="C238" s="16" t="s">
        <v>326</v>
      </c>
      <c r="E238" s="16" t="s">
        <v>677</v>
      </c>
      <c r="F238" s="76">
        <v>197</v>
      </c>
      <c r="G238">
        <f t="shared" si="9"/>
        <v>2006</v>
      </c>
      <c r="H238" s="77">
        <f t="shared" si="10"/>
        <v>38838</v>
      </c>
      <c r="I238">
        <f t="shared" si="11"/>
        <v>3003</v>
      </c>
    </row>
    <row r="239" spans="1:9" ht="12.75">
      <c r="A239" s="16" t="s">
        <v>449</v>
      </c>
      <c r="B239" s="16" t="s">
        <v>492</v>
      </c>
      <c r="C239" s="16" t="s">
        <v>493</v>
      </c>
      <c r="E239" s="16" t="s">
        <v>677</v>
      </c>
      <c r="F239" s="76">
        <v>198</v>
      </c>
      <c r="G239">
        <f t="shared" si="9"/>
        <v>2006</v>
      </c>
      <c r="H239" s="77">
        <f t="shared" si="10"/>
        <v>38869</v>
      </c>
      <c r="I239">
        <f t="shared" si="11"/>
        <v>3003</v>
      </c>
    </row>
    <row r="240" spans="1:9" ht="12.75">
      <c r="A240" s="16" t="s">
        <v>449</v>
      </c>
      <c r="B240" s="16" t="s">
        <v>495</v>
      </c>
      <c r="C240" s="16" t="s">
        <v>496</v>
      </c>
      <c r="E240" s="16" t="s">
        <v>676</v>
      </c>
      <c r="F240" s="76">
        <v>199</v>
      </c>
      <c r="G240">
        <f t="shared" si="9"/>
        <v>2006</v>
      </c>
      <c r="H240" s="77">
        <f t="shared" si="10"/>
        <v>38899</v>
      </c>
      <c r="I240">
        <f t="shared" si="11"/>
        <v>2999</v>
      </c>
    </row>
    <row r="241" spans="1:9" ht="12.75">
      <c r="A241" s="16" t="s">
        <v>449</v>
      </c>
      <c r="B241" s="16" t="s">
        <v>498</v>
      </c>
      <c r="C241" s="16" t="s">
        <v>499</v>
      </c>
      <c r="E241" s="16" t="s">
        <v>676</v>
      </c>
      <c r="F241" s="76">
        <v>200</v>
      </c>
      <c r="G241">
        <f t="shared" si="9"/>
        <v>2006</v>
      </c>
      <c r="H241" s="77">
        <f t="shared" si="10"/>
        <v>38930</v>
      </c>
      <c r="I241">
        <f t="shared" si="11"/>
        <v>2999</v>
      </c>
    </row>
    <row r="242" spans="1:9" ht="12.75">
      <c r="A242" s="16" t="s">
        <v>449</v>
      </c>
      <c r="B242" s="16" t="s">
        <v>501</v>
      </c>
      <c r="C242" s="16" t="s">
        <v>502</v>
      </c>
      <c r="E242" s="16" t="s">
        <v>677</v>
      </c>
      <c r="F242" s="76">
        <v>201</v>
      </c>
      <c r="G242">
        <f t="shared" si="9"/>
        <v>2006</v>
      </c>
      <c r="H242" s="77">
        <f t="shared" si="10"/>
        <v>38961</v>
      </c>
      <c r="I242">
        <f t="shared" si="11"/>
        <v>3003</v>
      </c>
    </row>
    <row r="243" spans="1:9" ht="12.75">
      <c r="A243" s="16" t="s">
        <v>449</v>
      </c>
      <c r="B243" s="16" t="s">
        <v>504</v>
      </c>
      <c r="C243" s="16" t="s">
        <v>505</v>
      </c>
      <c r="E243" s="16" t="s">
        <v>678</v>
      </c>
      <c r="F243" s="76">
        <v>202</v>
      </c>
      <c r="G243">
        <f t="shared" si="9"/>
        <v>2006</v>
      </c>
      <c r="H243" s="77">
        <f t="shared" si="10"/>
        <v>38991</v>
      </c>
      <c r="I243">
        <f t="shared" si="11"/>
        <v>3010</v>
      </c>
    </row>
    <row r="244" spans="1:9" ht="12.75">
      <c r="A244" s="16" t="s">
        <v>449</v>
      </c>
      <c r="B244" s="16" t="s">
        <v>506</v>
      </c>
      <c r="C244" s="16" t="s">
        <v>507</v>
      </c>
      <c r="E244" s="16" t="s">
        <v>679</v>
      </c>
      <c r="F244" s="76">
        <v>203</v>
      </c>
      <c r="G244">
        <f t="shared" si="9"/>
        <v>2006</v>
      </c>
      <c r="H244" s="77">
        <f t="shared" si="10"/>
        <v>39022</v>
      </c>
      <c r="I244">
        <f t="shared" si="11"/>
        <v>3012</v>
      </c>
    </row>
    <row r="245" spans="1:9" ht="12.75">
      <c r="A245" s="16" t="s">
        <v>449</v>
      </c>
      <c r="B245" s="16" t="s">
        <v>509</v>
      </c>
      <c r="C245" s="16" t="s">
        <v>510</v>
      </c>
      <c r="E245" s="16" t="s">
        <v>680</v>
      </c>
      <c r="F245" s="76">
        <v>204</v>
      </c>
      <c r="G245">
        <f t="shared" si="9"/>
        <v>2006</v>
      </c>
      <c r="H245" s="77">
        <f t="shared" si="10"/>
        <v>39052</v>
      </c>
      <c r="I245">
        <f t="shared" si="11"/>
        <v>3014</v>
      </c>
    </row>
    <row r="246" spans="1:9" ht="12.75">
      <c r="A246" s="16" t="s">
        <v>452</v>
      </c>
      <c r="B246" s="16" t="s">
        <v>479</v>
      </c>
      <c r="C246" s="16" t="s">
        <v>374</v>
      </c>
      <c r="E246" s="16" t="s">
        <v>681</v>
      </c>
      <c r="F246" s="76">
        <v>205</v>
      </c>
      <c r="G246">
        <f t="shared" si="9"/>
        <v>2007</v>
      </c>
      <c r="H246" s="77">
        <f t="shared" si="10"/>
        <v>39083</v>
      </c>
      <c r="I246">
        <f t="shared" si="11"/>
        <v>3015</v>
      </c>
    </row>
    <row r="247" spans="1:9" ht="12.75">
      <c r="A247" s="16" t="s">
        <v>452</v>
      </c>
      <c r="B247" s="16" t="s">
        <v>481</v>
      </c>
      <c r="C247" s="16" t="s">
        <v>482</v>
      </c>
      <c r="E247" s="16" t="s">
        <v>682</v>
      </c>
      <c r="F247" s="76">
        <v>206</v>
      </c>
      <c r="G247">
        <f t="shared" si="9"/>
        <v>2007</v>
      </c>
      <c r="H247" s="77">
        <f t="shared" si="10"/>
        <v>39114</v>
      </c>
      <c r="I247">
        <f t="shared" si="11"/>
        <v>3013</v>
      </c>
    </row>
    <row r="248" spans="1:9" ht="12.75">
      <c r="A248" s="16" t="s">
        <v>452</v>
      </c>
      <c r="B248" s="16" t="s">
        <v>484</v>
      </c>
      <c r="C248" s="16" t="s">
        <v>485</v>
      </c>
      <c r="E248" s="16" t="s">
        <v>683</v>
      </c>
      <c r="F248" s="76">
        <v>207</v>
      </c>
      <c r="G248">
        <f t="shared" si="9"/>
        <v>2007</v>
      </c>
      <c r="H248" s="77">
        <f t="shared" si="10"/>
        <v>39142</v>
      </c>
      <c r="I248">
        <f t="shared" si="11"/>
        <v>3016</v>
      </c>
    </row>
    <row r="249" spans="1:9" ht="12.75">
      <c r="A249" s="16" t="s">
        <v>452</v>
      </c>
      <c r="B249" s="16" t="s">
        <v>487</v>
      </c>
      <c r="C249" s="16" t="s">
        <v>488</v>
      </c>
      <c r="E249" s="16" t="s">
        <v>684</v>
      </c>
      <c r="F249" s="76">
        <v>208</v>
      </c>
      <c r="G249">
        <f t="shared" si="9"/>
        <v>2007</v>
      </c>
      <c r="H249" s="77">
        <f t="shared" si="10"/>
        <v>39173</v>
      </c>
      <c r="I249">
        <f t="shared" si="11"/>
        <v>3018</v>
      </c>
    </row>
    <row r="250" spans="1:9" ht="12.75">
      <c r="A250" s="16" t="s">
        <v>452</v>
      </c>
      <c r="B250" s="16" t="s">
        <v>490</v>
      </c>
      <c r="C250" s="16" t="s">
        <v>326</v>
      </c>
      <c r="E250" s="16" t="s">
        <v>685</v>
      </c>
      <c r="F250" s="76">
        <v>209</v>
      </c>
      <c r="G250">
        <f t="shared" si="9"/>
        <v>2007</v>
      </c>
      <c r="H250" s="77">
        <f t="shared" si="10"/>
        <v>39203</v>
      </c>
      <c r="I250">
        <f t="shared" si="11"/>
        <v>3023</v>
      </c>
    </row>
    <row r="251" spans="1:9" ht="12.75">
      <c r="A251" s="16" t="s">
        <v>452</v>
      </c>
      <c r="B251" s="16" t="s">
        <v>492</v>
      </c>
      <c r="C251" s="16" t="s">
        <v>493</v>
      </c>
      <c r="E251" s="16" t="s">
        <v>686</v>
      </c>
      <c r="F251" s="76">
        <v>210</v>
      </c>
      <c r="G251">
        <f t="shared" si="9"/>
        <v>2007</v>
      </c>
      <c r="H251" s="77">
        <f t="shared" si="10"/>
        <v>39234</v>
      </c>
      <c r="I251">
        <f t="shared" si="11"/>
        <v>3024</v>
      </c>
    </row>
    <row r="252" spans="1:9" ht="12.75">
      <c r="A252" s="16" t="s">
        <v>452</v>
      </c>
      <c r="B252" s="16" t="s">
        <v>495</v>
      </c>
      <c r="C252" s="16" t="s">
        <v>496</v>
      </c>
      <c r="E252" s="16" t="s">
        <v>687</v>
      </c>
      <c r="F252" s="76">
        <v>211</v>
      </c>
      <c r="G252">
        <f t="shared" si="9"/>
        <v>2007</v>
      </c>
      <c r="H252" s="77">
        <f t="shared" si="10"/>
        <v>39264</v>
      </c>
      <c r="I252">
        <f t="shared" si="11"/>
        <v>3028</v>
      </c>
    </row>
    <row r="253" spans="1:9" ht="12.75">
      <c r="A253" s="16" t="s">
        <v>452</v>
      </c>
      <c r="B253" s="16" t="s">
        <v>498</v>
      </c>
      <c r="C253" s="16" t="s">
        <v>499</v>
      </c>
      <c r="E253" s="16" t="s">
        <v>688</v>
      </c>
      <c r="F253" s="76">
        <v>212</v>
      </c>
      <c r="G253">
        <f t="shared" si="9"/>
        <v>2007</v>
      </c>
      <c r="H253" s="77">
        <f t="shared" si="10"/>
        <v>39295</v>
      </c>
      <c r="I253">
        <f t="shared" si="11"/>
        <v>3034</v>
      </c>
    </row>
    <row r="254" spans="1:9" ht="12.75">
      <c r="A254" s="16" t="s">
        <v>452</v>
      </c>
      <c r="B254" s="16" t="s">
        <v>501</v>
      </c>
      <c r="C254" s="16" t="s">
        <v>502</v>
      </c>
      <c r="E254" s="16" t="s">
        <v>688</v>
      </c>
      <c r="F254" s="76">
        <v>213</v>
      </c>
      <c r="G254">
        <f t="shared" si="9"/>
        <v>2007</v>
      </c>
      <c r="H254" s="77">
        <f t="shared" si="10"/>
        <v>39326</v>
      </c>
      <c r="I254">
        <f t="shared" si="11"/>
        <v>3034</v>
      </c>
    </row>
    <row r="255" spans="1:9" ht="12.75">
      <c r="A255" s="16" t="s">
        <v>452</v>
      </c>
      <c r="B255" s="16" t="s">
        <v>504</v>
      </c>
      <c r="C255" s="16" t="s">
        <v>505</v>
      </c>
      <c r="E255" s="16" t="s">
        <v>689</v>
      </c>
      <c r="F255" s="76">
        <v>214</v>
      </c>
      <c r="G255">
        <f t="shared" si="9"/>
        <v>2007</v>
      </c>
      <c r="H255" s="77">
        <f t="shared" si="10"/>
        <v>39356</v>
      </c>
      <c r="I255">
        <f t="shared" si="11"/>
        <v>3038</v>
      </c>
    </row>
    <row r="256" spans="1:9" ht="12.75">
      <c r="A256" s="16" t="s">
        <v>452</v>
      </c>
      <c r="B256" s="16" t="s">
        <v>506</v>
      </c>
      <c r="C256" s="16" t="s">
        <v>507</v>
      </c>
      <c r="E256" s="16" t="s">
        <v>690</v>
      </c>
      <c r="F256" s="76">
        <v>215</v>
      </c>
      <c r="G256">
        <f t="shared" si="9"/>
        <v>2007</v>
      </c>
      <c r="H256" s="77">
        <f t="shared" si="10"/>
        <v>39387</v>
      </c>
      <c r="I256">
        <f t="shared" si="11"/>
        <v>3039</v>
      </c>
    </row>
    <row r="257" spans="1:9" ht="12.75">
      <c r="A257" s="16" t="s">
        <v>452</v>
      </c>
      <c r="B257" s="16" t="s">
        <v>509</v>
      </c>
      <c r="C257" s="16" t="s">
        <v>510</v>
      </c>
      <c r="E257" s="16" t="s">
        <v>691</v>
      </c>
      <c r="F257" s="76">
        <v>216</v>
      </c>
      <c r="G257">
        <f t="shared" si="9"/>
        <v>2007</v>
      </c>
      <c r="H257" s="77">
        <f t="shared" si="10"/>
        <v>39417</v>
      </c>
      <c r="I257">
        <f t="shared" si="11"/>
        <v>3031</v>
      </c>
    </row>
    <row r="258" spans="1:9" ht="12.75">
      <c r="A258" s="16" t="s">
        <v>455</v>
      </c>
      <c r="B258" s="16" t="s">
        <v>479</v>
      </c>
      <c r="C258" s="16" t="s">
        <v>374</v>
      </c>
      <c r="E258" s="16" t="s">
        <v>692</v>
      </c>
      <c r="F258" s="76">
        <v>217</v>
      </c>
      <c r="G258">
        <f t="shared" si="9"/>
        <v>2008</v>
      </c>
      <c r="H258" s="77">
        <f t="shared" si="10"/>
        <v>39448</v>
      </c>
      <c r="I258">
        <f t="shared" si="11"/>
        <v>3030</v>
      </c>
    </row>
    <row r="259" spans="1:9" ht="12.75">
      <c r="A259" s="16" t="s">
        <v>455</v>
      </c>
      <c r="B259" s="16" t="s">
        <v>481</v>
      </c>
      <c r="C259" s="16" t="s">
        <v>482</v>
      </c>
      <c r="E259" s="16" t="s">
        <v>693</v>
      </c>
      <c r="F259" s="76">
        <v>218</v>
      </c>
      <c r="G259">
        <f t="shared" si="9"/>
        <v>2008</v>
      </c>
      <c r="H259" s="77">
        <f t="shared" si="10"/>
        <v>39479</v>
      </c>
      <c r="I259">
        <f t="shared" si="11"/>
        <v>3033</v>
      </c>
    </row>
    <row r="260" spans="1:9" ht="12.75">
      <c r="A260" s="16" t="s">
        <v>455</v>
      </c>
      <c r="B260" s="16" t="s">
        <v>484</v>
      </c>
      <c r="C260" s="16" t="s">
        <v>485</v>
      </c>
      <c r="E260" s="16" t="s">
        <v>694</v>
      </c>
      <c r="F260" s="76">
        <v>219</v>
      </c>
      <c r="G260">
        <f t="shared" si="9"/>
        <v>2008</v>
      </c>
      <c r="H260" s="77">
        <f t="shared" si="10"/>
        <v>39508</v>
      </c>
      <c r="I260">
        <f t="shared" si="11"/>
        <v>3026</v>
      </c>
    </row>
    <row r="261" spans="1:9" ht="12.75">
      <c r="A261" s="16" t="s">
        <v>455</v>
      </c>
      <c r="B261" s="16" t="s">
        <v>487</v>
      </c>
      <c r="C261" s="16" t="s">
        <v>488</v>
      </c>
      <c r="E261" s="16" t="s">
        <v>694</v>
      </c>
      <c r="F261" s="76">
        <v>220</v>
      </c>
      <c r="G261">
        <f t="shared" si="9"/>
        <v>2008</v>
      </c>
      <c r="H261" s="77">
        <f t="shared" si="10"/>
        <v>39539</v>
      </c>
      <c r="I261">
        <f t="shared" si="11"/>
        <v>3026</v>
      </c>
    </row>
    <row r="262" spans="1:9" ht="12.75">
      <c r="A262" s="16" t="s">
        <v>455</v>
      </c>
      <c r="B262" s="16" t="s">
        <v>490</v>
      </c>
      <c r="C262" s="16" t="s">
        <v>326</v>
      </c>
      <c r="E262" s="16" t="s">
        <v>695</v>
      </c>
      <c r="F262" s="76">
        <v>221</v>
      </c>
      <c r="G262">
        <f t="shared" si="9"/>
        <v>2008</v>
      </c>
      <c r="H262" s="77">
        <f t="shared" si="10"/>
        <v>39569</v>
      </c>
      <c r="I262">
        <f t="shared" si="11"/>
        <v>3020</v>
      </c>
    </row>
    <row r="263" spans="1:9" ht="12.75">
      <c r="A263" s="16" t="s">
        <v>455</v>
      </c>
      <c r="B263" s="16" t="s">
        <v>492</v>
      </c>
      <c r="C263" s="16" t="s">
        <v>493</v>
      </c>
      <c r="E263" s="16" t="s">
        <v>696</v>
      </c>
      <c r="F263" s="76">
        <v>222</v>
      </c>
      <c r="G263">
        <f t="shared" si="9"/>
        <v>2008</v>
      </c>
      <c r="H263" s="77">
        <f t="shared" si="10"/>
        <v>39600</v>
      </c>
      <c r="I263">
        <f t="shared" si="11"/>
        <v>3011</v>
      </c>
    </row>
    <row r="264" spans="1:9" ht="12.75">
      <c r="A264" s="16" t="s">
        <v>455</v>
      </c>
      <c r="B264" s="16" t="s">
        <v>495</v>
      </c>
      <c r="C264" s="16" t="s">
        <v>496</v>
      </c>
      <c r="E264" s="16" t="s">
        <v>697</v>
      </c>
      <c r="F264" s="76">
        <v>223</v>
      </c>
      <c r="G264">
        <f t="shared" si="9"/>
        <v>2008</v>
      </c>
      <c r="H264" s="77">
        <f t="shared" si="10"/>
        <v>39630</v>
      </c>
      <c r="I264">
        <f t="shared" si="11"/>
        <v>3006</v>
      </c>
    </row>
    <row r="265" spans="1:9" ht="12.75">
      <c r="A265" s="16" t="s">
        <v>455</v>
      </c>
      <c r="B265" s="16" t="s">
        <v>498</v>
      </c>
      <c r="C265" s="16" t="s">
        <v>499</v>
      </c>
      <c r="E265" s="16" t="s">
        <v>698</v>
      </c>
      <c r="F265" s="76">
        <v>224</v>
      </c>
      <c r="G265">
        <f t="shared" si="9"/>
        <v>2008</v>
      </c>
      <c r="H265" s="77">
        <f t="shared" si="10"/>
        <v>39661</v>
      </c>
      <c r="I265">
        <f t="shared" si="11"/>
        <v>2996</v>
      </c>
    </row>
    <row r="266" spans="1:9" ht="12.75">
      <c r="A266" s="16" t="s">
        <v>455</v>
      </c>
      <c r="B266" s="16" t="s">
        <v>501</v>
      </c>
      <c r="C266" s="16" t="s">
        <v>502</v>
      </c>
      <c r="E266" s="16" t="s">
        <v>674</v>
      </c>
      <c r="F266" s="76">
        <v>225</v>
      </c>
      <c r="G266">
        <f t="shared" si="9"/>
        <v>2008</v>
      </c>
      <c r="H266" s="77">
        <f t="shared" si="10"/>
        <v>39692</v>
      </c>
      <c r="I266">
        <f t="shared" si="11"/>
        <v>2989</v>
      </c>
    </row>
    <row r="267" spans="1:9" ht="12.75">
      <c r="A267" s="16" t="s">
        <v>455</v>
      </c>
      <c r="B267" s="16" t="s">
        <v>504</v>
      </c>
      <c r="C267" s="16" t="s">
        <v>505</v>
      </c>
      <c r="E267" s="16" t="s">
        <v>699</v>
      </c>
      <c r="F267" s="76">
        <v>226</v>
      </c>
      <c r="G267">
        <f t="shared" si="9"/>
        <v>2008</v>
      </c>
      <c r="H267" s="77">
        <f t="shared" si="10"/>
        <v>39722</v>
      </c>
      <c r="I267">
        <f t="shared" si="11"/>
        <v>2983</v>
      </c>
    </row>
    <row r="268" spans="1:9" ht="12.75">
      <c r="A268" s="16" t="s">
        <v>455</v>
      </c>
      <c r="B268" s="16" t="s">
        <v>506</v>
      </c>
      <c r="C268" s="16" t="s">
        <v>507</v>
      </c>
      <c r="E268" s="16" t="s">
        <v>668</v>
      </c>
      <c r="F268" s="76">
        <v>227</v>
      </c>
      <c r="G268">
        <f t="shared" si="9"/>
        <v>2008</v>
      </c>
      <c r="H268" s="77">
        <f t="shared" si="10"/>
        <v>39753</v>
      </c>
      <c r="I268">
        <f t="shared" si="11"/>
        <v>2974</v>
      </c>
    </row>
    <row r="269" spans="1:9" ht="12.75">
      <c r="A269" s="16" t="s">
        <v>455</v>
      </c>
      <c r="B269" s="16" t="s">
        <v>509</v>
      </c>
      <c r="C269" s="16" t="s">
        <v>510</v>
      </c>
      <c r="E269" s="16" t="s">
        <v>700</v>
      </c>
      <c r="F269" s="76">
        <v>228</v>
      </c>
      <c r="G269">
        <f t="shared" si="9"/>
        <v>2008</v>
      </c>
      <c r="H269" s="77">
        <f t="shared" si="10"/>
        <v>39783</v>
      </c>
      <c r="I269">
        <f t="shared" si="11"/>
        <v>2976</v>
      </c>
    </row>
    <row r="270" spans="1:9" ht="12.75">
      <c r="A270" s="16" t="s">
        <v>458</v>
      </c>
      <c r="B270" s="16" t="s">
        <v>479</v>
      </c>
      <c r="C270" s="16" t="s">
        <v>374</v>
      </c>
      <c r="E270" s="16" t="s">
        <v>701</v>
      </c>
      <c r="F270" s="76">
        <v>229</v>
      </c>
      <c r="G270">
        <f t="shared" si="9"/>
        <v>2009</v>
      </c>
      <c r="H270" s="77">
        <f t="shared" si="10"/>
        <v>39814</v>
      </c>
      <c r="I270">
        <f t="shared" si="11"/>
        <v>2968</v>
      </c>
    </row>
    <row r="271" spans="1:9" ht="12.75">
      <c r="A271" s="16" t="s">
        <v>458</v>
      </c>
      <c r="B271" s="16" t="s">
        <v>481</v>
      </c>
      <c r="C271" s="16" t="s">
        <v>482</v>
      </c>
      <c r="E271" s="16" t="s">
        <v>665</v>
      </c>
      <c r="F271" s="76">
        <v>230</v>
      </c>
      <c r="G271">
        <f t="shared" si="9"/>
        <v>2009</v>
      </c>
      <c r="H271" s="77">
        <f t="shared" si="10"/>
        <v>39845</v>
      </c>
      <c r="I271">
        <f t="shared" si="11"/>
        <v>2964</v>
      </c>
    </row>
    <row r="272" spans="1:9" ht="12.75">
      <c r="A272" s="16" t="s">
        <v>458</v>
      </c>
      <c r="B272" s="16" t="s">
        <v>484</v>
      </c>
      <c r="C272" s="16" t="s">
        <v>485</v>
      </c>
      <c r="E272" s="16" t="s">
        <v>664</v>
      </c>
      <c r="F272" s="76">
        <v>231</v>
      </c>
      <c r="G272">
        <f t="shared" si="9"/>
        <v>2009</v>
      </c>
      <c r="H272" s="77">
        <f t="shared" si="10"/>
        <v>39873</v>
      </c>
      <c r="I272">
        <f t="shared" si="11"/>
        <v>2958</v>
      </c>
    </row>
    <row r="273" spans="1:9" ht="12.75">
      <c r="A273" s="16" t="s">
        <v>458</v>
      </c>
      <c r="B273" s="16" t="s">
        <v>487</v>
      </c>
      <c r="C273" s="16" t="s">
        <v>488</v>
      </c>
      <c r="E273" s="16" t="s">
        <v>702</v>
      </c>
      <c r="F273" s="76">
        <v>232</v>
      </c>
      <c r="G273">
        <f t="shared" si="9"/>
        <v>2009</v>
      </c>
      <c r="H273" s="77">
        <f t="shared" si="10"/>
        <v>39904</v>
      </c>
      <c r="I273">
        <f t="shared" si="11"/>
        <v>2956</v>
      </c>
    </row>
    <row r="274" spans="1:9" ht="12.75">
      <c r="A274" s="16" t="s">
        <v>458</v>
      </c>
      <c r="B274" s="16" t="s">
        <v>490</v>
      </c>
      <c r="C274" s="16" t="s">
        <v>326</v>
      </c>
      <c r="E274" s="16" t="s">
        <v>703</v>
      </c>
      <c r="F274" s="76">
        <v>233</v>
      </c>
      <c r="G274">
        <f t="shared" si="9"/>
        <v>2009</v>
      </c>
      <c r="H274" s="77">
        <f t="shared" si="10"/>
        <v>39934</v>
      </c>
      <c r="I274">
        <f t="shared" si="11"/>
        <v>2953</v>
      </c>
    </row>
    <row r="275" spans="1:9" ht="12.75">
      <c r="A275" s="16" t="s">
        <v>458</v>
      </c>
      <c r="B275" s="16" t="s">
        <v>492</v>
      </c>
      <c r="C275" s="16" t="s">
        <v>493</v>
      </c>
      <c r="E275" s="16" t="s">
        <v>704</v>
      </c>
      <c r="F275" s="76">
        <v>234</v>
      </c>
      <c r="G275">
        <f t="shared" si="9"/>
        <v>2009</v>
      </c>
      <c r="H275" s="77">
        <f t="shared" si="10"/>
        <v>39965</v>
      </c>
      <c r="I275">
        <f t="shared" si="11"/>
        <v>2955</v>
      </c>
    </row>
    <row r="276" spans="1:9" ht="12.75">
      <c r="A276" s="16" t="s">
        <v>458</v>
      </c>
      <c r="B276" s="16" t="s">
        <v>495</v>
      </c>
      <c r="C276" s="16" t="s">
        <v>496</v>
      </c>
      <c r="E276" s="16" t="s">
        <v>664</v>
      </c>
      <c r="F276" s="76">
        <v>235</v>
      </c>
      <c r="G276">
        <f t="shared" si="9"/>
        <v>2009</v>
      </c>
      <c r="H276" s="77">
        <f t="shared" si="10"/>
        <v>39995</v>
      </c>
      <c r="I276">
        <f t="shared" si="11"/>
        <v>2958</v>
      </c>
    </row>
    <row r="277" spans="1:9" ht="12.75">
      <c r="A277" s="16" t="s">
        <v>458</v>
      </c>
      <c r="B277" s="16" t="s">
        <v>498</v>
      </c>
      <c r="C277" s="16" t="s">
        <v>499</v>
      </c>
      <c r="E277" s="16" t="s">
        <v>664</v>
      </c>
      <c r="F277" s="76">
        <v>236</v>
      </c>
      <c r="G277">
        <f t="shared" si="9"/>
        <v>2009</v>
      </c>
      <c r="H277" s="77">
        <f t="shared" si="10"/>
        <v>40026</v>
      </c>
      <c r="I277">
        <f t="shared" si="11"/>
        <v>2958</v>
      </c>
    </row>
    <row r="278" spans="1:9" ht="12.75">
      <c r="A278" s="16" t="s">
        <v>458</v>
      </c>
      <c r="B278" s="16" t="s">
        <v>501</v>
      </c>
      <c r="C278" s="16" t="s">
        <v>502</v>
      </c>
      <c r="E278" s="16" t="s">
        <v>705</v>
      </c>
      <c r="F278" s="76">
        <v>237</v>
      </c>
      <c r="G278">
        <f t="shared" si="9"/>
        <v>2009</v>
      </c>
      <c r="H278" s="77">
        <f t="shared" si="10"/>
        <v>40057</v>
      </c>
      <c r="I278">
        <f t="shared" si="11"/>
        <v>2961</v>
      </c>
    </row>
    <row r="279" spans="1:9" ht="12.75">
      <c r="A279" s="16" t="s">
        <v>458</v>
      </c>
      <c r="B279" s="16" t="s">
        <v>504</v>
      </c>
      <c r="C279" s="16" t="s">
        <v>505</v>
      </c>
      <c r="E279" s="16" t="s">
        <v>664</v>
      </c>
      <c r="F279" s="76">
        <v>238</v>
      </c>
      <c r="G279">
        <f t="shared" si="9"/>
        <v>2009</v>
      </c>
      <c r="H279" s="77">
        <f t="shared" si="10"/>
        <v>40087</v>
      </c>
      <c r="I279">
        <f t="shared" si="11"/>
        <v>2958</v>
      </c>
    </row>
    <row r="280" spans="1:9" ht="12.75">
      <c r="A280" s="16" t="s">
        <v>458</v>
      </c>
      <c r="B280" s="16" t="s">
        <v>506</v>
      </c>
      <c r="C280" s="16" t="s">
        <v>507</v>
      </c>
      <c r="E280" s="16" t="s">
        <v>664</v>
      </c>
      <c r="F280" s="76">
        <v>239</v>
      </c>
      <c r="G280">
        <f t="shared" si="9"/>
        <v>2009</v>
      </c>
      <c r="H280" s="77">
        <f t="shared" si="10"/>
        <v>40118</v>
      </c>
      <c r="I280">
        <f t="shared" si="11"/>
        <v>2958</v>
      </c>
    </row>
    <row r="281" spans="1:9" ht="12.75">
      <c r="A281" s="16" t="s">
        <v>458</v>
      </c>
      <c r="B281" s="16" t="s">
        <v>509</v>
      </c>
      <c r="C281" s="16" t="s">
        <v>510</v>
      </c>
      <c r="E281" s="16" t="s">
        <v>702</v>
      </c>
      <c r="F281" s="76">
        <v>240</v>
      </c>
      <c r="G281">
        <f t="shared" si="9"/>
        <v>2009</v>
      </c>
      <c r="H281" s="77">
        <f t="shared" si="10"/>
        <v>40148</v>
      </c>
      <c r="I281">
        <f t="shared" si="11"/>
        <v>2956</v>
      </c>
    </row>
    <row r="282" spans="1:9" ht="12.75">
      <c r="A282" s="16" t="s">
        <v>461</v>
      </c>
      <c r="B282" s="16" t="s">
        <v>479</v>
      </c>
      <c r="C282" s="16" t="s">
        <v>374</v>
      </c>
      <c r="E282" s="16" t="s">
        <v>706</v>
      </c>
      <c r="F282" s="76">
        <v>241</v>
      </c>
      <c r="G282">
        <f t="shared" si="9"/>
        <v>2010</v>
      </c>
      <c r="H282" s="77">
        <f t="shared" si="10"/>
        <v>40179</v>
      </c>
      <c r="I282">
        <f t="shared" si="11"/>
        <v>2951</v>
      </c>
    </row>
    <row r="283" spans="1:9" ht="12.75">
      <c r="A283" s="16" t="s">
        <v>461</v>
      </c>
      <c r="B283" s="16" t="s">
        <v>481</v>
      </c>
      <c r="C283" s="16" t="s">
        <v>482</v>
      </c>
      <c r="E283" s="16" t="s">
        <v>707</v>
      </c>
      <c r="F283" s="76">
        <v>242</v>
      </c>
      <c r="G283">
        <f t="shared" si="9"/>
        <v>2010</v>
      </c>
      <c r="H283" s="77">
        <f t="shared" si="10"/>
        <v>40210</v>
      </c>
      <c r="I283">
        <f t="shared" si="11"/>
        <v>2944</v>
      </c>
    </row>
    <row r="284" spans="1:9" ht="12.75">
      <c r="A284" s="16" t="s">
        <v>461</v>
      </c>
      <c r="B284" s="16" t="s">
        <v>484</v>
      </c>
      <c r="C284" s="16" t="s">
        <v>485</v>
      </c>
      <c r="E284" s="16" t="s">
        <v>708</v>
      </c>
      <c r="F284" s="76">
        <v>243</v>
      </c>
      <c r="G284">
        <f t="shared" si="9"/>
        <v>2010</v>
      </c>
      <c r="H284" s="77">
        <f t="shared" si="10"/>
        <v>40238</v>
      </c>
      <c r="I284">
        <f t="shared" si="11"/>
        <v>2949</v>
      </c>
    </row>
    <row r="285" spans="1:9" ht="12.75">
      <c r="A285" s="16" t="s">
        <v>461</v>
      </c>
      <c r="B285" s="16" t="s">
        <v>487</v>
      </c>
      <c r="C285" s="16" t="s">
        <v>488</v>
      </c>
      <c r="E285" s="16" t="s">
        <v>663</v>
      </c>
      <c r="F285" s="76">
        <v>244</v>
      </c>
      <c r="G285">
        <f t="shared" si="9"/>
        <v>2010</v>
      </c>
      <c r="H285" s="77">
        <f t="shared" si="10"/>
        <v>40269</v>
      </c>
      <c r="I285">
        <f t="shared" si="11"/>
        <v>2952</v>
      </c>
    </row>
    <row r="286" spans="1:9" ht="12.75">
      <c r="A286" s="16" t="s">
        <v>461</v>
      </c>
      <c r="B286" s="16" t="s">
        <v>490</v>
      </c>
      <c r="C286" s="16" t="s">
        <v>326</v>
      </c>
      <c r="E286" s="16" t="s">
        <v>709</v>
      </c>
      <c r="F286" s="76">
        <v>245</v>
      </c>
      <c r="G286">
        <f t="shared" si="9"/>
        <v>2010</v>
      </c>
      <c r="H286" s="77">
        <f t="shared" si="10"/>
        <v>40299</v>
      </c>
      <c r="I286">
        <f t="shared" si="11"/>
        <v>2950</v>
      </c>
    </row>
    <row r="287" spans="1:9" ht="12.75">
      <c r="A287" s="16" t="s">
        <v>461</v>
      </c>
      <c r="B287" s="16" t="s">
        <v>492</v>
      </c>
      <c r="C287" s="16" t="s">
        <v>493</v>
      </c>
      <c r="E287" s="16" t="s">
        <v>663</v>
      </c>
      <c r="F287" s="76">
        <v>246</v>
      </c>
      <c r="G287">
        <f t="shared" si="9"/>
        <v>2010</v>
      </c>
      <c r="H287" s="77">
        <f t="shared" si="10"/>
        <v>40330</v>
      </c>
      <c r="I287">
        <f t="shared" si="11"/>
        <v>2952</v>
      </c>
    </row>
    <row r="288" spans="1:9" ht="12.75">
      <c r="A288" s="16" t="s">
        <v>461</v>
      </c>
      <c r="B288" s="16" t="s">
        <v>495</v>
      </c>
      <c r="C288" s="16" t="s">
        <v>496</v>
      </c>
      <c r="E288" s="16" t="s">
        <v>703</v>
      </c>
      <c r="F288" s="76">
        <v>247</v>
      </c>
      <c r="G288">
        <f t="shared" si="9"/>
        <v>2010</v>
      </c>
      <c r="H288" s="77">
        <f t="shared" si="10"/>
        <v>40360</v>
      </c>
      <c r="I288">
        <f t="shared" si="11"/>
        <v>2953</v>
      </c>
    </row>
    <row r="289" spans="1:9" ht="12.75">
      <c r="A289" s="16" t="s">
        <v>461</v>
      </c>
      <c r="B289" s="16" t="s">
        <v>498</v>
      </c>
      <c r="C289" s="16" t="s">
        <v>499</v>
      </c>
      <c r="E289" s="16" t="s">
        <v>702</v>
      </c>
      <c r="F289" s="76">
        <v>248</v>
      </c>
      <c r="G289">
        <f t="shared" si="9"/>
        <v>2010</v>
      </c>
      <c r="H289" s="77">
        <f t="shared" si="10"/>
        <v>40391</v>
      </c>
      <c r="I289">
        <f t="shared" si="11"/>
        <v>2956</v>
      </c>
    </row>
    <row r="290" spans="1:9" ht="12.75">
      <c r="A290" s="16" t="s">
        <v>461</v>
      </c>
      <c r="B290" s="16" t="s">
        <v>501</v>
      </c>
      <c r="C290" s="16" t="s">
        <v>502</v>
      </c>
      <c r="E290" s="16" t="s">
        <v>710</v>
      </c>
      <c r="F290" s="76">
        <v>249</v>
      </c>
      <c r="G290">
        <f t="shared" si="9"/>
        <v>2010</v>
      </c>
      <c r="H290" s="77">
        <f t="shared" si="10"/>
        <v>40422</v>
      </c>
      <c r="I290">
        <f t="shared" si="11"/>
        <v>2959</v>
      </c>
    </row>
    <row r="291" spans="1:9" ht="12.75">
      <c r="A291" s="16" t="s">
        <v>461</v>
      </c>
      <c r="B291" s="16" t="s">
        <v>504</v>
      </c>
      <c r="C291" s="16" t="s">
        <v>505</v>
      </c>
      <c r="E291" s="16" t="s">
        <v>711</v>
      </c>
      <c r="F291" s="76">
        <v>250</v>
      </c>
      <c r="G291">
        <f t="shared" si="9"/>
        <v>2010</v>
      </c>
      <c r="H291" s="77">
        <f t="shared" si="10"/>
        <v>40452</v>
      </c>
      <c r="I291">
        <f t="shared" si="11"/>
        <v>2963</v>
      </c>
    </row>
    <row r="292" spans="1:9" ht="12.75">
      <c r="A292" s="16" t="s">
        <v>461</v>
      </c>
      <c r="B292" s="16" t="s">
        <v>506</v>
      </c>
      <c r="C292" s="16" t="s">
        <v>507</v>
      </c>
      <c r="E292" s="16" t="s">
        <v>666</v>
      </c>
      <c r="F292" s="76">
        <v>251</v>
      </c>
      <c r="G292">
        <f t="shared" si="9"/>
        <v>2010</v>
      </c>
      <c r="H292" s="77">
        <f t="shared" si="10"/>
        <v>40483</v>
      </c>
      <c r="I292">
        <f t="shared" si="11"/>
        <v>2966</v>
      </c>
    </row>
    <row r="293" spans="1:9" ht="12.75">
      <c r="A293" s="16" t="s">
        <v>461</v>
      </c>
      <c r="B293" s="16" t="s">
        <v>509</v>
      </c>
      <c r="C293" s="16" t="s">
        <v>510</v>
      </c>
      <c r="E293" s="16" t="s">
        <v>712</v>
      </c>
      <c r="F293" s="76">
        <v>252</v>
      </c>
      <c r="G293">
        <f t="shared" si="9"/>
        <v>2010</v>
      </c>
      <c r="H293" s="77">
        <f t="shared" si="10"/>
        <v>40513</v>
      </c>
      <c r="I293">
        <f t="shared" si="11"/>
        <v>2967</v>
      </c>
    </row>
    <row r="294" spans="1:9" ht="12.75">
      <c r="A294" s="16" t="s">
        <v>464</v>
      </c>
      <c r="B294" s="16" t="s">
        <v>479</v>
      </c>
      <c r="C294" s="16" t="s">
        <v>374</v>
      </c>
      <c r="E294" s="16" t="s">
        <v>713</v>
      </c>
      <c r="F294" s="76">
        <v>253</v>
      </c>
      <c r="G294">
        <f t="shared" si="9"/>
        <v>2011</v>
      </c>
      <c r="H294" s="77">
        <f t="shared" si="10"/>
        <v>40544</v>
      </c>
      <c r="I294">
        <f t="shared" si="11"/>
        <v>2970</v>
      </c>
    </row>
    <row r="295" spans="1:9" ht="12.75">
      <c r="A295" s="16" t="s">
        <v>464</v>
      </c>
      <c r="B295" s="16" t="s">
        <v>481</v>
      </c>
      <c r="C295" s="16" t="s">
        <v>482</v>
      </c>
      <c r="E295" s="16" t="s">
        <v>714</v>
      </c>
      <c r="F295" s="76">
        <v>254</v>
      </c>
      <c r="G295">
        <f t="shared" si="9"/>
        <v>2011</v>
      </c>
      <c r="H295" s="77">
        <f t="shared" si="10"/>
        <v>40575</v>
      </c>
      <c r="I295">
        <f t="shared" si="11"/>
        <v>2973</v>
      </c>
    </row>
    <row r="296" spans="1:9" ht="12.75">
      <c r="A296" s="16" t="s">
        <v>464</v>
      </c>
      <c r="B296" s="16" t="s">
        <v>484</v>
      </c>
      <c r="C296" s="16" t="s">
        <v>485</v>
      </c>
      <c r="E296" s="16" t="s">
        <v>715</v>
      </c>
      <c r="F296" s="76">
        <v>255</v>
      </c>
      <c r="G296">
        <f t="shared" si="9"/>
        <v>2011</v>
      </c>
      <c r="H296" s="77">
        <f t="shared" si="10"/>
        <v>40603</v>
      </c>
      <c r="I296">
        <f t="shared" si="11"/>
        <v>2971</v>
      </c>
    </row>
    <row r="297" spans="1:9" ht="12.75">
      <c r="A297" s="16" t="s">
        <v>464</v>
      </c>
      <c r="B297" s="16" t="s">
        <v>487</v>
      </c>
      <c r="C297" s="16" t="s">
        <v>488</v>
      </c>
      <c r="E297" s="16" t="s">
        <v>666</v>
      </c>
      <c r="F297" s="76">
        <v>256</v>
      </c>
      <c r="G297">
        <f t="shared" si="9"/>
        <v>2011</v>
      </c>
      <c r="H297" s="77">
        <f t="shared" si="10"/>
        <v>40634</v>
      </c>
      <c r="I297">
        <f t="shared" si="11"/>
        <v>2966</v>
      </c>
    </row>
    <row r="298" spans="1:9" ht="12.75">
      <c r="A298" s="16" t="s">
        <v>464</v>
      </c>
      <c r="B298" s="16" t="s">
        <v>490</v>
      </c>
      <c r="C298" s="16" t="s">
        <v>326</v>
      </c>
      <c r="E298" s="16" t="s">
        <v>711</v>
      </c>
      <c r="F298" s="76">
        <v>257</v>
      </c>
      <c r="G298">
        <f t="shared" si="9"/>
        <v>2011</v>
      </c>
      <c r="H298" s="77">
        <f t="shared" si="10"/>
        <v>40664</v>
      </c>
      <c r="I298">
        <f t="shared" si="11"/>
        <v>2963</v>
      </c>
    </row>
    <row r="299" spans="1:9" ht="12.75">
      <c r="A299" s="16" t="s">
        <v>464</v>
      </c>
      <c r="B299" s="16" t="s">
        <v>492</v>
      </c>
      <c r="C299" s="16" t="s">
        <v>493</v>
      </c>
      <c r="E299" s="16" t="s">
        <v>705</v>
      </c>
      <c r="F299" s="76">
        <v>258</v>
      </c>
      <c r="G299">
        <f aca="true" t="shared" si="12" ref="G299:G353">VALUE(A299)</f>
        <v>2011</v>
      </c>
      <c r="H299" s="77">
        <f aca="true" t="shared" si="13" ref="H299:H353">IF(ISBLANK(A299),NA(),DATE(G299,B299,1))</f>
        <v>40695</v>
      </c>
      <c r="I299">
        <f aca="true" t="shared" si="14" ref="I299:I353">IF(ISBLANK(E299),NA(),VALUE(E299))</f>
        <v>2961</v>
      </c>
    </row>
    <row r="300" spans="1:9" ht="12.75">
      <c r="A300" s="16" t="s">
        <v>464</v>
      </c>
      <c r="B300" s="16" t="s">
        <v>495</v>
      </c>
      <c r="C300" s="16" t="s">
        <v>496</v>
      </c>
      <c r="E300" s="16" t="s">
        <v>704</v>
      </c>
      <c r="F300" s="76">
        <v>259</v>
      </c>
      <c r="G300">
        <f t="shared" si="12"/>
        <v>2011</v>
      </c>
      <c r="H300" s="77">
        <f t="shared" si="13"/>
        <v>40725</v>
      </c>
      <c r="I300">
        <f t="shared" si="14"/>
        <v>2955</v>
      </c>
    </row>
    <row r="301" spans="1:9" ht="12.75">
      <c r="A301" s="16" t="s">
        <v>464</v>
      </c>
      <c r="B301" s="16" t="s">
        <v>498</v>
      </c>
      <c r="C301" s="16" t="s">
        <v>499</v>
      </c>
      <c r="E301" s="16" t="s">
        <v>663</v>
      </c>
      <c r="F301" s="76">
        <v>260</v>
      </c>
      <c r="G301">
        <f t="shared" si="12"/>
        <v>2011</v>
      </c>
      <c r="H301" s="77">
        <f t="shared" si="13"/>
        <v>40756</v>
      </c>
      <c r="I301">
        <f t="shared" si="14"/>
        <v>2952</v>
      </c>
    </row>
    <row r="302" spans="1:9" ht="12.75">
      <c r="A302" s="16" t="s">
        <v>464</v>
      </c>
      <c r="B302" s="16" t="s">
        <v>501</v>
      </c>
      <c r="C302" s="16" t="s">
        <v>502</v>
      </c>
      <c r="E302" s="16" t="s">
        <v>708</v>
      </c>
      <c r="F302" s="76">
        <v>261</v>
      </c>
      <c r="G302">
        <f t="shared" si="12"/>
        <v>2011</v>
      </c>
      <c r="H302" s="77">
        <f t="shared" si="13"/>
        <v>40787</v>
      </c>
      <c r="I302">
        <f t="shared" si="14"/>
        <v>2949</v>
      </c>
    </row>
    <row r="303" spans="1:9" ht="12.75">
      <c r="A303" s="16" t="s">
        <v>464</v>
      </c>
      <c r="B303" s="16" t="s">
        <v>504</v>
      </c>
      <c r="C303" s="16" t="s">
        <v>505</v>
      </c>
      <c r="E303" s="16" t="s">
        <v>707</v>
      </c>
      <c r="F303" s="76">
        <v>262</v>
      </c>
      <c r="G303">
        <f t="shared" si="12"/>
        <v>2011</v>
      </c>
      <c r="H303" s="77">
        <f t="shared" si="13"/>
        <v>40817</v>
      </c>
      <c r="I303">
        <f t="shared" si="14"/>
        <v>2944</v>
      </c>
    </row>
    <row r="304" spans="1:9" ht="12.75">
      <c r="A304" s="16" t="s">
        <v>464</v>
      </c>
      <c r="B304" s="16" t="s">
        <v>506</v>
      </c>
      <c r="C304" s="16" t="s">
        <v>507</v>
      </c>
      <c r="E304" s="16" t="s">
        <v>716</v>
      </c>
      <c r="F304" s="76">
        <v>263</v>
      </c>
      <c r="G304">
        <f t="shared" si="12"/>
        <v>2011</v>
      </c>
      <c r="H304" s="77">
        <f t="shared" si="13"/>
        <v>40848</v>
      </c>
      <c r="I304">
        <f t="shared" si="14"/>
        <v>2942</v>
      </c>
    </row>
    <row r="305" spans="1:9" ht="12.75">
      <c r="A305" s="16" t="s">
        <v>464</v>
      </c>
      <c r="B305" s="16" t="s">
        <v>509</v>
      </c>
      <c r="C305" s="16" t="s">
        <v>510</v>
      </c>
      <c r="E305" s="16" t="s">
        <v>717</v>
      </c>
      <c r="F305" s="76">
        <v>264</v>
      </c>
      <c r="G305">
        <f t="shared" si="12"/>
        <v>2011</v>
      </c>
      <c r="H305" s="77">
        <f t="shared" si="13"/>
        <v>40878</v>
      </c>
      <c r="I305">
        <f t="shared" si="14"/>
        <v>2946</v>
      </c>
    </row>
    <row r="306" spans="1:9" ht="12.75">
      <c r="A306" s="16" t="s">
        <v>388</v>
      </c>
      <c r="B306" s="16" t="s">
        <v>479</v>
      </c>
      <c r="C306" s="16" t="s">
        <v>374</v>
      </c>
      <c r="E306" s="16" t="s">
        <v>708</v>
      </c>
      <c r="F306" s="76">
        <v>265</v>
      </c>
      <c r="G306">
        <f t="shared" si="12"/>
        <v>2012</v>
      </c>
      <c r="H306" s="77">
        <f t="shared" si="13"/>
        <v>40909</v>
      </c>
      <c r="I306">
        <f t="shared" si="14"/>
        <v>2949</v>
      </c>
    </row>
    <row r="307" spans="1:9" ht="12.75">
      <c r="A307" s="16" t="s">
        <v>388</v>
      </c>
      <c r="B307" s="16" t="s">
        <v>481</v>
      </c>
      <c r="C307" s="16" t="s">
        <v>482</v>
      </c>
      <c r="E307" s="16" t="s">
        <v>703</v>
      </c>
      <c r="F307" s="76">
        <v>266</v>
      </c>
      <c r="G307">
        <f t="shared" si="12"/>
        <v>2012</v>
      </c>
      <c r="H307" s="77">
        <f t="shared" si="13"/>
        <v>40940</v>
      </c>
      <c r="I307">
        <f t="shared" si="14"/>
        <v>2953</v>
      </c>
    </row>
    <row r="308" spans="1:9" ht="12.75">
      <c r="A308" s="16" t="s">
        <v>388</v>
      </c>
      <c r="B308" s="16" t="s">
        <v>484</v>
      </c>
      <c r="C308" s="16" t="s">
        <v>485</v>
      </c>
      <c r="E308" s="16" t="s">
        <v>702</v>
      </c>
      <c r="F308" s="76">
        <v>267</v>
      </c>
      <c r="G308">
        <f t="shared" si="12"/>
        <v>2012</v>
      </c>
      <c r="H308" s="77">
        <f t="shared" si="13"/>
        <v>40969</v>
      </c>
      <c r="I308">
        <f t="shared" si="14"/>
        <v>2956</v>
      </c>
    </row>
    <row r="309" spans="1:9" ht="12.75">
      <c r="A309" s="16" t="s">
        <v>388</v>
      </c>
      <c r="B309" s="16" t="s">
        <v>487</v>
      </c>
      <c r="C309" s="16" t="s">
        <v>488</v>
      </c>
      <c r="E309" s="16" t="s">
        <v>704</v>
      </c>
      <c r="F309" s="76">
        <v>268</v>
      </c>
      <c r="G309">
        <f t="shared" si="12"/>
        <v>2012</v>
      </c>
      <c r="H309" s="77">
        <f t="shared" si="13"/>
        <v>41000</v>
      </c>
      <c r="I309">
        <f t="shared" si="14"/>
        <v>2955</v>
      </c>
    </row>
    <row r="310" spans="1:9" ht="12.75">
      <c r="A310" s="16" t="s">
        <v>388</v>
      </c>
      <c r="B310" s="16" t="s">
        <v>490</v>
      </c>
      <c r="C310" s="16" t="s">
        <v>326</v>
      </c>
      <c r="E310" s="16" t="s">
        <v>705</v>
      </c>
      <c r="F310" s="76">
        <v>269</v>
      </c>
      <c r="G310">
        <f t="shared" si="12"/>
        <v>2012</v>
      </c>
      <c r="H310" s="77">
        <f t="shared" si="13"/>
        <v>41030</v>
      </c>
      <c r="I310">
        <f t="shared" si="14"/>
        <v>2961</v>
      </c>
    </row>
    <row r="311" spans="1:9" ht="12.75">
      <c r="A311" s="16" t="s">
        <v>388</v>
      </c>
      <c r="B311" s="16" t="s">
        <v>492</v>
      </c>
      <c r="C311" s="16" t="s">
        <v>493</v>
      </c>
      <c r="E311" s="16" t="s">
        <v>718</v>
      </c>
      <c r="F311" s="76">
        <v>270</v>
      </c>
      <c r="G311">
        <f t="shared" si="12"/>
        <v>2012</v>
      </c>
      <c r="H311" s="77">
        <f t="shared" si="13"/>
        <v>41061</v>
      </c>
      <c r="I311">
        <f t="shared" si="14"/>
        <v>2962</v>
      </c>
    </row>
    <row r="312" spans="1:9" ht="12.75">
      <c r="A312" s="16" t="s">
        <v>388</v>
      </c>
      <c r="B312" s="16" t="s">
        <v>495</v>
      </c>
      <c r="C312" s="16" t="s">
        <v>496</v>
      </c>
      <c r="E312" s="16" t="s">
        <v>705</v>
      </c>
      <c r="F312" s="76">
        <v>271</v>
      </c>
      <c r="G312">
        <f t="shared" si="12"/>
        <v>2012</v>
      </c>
      <c r="H312" s="77">
        <f t="shared" si="13"/>
        <v>41091</v>
      </c>
      <c r="I312">
        <f t="shared" si="14"/>
        <v>2961</v>
      </c>
    </row>
    <row r="313" spans="1:9" ht="12.75">
      <c r="A313" s="16" t="s">
        <v>388</v>
      </c>
      <c r="B313" s="16" t="s">
        <v>498</v>
      </c>
      <c r="C313" s="16" t="s">
        <v>499</v>
      </c>
      <c r="E313" s="16" t="s">
        <v>665</v>
      </c>
      <c r="F313" s="76">
        <v>272</v>
      </c>
      <c r="G313">
        <f t="shared" si="12"/>
        <v>2012</v>
      </c>
      <c r="H313" s="77">
        <f t="shared" si="13"/>
        <v>41122</v>
      </c>
      <c r="I313">
        <f t="shared" si="14"/>
        <v>2964</v>
      </c>
    </row>
    <row r="314" spans="1:9" ht="12.75">
      <c r="A314" s="16" t="s">
        <v>388</v>
      </c>
      <c r="B314" s="16" t="s">
        <v>501</v>
      </c>
      <c r="C314" s="16" t="s">
        <v>502</v>
      </c>
      <c r="E314" s="16" t="s">
        <v>719</v>
      </c>
      <c r="F314" s="76">
        <v>273</v>
      </c>
      <c r="G314">
        <f t="shared" si="12"/>
        <v>2012</v>
      </c>
      <c r="H314" s="77">
        <f t="shared" si="13"/>
        <v>41153</v>
      </c>
      <c r="I314">
        <f t="shared" si="14"/>
        <v>2960</v>
      </c>
    </row>
    <row r="315" spans="1:9" ht="12.75">
      <c r="A315" s="16" t="s">
        <v>388</v>
      </c>
      <c r="B315" s="16" t="s">
        <v>504</v>
      </c>
      <c r="C315" s="16" t="s">
        <v>505</v>
      </c>
      <c r="E315" s="16" t="s">
        <v>705</v>
      </c>
      <c r="F315" s="76">
        <v>274</v>
      </c>
      <c r="G315">
        <f t="shared" si="12"/>
        <v>2012</v>
      </c>
      <c r="H315" s="77">
        <f t="shared" si="13"/>
        <v>41183</v>
      </c>
      <c r="I315">
        <f t="shared" si="14"/>
        <v>2961</v>
      </c>
    </row>
    <row r="316" spans="1:9" ht="12.75">
      <c r="A316" s="16" t="s">
        <v>388</v>
      </c>
      <c r="B316" s="16" t="s">
        <v>506</v>
      </c>
      <c r="C316" s="16" t="s">
        <v>507</v>
      </c>
      <c r="E316" s="16" t="s">
        <v>711</v>
      </c>
      <c r="F316" s="76">
        <v>275</v>
      </c>
      <c r="G316">
        <f t="shared" si="12"/>
        <v>2012</v>
      </c>
      <c r="H316" s="77">
        <f t="shared" si="13"/>
        <v>41214</v>
      </c>
      <c r="I316">
        <f t="shared" si="14"/>
        <v>2963</v>
      </c>
    </row>
    <row r="317" spans="1:9" ht="12.75">
      <c r="A317" s="16" t="s">
        <v>388</v>
      </c>
      <c r="B317" s="16" t="s">
        <v>509</v>
      </c>
      <c r="C317" s="16" t="s">
        <v>510</v>
      </c>
      <c r="E317" s="16" t="s">
        <v>702</v>
      </c>
      <c r="F317" s="76">
        <v>276</v>
      </c>
      <c r="G317">
        <f t="shared" si="12"/>
        <v>2012</v>
      </c>
      <c r="H317" s="77">
        <f t="shared" si="13"/>
        <v>41244</v>
      </c>
      <c r="I317">
        <f t="shared" si="14"/>
        <v>2956</v>
      </c>
    </row>
    <row r="318" spans="1:9" ht="12.75">
      <c r="A318" s="16" t="s">
        <v>469</v>
      </c>
      <c r="B318" s="16" t="s">
        <v>479</v>
      </c>
      <c r="C318" s="16" t="s">
        <v>374</v>
      </c>
      <c r="E318" s="16" t="s">
        <v>720</v>
      </c>
      <c r="F318" s="76">
        <v>277</v>
      </c>
      <c r="G318">
        <f t="shared" si="12"/>
        <v>2013</v>
      </c>
      <c r="H318" s="77">
        <f t="shared" si="13"/>
        <v>41275</v>
      </c>
      <c r="I318">
        <f t="shared" si="14"/>
        <v>2957</v>
      </c>
    </row>
    <row r="319" spans="1:9" ht="12.75">
      <c r="A319" s="16" t="s">
        <v>469</v>
      </c>
      <c r="B319" s="16" t="s">
        <v>481</v>
      </c>
      <c r="C319" s="16" t="s">
        <v>482</v>
      </c>
      <c r="E319" s="16" t="s">
        <v>703</v>
      </c>
      <c r="F319" s="76">
        <v>278</v>
      </c>
      <c r="G319">
        <f t="shared" si="12"/>
        <v>2013</v>
      </c>
      <c r="H319" s="77">
        <f t="shared" si="13"/>
        <v>41306</v>
      </c>
      <c r="I319">
        <f t="shared" si="14"/>
        <v>2953</v>
      </c>
    </row>
    <row r="320" spans="1:9" ht="12.75">
      <c r="A320" s="16" t="s">
        <v>469</v>
      </c>
      <c r="B320" s="16" t="s">
        <v>484</v>
      </c>
      <c r="C320" s="16" t="s">
        <v>485</v>
      </c>
      <c r="E320" s="16" t="s">
        <v>708</v>
      </c>
      <c r="F320" s="76">
        <v>279</v>
      </c>
      <c r="G320">
        <f t="shared" si="12"/>
        <v>2013</v>
      </c>
      <c r="H320" s="77">
        <f t="shared" si="13"/>
        <v>41334</v>
      </c>
      <c r="I320">
        <f t="shared" si="14"/>
        <v>2949</v>
      </c>
    </row>
    <row r="321" spans="1:9" ht="12.75">
      <c r="A321" s="16" t="s">
        <v>469</v>
      </c>
      <c r="B321" s="16" t="s">
        <v>487</v>
      </c>
      <c r="C321" s="16" t="s">
        <v>488</v>
      </c>
      <c r="E321" s="16" t="s">
        <v>706</v>
      </c>
      <c r="F321" s="76">
        <v>280</v>
      </c>
      <c r="G321">
        <f t="shared" si="12"/>
        <v>2013</v>
      </c>
      <c r="H321" s="77">
        <f t="shared" si="13"/>
        <v>41365</v>
      </c>
      <c r="I321">
        <f t="shared" si="14"/>
        <v>2951</v>
      </c>
    </row>
    <row r="322" spans="1:9" ht="12.75">
      <c r="A322" s="16" t="s">
        <v>469</v>
      </c>
      <c r="B322" s="16" t="s">
        <v>490</v>
      </c>
      <c r="C322" s="16" t="s">
        <v>326</v>
      </c>
      <c r="E322" s="16" t="s">
        <v>703</v>
      </c>
      <c r="F322" s="76">
        <v>281</v>
      </c>
      <c r="G322">
        <f t="shared" si="12"/>
        <v>2013</v>
      </c>
      <c r="H322" s="77">
        <f t="shared" si="13"/>
        <v>41395</v>
      </c>
      <c r="I322">
        <f t="shared" si="14"/>
        <v>2953</v>
      </c>
    </row>
    <row r="323" spans="1:9" ht="12.75">
      <c r="A323" s="16" t="s">
        <v>469</v>
      </c>
      <c r="B323" s="16" t="s">
        <v>492</v>
      </c>
      <c r="C323" s="16" t="s">
        <v>493</v>
      </c>
      <c r="E323" s="16" t="s">
        <v>663</v>
      </c>
      <c r="F323" s="76">
        <v>282</v>
      </c>
      <c r="G323">
        <f t="shared" si="12"/>
        <v>2013</v>
      </c>
      <c r="H323" s="77">
        <f t="shared" si="13"/>
        <v>41426</v>
      </c>
      <c r="I323">
        <f t="shared" si="14"/>
        <v>2952</v>
      </c>
    </row>
    <row r="324" spans="1:9" ht="12.75">
      <c r="A324" s="16" t="s">
        <v>469</v>
      </c>
      <c r="B324" s="16" t="s">
        <v>495</v>
      </c>
      <c r="C324" s="16" t="s">
        <v>496</v>
      </c>
      <c r="E324" s="16" t="s">
        <v>702</v>
      </c>
      <c r="F324" s="76">
        <v>283</v>
      </c>
      <c r="G324">
        <f t="shared" si="12"/>
        <v>2013</v>
      </c>
      <c r="H324" s="77">
        <f t="shared" si="13"/>
        <v>41456</v>
      </c>
      <c r="I324">
        <f t="shared" si="14"/>
        <v>2956</v>
      </c>
    </row>
    <row r="325" spans="1:9" ht="12.75">
      <c r="A325" s="16" t="s">
        <v>469</v>
      </c>
      <c r="B325" s="16" t="s">
        <v>498</v>
      </c>
      <c r="C325" s="16" t="s">
        <v>499</v>
      </c>
      <c r="E325" s="16" t="s">
        <v>710</v>
      </c>
      <c r="F325" s="76">
        <v>284</v>
      </c>
      <c r="G325">
        <f t="shared" si="12"/>
        <v>2013</v>
      </c>
      <c r="H325" s="77">
        <f t="shared" si="13"/>
        <v>41487</v>
      </c>
      <c r="I325">
        <f t="shared" si="14"/>
        <v>2959</v>
      </c>
    </row>
    <row r="326" spans="1:9" ht="12.75">
      <c r="A326" s="16" t="s">
        <v>469</v>
      </c>
      <c r="B326" s="16" t="s">
        <v>501</v>
      </c>
      <c r="C326" s="16" t="s">
        <v>502</v>
      </c>
      <c r="E326" s="16" t="s">
        <v>718</v>
      </c>
      <c r="F326" s="76">
        <v>285</v>
      </c>
      <c r="G326">
        <f t="shared" si="12"/>
        <v>2013</v>
      </c>
      <c r="H326" s="77">
        <f t="shared" si="13"/>
        <v>41518</v>
      </c>
      <c r="I326">
        <f t="shared" si="14"/>
        <v>2962</v>
      </c>
    </row>
    <row r="327" spans="1:9" ht="12.75">
      <c r="A327" s="16" t="s">
        <v>469</v>
      </c>
      <c r="B327" s="16" t="s">
        <v>504</v>
      </c>
      <c r="C327" s="16" t="s">
        <v>505</v>
      </c>
      <c r="E327" s="16" t="s">
        <v>712</v>
      </c>
      <c r="F327" s="76">
        <v>286</v>
      </c>
      <c r="G327">
        <f t="shared" si="12"/>
        <v>2013</v>
      </c>
      <c r="H327" s="77">
        <f t="shared" si="13"/>
        <v>41548</v>
      </c>
      <c r="I327">
        <f t="shared" si="14"/>
        <v>2967</v>
      </c>
    </row>
    <row r="328" spans="1:9" ht="12.75">
      <c r="A328" s="16" t="s">
        <v>469</v>
      </c>
      <c r="B328" s="16" t="s">
        <v>506</v>
      </c>
      <c r="C328" s="16" t="s">
        <v>507</v>
      </c>
      <c r="E328" s="16" t="s">
        <v>666</v>
      </c>
      <c r="F328" s="76">
        <v>287</v>
      </c>
      <c r="G328">
        <f t="shared" si="12"/>
        <v>2013</v>
      </c>
      <c r="H328" s="77">
        <f t="shared" si="13"/>
        <v>41579</v>
      </c>
      <c r="I328">
        <f t="shared" si="14"/>
        <v>2966</v>
      </c>
    </row>
    <row r="329" spans="1:9" ht="12.75">
      <c r="A329" s="16" t="s">
        <v>469</v>
      </c>
      <c r="B329" s="16" t="s">
        <v>509</v>
      </c>
      <c r="C329" s="16" t="s">
        <v>510</v>
      </c>
      <c r="E329" s="16" t="s">
        <v>701</v>
      </c>
      <c r="F329" s="76">
        <v>288</v>
      </c>
      <c r="G329">
        <f t="shared" si="12"/>
        <v>2013</v>
      </c>
      <c r="H329" s="77">
        <f t="shared" si="13"/>
        <v>41609</v>
      </c>
      <c r="I329">
        <f t="shared" si="14"/>
        <v>2968</v>
      </c>
    </row>
    <row r="330" spans="1:9" ht="12.75">
      <c r="A330" s="16" t="s">
        <v>373</v>
      </c>
      <c r="B330" s="16" t="s">
        <v>479</v>
      </c>
      <c r="C330" s="16" t="s">
        <v>374</v>
      </c>
      <c r="E330" s="16" t="s">
        <v>721</v>
      </c>
      <c r="F330" s="76">
        <v>289</v>
      </c>
      <c r="G330">
        <f t="shared" si="12"/>
        <v>2014</v>
      </c>
      <c r="H330" s="77">
        <f t="shared" si="13"/>
        <v>41640</v>
      </c>
      <c r="I330">
        <f t="shared" si="14"/>
        <v>2965</v>
      </c>
    </row>
    <row r="331" spans="6:9" ht="12.75">
      <c r="F331" s="76">
        <v>290</v>
      </c>
      <c r="G331">
        <f t="shared" si="12"/>
        <v>0</v>
      </c>
      <c r="H331" s="77" t="e">
        <f t="shared" si="13"/>
        <v>#N/A</v>
      </c>
      <c r="I331" t="e">
        <f t="shared" si="14"/>
        <v>#N/A</v>
      </c>
    </row>
    <row r="332" spans="6:9" ht="12.75">
      <c r="F332" s="76">
        <v>291</v>
      </c>
      <c r="G332">
        <f t="shared" si="12"/>
        <v>0</v>
      </c>
      <c r="H332" s="77" t="e">
        <f t="shared" si="13"/>
        <v>#N/A</v>
      </c>
      <c r="I332" t="e">
        <f t="shared" si="14"/>
        <v>#N/A</v>
      </c>
    </row>
    <row r="333" spans="6:9" ht="12.75">
      <c r="F333" s="76">
        <v>292</v>
      </c>
      <c r="G333">
        <f t="shared" si="12"/>
        <v>0</v>
      </c>
      <c r="H333" s="77" t="e">
        <f t="shared" si="13"/>
        <v>#N/A</v>
      </c>
      <c r="I333" t="e">
        <f t="shared" si="14"/>
        <v>#N/A</v>
      </c>
    </row>
    <row r="334" spans="6:9" ht="12.75">
      <c r="F334" s="76">
        <v>293</v>
      </c>
      <c r="G334">
        <f t="shared" si="12"/>
        <v>0</v>
      </c>
      <c r="H334" s="77" t="e">
        <f t="shared" si="13"/>
        <v>#N/A</v>
      </c>
      <c r="I334" t="e">
        <f t="shared" si="14"/>
        <v>#N/A</v>
      </c>
    </row>
    <row r="335" spans="6:9" ht="12.75">
      <c r="F335" s="76">
        <v>294</v>
      </c>
      <c r="G335">
        <f t="shared" si="12"/>
        <v>0</v>
      </c>
      <c r="H335" s="77" t="e">
        <f t="shared" si="13"/>
        <v>#N/A</v>
      </c>
      <c r="I335" t="e">
        <f t="shared" si="14"/>
        <v>#N/A</v>
      </c>
    </row>
    <row r="336" spans="6:9" ht="12.75">
      <c r="F336" s="76">
        <v>295</v>
      </c>
      <c r="G336">
        <f t="shared" si="12"/>
        <v>0</v>
      </c>
      <c r="H336" s="77" t="e">
        <f t="shared" si="13"/>
        <v>#N/A</v>
      </c>
      <c r="I336" t="e">
        <f t="shared" si="14"/>
        <v>#N/A</v>
      </c>
    </row>
    <row r="337" spans="6:9" ht="12.75">
      <c r="F337" s="76">
        <v>296</v>
      </c>
      <c r="G337">
        <f t="shared" si="12"/>
        <v>0</v>
      </c>
      <c r="H337" s="77" t="e">
        <f t="shared" si="13"/>
        <v>#N/A</v>
      </c>
      <c r="I337" t="e">
        <f t="shared" si="14"/>
        <v>#N/A</v>
      </c>
    </row>
    <row r="338" spans="6:9" ht="12.75">
      <c r="F338" s="76">
        <v>297</v>
      </c>
      <c r="G338">
        <f t="shared" si="12"/>
        <v>0</v>
      </c>
      <c r="H338" s="77" t="e">
        <f t="shared" si="13"/>
        <v>#N/A</v>
      </c>
      <c r="I338" t="e">
        <f t="shared" si="14"/>
        <v>#N/A</v>
      </c>
    </row>
    <row r="339" spans="6:9" ht="12.75">
      <c r="F339" s="76">
        <v>298</v>
      </c>
      <c r="G339">
        <f t="shared" si="12"/>
        <v>0</v>
      </c>
      <c r="H339" s="77" t="e">
        <f t="shared" si="13"/>
        <v>#N/A</v>
      </c>
      <c r="I339" t="e">
        <f t="shared" si="14"/>
        <v>#N/A</v>
      </c>
    </row>
    <row r="340" spans="6:9" ht="12.75">
      <c r="F340" s="76">
        <v>299</v>
      </c>
      <c r="G340">
        <f t="shared" si="12"/>
        <v>0</v>
      </c>
      <c r="H340" s="77" t="e">
        <f t="shared" si="13"/>
        <v>#N/A</v>
      </c>
      <c r="I340" t="e">
        <f t="shared" si="14"/>
        <v>#N/A</v>
      </c>
    </row>
    <row r="341" spans="1:9" ht="12.75">
      <c r="A341">
        <v>2004</v>
      </c>
      <c r="B341">
        <v>4</v>
      </c>
      <c r="C341" t="s">
        <v>325</v>
      </c>
      <c r="D341">
        <v>500</v>
      </c>
      <c r="E341">
        <v>1400</v>
      </c>
      <c r="F341" s="76">
        <v>300</v>
      </c>
      <c r="G341">
        <f t="shared" si="12"/>
        <v>2004</v>
      </c>
      <c r="H341" s="77">
        <f t="shared" si="13"/>
        <v>38078</v>
      </c>
      <c r="I341">
        <f t="shared" si="14"/>
        <v>1400</v>
      </c>
    </row>
    <row r="342" spans="6:9" ht="12.75">
      <c r="F342" s="76">
        <v>301</v>
      </c>
      <c r="G342">
        <f t="shared" si="12"/>
        <v>0</v>
      </c>
      <c r="H342" s="77" t="e">
        <f t="shared" si="13"/>
        <v>#N/A</v>
      </c>
      <c r="I342" t="e">
        <f t="shared" si="14"/>
        <v>#N/A</v>
      </c>
    </row>
    <row r="343" spans="6:9" ht="12.75">
      <c r="F343" s="76">
        <v>302</v>
      </c>
      <c r="G343">
        <f t="shared" si="12"/>
        <v>0</v>
      </c>
      <c r="H343" s="77" t="e">
        <f t="shared" si="13"/>
        <v>#N/A</v>
      </c>
      <c r="I343" t="e">
        <f t="shared" si="14"/>
        <v>#N/A</v>
      </c>
    </row>
    <row r="344" spans="6:9" ht="12.75">
      <c r="F344" s="76">
        <v>303</v>
      </c>
      <c r="G344">
        <f t="shared" si="12"/>
        <v>0</v>
      </c>
      <c r="H344" s="77" t="e">
        <f t="shared" si="13"/>
        <v>#N/A</v>
      </c>
      <c r="I344" t="e">
        <f t="shared" si="14"/>
        <v>#N/A</v>
      </c>
    </row>
    <row r="345" spans="6:9" ht="12.75">
      <c r="F345" s="76">
        <v>304</v>
      </c>
      <c r="G345">
        <f t="shared" si="12"/>
        <v>0</v>
      </c>
      <c r="H345" s="77" t="e">
        <f t="shared" si="13"/>
        <v>#N/A</v>
      </c>
      <c r="I345" t="e">
        <f t="shared" si="14"/>
        <v>#N/A</v>
      </c>
    </row>
    <row r="346" spans="6:9" ht="12.75">
      <c r="F346" s="76">
        <v>305</v>
      </c>
      <c r="G346">
        <f t="shared" si="12"/>
        <v>0</v>
      </c>
      <c r="H346" s="77" t="e">
        <f t="shared" si="13"/>
        <v>#N/A</v>
      </c>
      <c r="I346" t="e">
        <f t="shared" si="14"/>
        <v>#N/A</v>
      </c>
    </row>
    <row r="347" spans="6:9" ht="12.75">
      <c r="F347" s="76">
        <v>306</v>
      </c>
      <c r="G347">
        <f t="shared" si="12"/>
        <v>0</v>
      </c>
      <c r="H347" s="77" t="e">
        <f t="shared" si="13"/>
        <v>#N/A</v>
      </c>
      <c r="I347" t="e">
        <f t="shared" si="14"/>
        <v>#N/A</v>
      </c>
    </row>
    <row r="348" spans="6:9" ht="12.75">
      <c r="F348" s="76">
        <v>307</v>
      </c>
      <c r="G348">
        <f t="shared" si="12"/>
        <v>0</v>
      </c>
      <c r="H348" s="77" t="e">
        <f t="shared" si="13"/>
        <v>#N/A</v>
      </c>
      <c r="I348" t="e">
        <f t="shared" si="14"/>
        <v>#N/A</v>
      </c>
    </row>
    <row r="349" spans="6:9" ht="12.75">
      <c r="F349" s="76">
        <v>308</v>
      </c>
      <c r="G349">
        <f t="shared" si="12"/>
        <v>0</v>
      </c>
      <c r="H349" s="77" t="e">
        <f t="shared" si="13"/>
        <v>#N/A</v>
      </c>
      <c r="I349" t="e">
        <f t="shared" si="14"/>
        <v>#N/A</v>
      </c>
    </row>
    <row r="350" spans="6:9" ht="12.75">
      <c r="F350" s="76">
        <v>309</v>
      </c>
      <c r="G350">
        <f t="shared" si="12"/>
        <v>0</v>
      </c>
      <c r="H350" s="77" t="e">
        <f t="shared" si="13"/>
        <v>#N/A</v>
      </c>
      <c r="I350" t="e">
        <f t="shared" si="14"/>
        <v>#N/A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722</v>
      </c>
    </row>
    <row r="361" spans="1:14" ht="12.75">
      <c r="A361" t="s">
        <v>348</v>
      </c>
      <c r="B361" t="s">
        <v>723</v>
      </c>
      <c r="C361" t="s">
        <v>475</v>
      </c>
      <c r="D361" t="s">
        <v>478</v>
      </c>
      <c r="E361" t="s">
        <v>724</v>
      </c>
      <c r="F361" t="s">
        <v>56</v>
      </c>
      <c r="I361" t="s">
        <v>725</v>
      </c>
      <c r="N361" t="s">
        <v>726</v>
      </c>
    </row>
    <row r="362" spans="1:15" ht="12.75">
      <c r="A362" s="75">
        <v>2012</v>
      </c>
      <c r="B362" s="75">
        <v>1</v>
      </c>
      <c r="C362" s="76" t="s">
        <v>374</v>
      </c>
      <c r="D362" s="78">
        <v>2.31</v>
      </c>
      <c r="E362" s="78">
        <v>4.98</v>
      </c>
      <c r="F362" s="76">
        <v>1</v>
      </c>
      <c r="H362" s="75">
        <f>A362</f>
        <v>2012</v>
      </c>
      <c r="I362" s="75">
        <f>A374</f>
        <v>2013</v>
      </c>
      <c r="J362" s="75">
        <f>A386</f>
        <v>2014</v>
      </c>
      <c r="M362">
        <v>0</v>
      </c>
      <c r="N362">
        <v>0</v>
      </c>
      <c r="O362">
        <v>0</v>
      </c>
    </row>
    <row r="363" spans="1:15" ht="12.75">
      <c r="A363" s="75">
        <v>2012</v>
      </c>
      <c r="B363" s="75">
        <v>2</v>
      </c>
      <c r="C363" s="76" t="s">
        <v>482</v>
      </c>
      <c r="D363" s="78">
        <v>2.38</v>
      </c>
      <c r="E363" s="78">
        <v>5.12</v>
      </c>
      <c r="F363" s="76">
        <v>2</v>
      </c>
      <c r="G363" s="76" t="str">
        <f>C362</f>
        <v>January</v>
      </c>
      <c r="H363">
        <f>IF(ISBLANK(D362),NA(),D362)</f>
        <v>2.31</v>
      </c>
      <c r="I363">
        <f>IF(ISBLANK(D374),NA(),D374)</f>
        <v>2.31</v>
      </c>
      <c r="J363">
        <f>IF(ISBLANK(D386),NA(),D386)</f>
        <v>2.28</v>
      </c>
      <c r="L363" s="76" t="str">
        <f aca="true" t="shared" si="15" ref="L363:L374">C362</f>
        <v>January</v>
      </c>
      <c r="M363">
        <f aca="true" t="shared" si="16" ref="M363:M374">IF(ISBLANK(E362),NA(),E362)</f>
        <v>4.98</v>
      </c>
      <c r="N363">
        <f aca="true" t="shared" si="17" ref="N363:N374">IF(ISBLANK(E374),NA(),E374)</f>
        <v>5</v>
      </c>
      <c r="O363">
        <f aca="true" t="shared" si="18" ref="O363:O374">IF(ISBLANK(E386),NA(),E386)</f>
        <v>4.94</v>
      </c>
    </row>
    <row r="364" spans="1:15" ht="12.75">
      <c r="A364" s="75">
        <v>2012</v>
      </c>
      <c r="B364" s="75">
        <v>3</v>
      </c>
      <c r="C364" s="76" t="s">
        <v>485</v>
      </c>
      <c r="D364" s="78">
        <v>2.65</v>
      </c>
      <c r="E364" s="78">
        <v>5.5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2.38</v>
      </c>
      <c r="I364">
        <f aca="true" t="shared" si="21" ref="I364:I374">IF(ISBLANK(D375),NA(),D375)</f>
        <v>2.43</v>
      </c>
      <c r="J364" t="e">
        <f aca="true" t="shared" si="22" ref="J364:J374">IF(ISBLANK(D387),NA(),D387)</f>
        <v>#N/A</v>
      </c>
      <c r="L364" s="76" t="str">
        <f t="shared" si="15"/>
        <v>February</v>
      </c>
      <c r="M364">
        <f t="shared" si="16"/>
        <v>5.12</v>
      </c>
      <c r="N364">
        <f t="shared" si="17"/>
        <v>5.23</v>
      </c>
      <c r="O364" t="e">
        <f t="shared" si="18"/>
        <v>#N/A</v>
      </c>
    </row>
    <row r="365" spans="1:15" ht="12.75">
      <c r="A365" s="75">
        <v>2012</v>
      </c>
      <c r="B365" s="75">
        <v>4</v>
      </c>
      <c r="C365" s="76" t="s">
        <v>488</v>
      </c>
      <c r="D365" s="78">
        <v>2.71</v>
      </c>
      <c r="E365" s="78">
        <v>5.57</v>
      </c>
      <c r="F365" s="76">
        <v>4</v>
      </c>
      <c r="G365" s="76" t="str">
        <f t="shared" si="19"/>
        <v>March</v>
      </c>
      <c r="H365">
        <f t="shared" si="20"/>
        <v>2.65</v>
      </c>
      <c r="I365">
        <f t="shared" si="21"/>
        <v>2.61</v>
      </c>
      <c r="J365" t="e">
        <f t="shared" si="22"/>
        <v>#N/A</v>
      </c>
      <c r="L365" s="76" t="str">
        <f t="shared" si="15"/>
        <v>March</v>
      </c>
      <c r="M365">
        <f t="shared" si="16"/>
        <v>5.5</v>
      </c>
      <c r="N365">
        <f t="shared" si="17"/>
        <v>5.41</v>
      </c>
      <c r="O365" t="e">
        <f t="shared" si="18"/>
        <v>#N/A</v>
      </c>
    </row>
    <row r="366" spans="1:15" ht="12.75">
      <c r="A366" s="75">
        <v>2012</v>
      </c>
      <c r="B366" s="75">
        <v>5</v>
      </c>
      <c r="C366" s="76" t="s">
        <v>326</v>
      </c>
      <c r="D366" s="78">
        <v>2.8</v>
      </c>
      <c r="E366" s="78">
        <v>5.58</v>
      </c>
      <c r="F366" s="76">
        <v>5</v>
      </c>
      <c r="G366" s="76" t="str">
        <f t="shared" si="19"/>
        <v>April</v>
      </c>
      <c r="H366">
        <f t="shared" si="20"/>
        <v>2.71</v>
      </c>
      <c r="I366">
        <f t="shared" si="21"/>
        <v>2.7</v>
      </c>
      <c r="J366" t="e">
        <f t="shared" si="22"/>
        <v>#N/A</v>
      </c>
      <c r="L366" s="76" t="str">
        <f t="shared" si="15"/>
        <v>April</v>
      </c>
      <c r="M366">
        <f t="shared" si="16"/>
        <v>5.57</v>
      </c>
      <c r="N366">
        <f t="shared" si="17"/>
        <v>5.64</v>
      </c>
      <c r="O366" t="e">
        <f t="shared" si="18"/>
        <v>#N/A</v>
      </c>
    </row>
    <row r="367" spans="1:15" ht="12.75">
      <c r="A367" s="75">
        <v>2012</v>
      </c>
      <c r="B367" s="75">
        <v>6</v>
      </c>
      <c r="C367" s="76" t="s">
        <v>493</v>
      </c>
      <c r="D367" s="78">
        <v>2.92</v>
      </c>
      <c r="E367" s="78">
        <v>5.71</v>
      </c>
      <c r="F367" s="76">
        <v>6</v>
      </c>
      <c r="G367" s="76" t="str">
        <f t="shared" si="19"/>
        <v>May</v>
      </c>
      <c r="H367">
        <f t="shared" si="20"/>
        <v>2.8</v>
      </c>
      <c r="I367">
        <f t="shared" si="21"/>
        <v>2.82</v>
      </c>
      <c r="J367" t="e">
        <f t="shared" si="22"/>
        <v>#N/A</v>
      </c>
      <c r="L367" s="76" t="str">
        <f t="shared" si="15"/>
        <v>May</v>
      </c>
      <c r="M367">
        <f t="shared" si="16"/>
        <v>5.58</v>
      </c>
      <c r="N367">
        <f t="shared" si="17"/>
        <v>5.63</v>
      </c>
      <c r="O367" t="e">
        <f t="shared" si="18"/>
        <v>#N/A</v>
      </c>
    </row>
    <row r="368" spans="1:15" ht="12.75">
      <c r="A368" s="75">
        <v>2012</v>
      </c>
      <c r="B368" s="75">
        <v>7</v>
      </c>
      <c r="C368" s="76" t="s">
        <v>496</v>
      </c>
      <c r="D368" s="78">
        <v>2.92</v>
      </c>
      <c r="E368" s="78">
        <v>5.44</v>
      </c>
      <c r="F368" s="76">
        <v>7</v>
      </c>
      <c r="G368" s="76" t="str">
        <f t="shared" si="19"/>
        <v>June</v>
      </c>
      <c r="H368">
        <f t="shared" si="20"/>
        <v>2.92</v>
      </c>
      <c r="I368">
        <f t="shared" si="21"/>
        <v>2.92</v>
      </c>
      <c r="J368" t="e">
        <f t="shared" si="22"/>
        <v>#N/A</v>
      </c>
      <c r="L368" s="76" t="str">
        <f t="shared" si="15"/>
        <v>June</v>
      </c>
      <c r="M368">
        <f t="shared" si="16"/>
        <v>5.71</v>
      </c>
      <c r="N368">
        <f t="shared" si="17"/>
        <v>5.68</v>
      </c>
      <c r="O368" t="e">
        <f t="shared" si="18"/>
        <v>#N/A</v>
      </c>
    </row>
    <row r="369" spans="1:15" ht="12.75">
      <c r="A369" s="75">
        <v>2012</v>
      </c>
      <c r="B369" s="75">
        <v>8</v>
      </c>
      <c r="C369" s="76" t="s">
        <v>499</v>
      </c>
      <c r="D369" s="78">
        <v>2.92</v>
      </c>
      <c r="E369" s="78">
        <v>5.59</v>
      </c>
      <c r="F369" s="76">
        <v>8</v>
      </c>
      <c r="G369" s="76" t="str">
        <f t="shared" si="19"/>
        <v>July</v>
      </c>
      <c r="H369">
        <f t="shared" si="20"/>
        <v>2.92</v>
      </c>
      <c r="I369">
        <f t="shared" si="21"/>
        <v>2.97</v>
      </c>
      <c r="J369" t="e">
        <f t="shared" si="22"/>
        <v>#N/A</v>
      </c>
      <c r="L369" s="76" t="str">
        <f t="shared" si="15"/>
        <v>July</v>
      </c>
      <c r="M369">
        <f t="shared" si="16"/>
        <v>5.44</v>
      </c>
      <c r="N369">
        <f t="shared" si="17"/>
        <v>5.52</v>
      </c>
      <c r="O369" t="e">
        <f t="shared" si="18"/>
        <v>#N/A</v>
      </c>
    </row>
    <row r="370" spans="1:15" ht="12.75">
      <c r="A370" s="75">
        <v>2012</v>
      </c>
      <c r="B370" s="75">
        <v>9</v>
      </c>
      <c r="C370" s="76" t="s">
        <v>502</v>
      </c>
      <c r="D370" s="78">
        <v>2.67</v>
      </c>
      <c r="E370" s="78">
        <v>5.26</v>
      </c>
      <c r="F370" s="76">
        <v>9</v>
      </c>
      <c r="G370" s="76" t="str">
        <f t="shared" si="19"/>
        <v>August</v>
      </c>
      <c r="H370">
        <f t="shared" si="20"/>
        <v>2.92</v>
      </c>
      <c r="I370">
        <f t="shared" si="21"/>
        <v>2.97</v>
      </c>
      <c r="J370" t="e">
        <f t="shared" si="22"/>
        <v>#N/A</v>
      </c>
      <c r="L370" s="76" t="str">
        <f t="shared" si="15"/>
        <v>August</v>
      </c>
      <c r="M370">
        <f t="shared" si="16"/>
        <v>5.59</v>
      </c>
      <c r="N370">
        <f t="shared" si="17"/>
        <v>5.64</v>
      </c>
      <c r="O370" t="e">
        <f t="shared" si="18"/>
        <v>#N/A</v>
      </c>
    </row>
    <row r="371" spans="1:15" ht="12.75">
      <c r="A371" s="75">
        <v>2012</v>
      </c>
      <c r="B371" s="75">
        <v>10</v>
      </c>
      <c r="C371" s="76" t="s">
        <v>505</v>
      </c>
      <c r="D371" s="78">
        <v>2.71</v>
      </c>
      <c r="E371" s="78">
        <v>5.45</v>
      </c>
      <c r="F371" s="76">
        <v>10</v>
      </c>
      <c r="G371" s="76" t="str">
        <f t="shared" si="19"/>
        <v>September</v>
      </c>
      <c r="H371">
        <f t="shared" si="20"/>
        <v>2.67</v>
      </c>
      <c r="I371">
        <f t="shared" si="21"/>
        <v>2.71</v>
      </c>
      <c r="J371" t="e">
        <f t="shared" si="22"/>
        <v>#N/A</v>
      </c>
      <c r="L371" s="76" t="str">
        <f t="shared" si="15"/>
        <v>September</v>
      </c>
      <c r="M371">
        <f t="shared" si="16"/>
        <v>5.26</v>
      </c>
      <c r="N371">
        <f t="shared" si="17"/>
        <v>5.32</v>
      </c>
      <c r="O371" t="e">
        <f t="shared" si="18"/>
        <v>#N/A</v>
      </c>
    </row>
    <row r="372" spans="1:15" ht="12.75">
      <c r="A372" s="75">
        <v>2012</v>
      </c>
      <c r="B372" s="75">
        <v>11</v>
      </c>
      <c r="C372" s="76" t="s">
        <v>507</v>
      </c>
      <c r="D372" s="78">
        <v>2.61</v>
      </c>
      <c r="E372" s="78">
        <v>5.37</v>
      </c>
      <c r="F372" s="76">
        <v>11</v>
      </c>
      <c r="G372" s="76" t="str">
        <f t="shared" si="19"/>
        <v>October</v>
      </c>
      <c r="H372">
        <f t="shared" si="20"/>
        <v>2.71</v>
      </c>
      <c r="I372">
        <f t="shared" si="21"/>
        <v>2.76</v>
      </c>
      <c r="J372" t="e">
        <f t="shared" si="22"/>
        <v>#N/A</v>
      </c>
      <c r="L372" s="76" t="str">
        <f t="shared" si="15"/>
        <v>October</v>
      </c>
      <c r="M372">
        <f t="shared" si="16"/>
        <v>5.45</v>
      </c>
      <c r="N372">
        <f t="shared" si="17"/>
        <v>5.55</v>
      </c>
      <c r="O372" t="e">
        <f t="shared" si="18"/>
        <v>#N/A</v>
      </c>
    </row>
    <row r="373" spans="1:15" ht="12.75">
      <c r="A373" s="75">
        <v>2012</v>
      </c>
      <c r="B373" s="75">
        <v>12</v>
      </c>
      <c r="C373" s="76" t="s">
        <v>510</v>
      </c>
      <c r="D373" s="78">
        <v>2.44</v>
      </c>
      <c r="E373" s="78">
        <v>5.23</v>
      </c>
      <c r="F373" s="76">
        <v>12</v>
      </c>
      <c r="G373" s="76" t="str">
        <f t="shared" si="19"/>
        <v>November</v>
      </c>
      <c r="H373">
        <f t="shared" si="20"/>
        <v>2.61</v>
      </c>
      <c r="I373">
        <f t="shared" si="21"/>
        <v>2.59</v>
      </c>
      <c r="J373" t="e">
        <f t="shared" si="22"/>
        <v>#N/A</v>
      </c>
      <c r="L373" s="76" t="str">
        <f t="shared" si="15"/>
        <v>November</v>
      </c>
      <c r="M373">
        <f t="shared" si="16"/>
        <v>5.37</v>
      </c>
      <c r="N373">
        <f t="shared" si="17"/>
        <v>5.36</v>
      </c>
      <c r="O373" t="e">
        <f t="shared" si="18"/>
        <v>#N/A</v>
      </c>
    </row>
    <row r="374" spans="1:15" ht="12.75">
      <c r="A374" s="75">
        <v>2013</v>
      </c>
      <c r="B374" s="75">
        <v>1</v>
      </c>
      <c r="C374" s="76" t="s">
        <v>374</v>
      </c>
      <c r="D374" s="78">
        <v>2.31</v>
      </c>
      <c r="E374" s="78">
        <v>5</v>
      </c>
      <c r="F374" s="76">
        <v>13</v>
      </c>
      <c r="G374" s="76" t="str">
        <f t="shared" si="19"/>
        <v>December</v>
      </c>
      <c r="H374">
        <f t="shared" si="20"/>
        <v>2.44</v>
      </c>
      <c r="I374">
        <f t="shared" si="21"/>
        <v>2.47</v>
      </c>
      <c r="J374" t="e">
        <f t="shared" si="22"/>
        <v>#N/A</v>
      </c>
      <c r="L374" s="76" t="str">
        <f t="shared" si="15"/>
        <v>December</v>
      </c>
      <c r="M374">
        <f t="shared" si="16"/>
        <v>5.23</v>
      </c>
      <c r="N374">
        <f t="shared" si="17"/>
        <v>5.27</v>
      </c>
      <c r="O374" t="e">
        <f t="shared" si="18"/>
        <v>#N/A</v>
      </c>
    </row>
    <row r="375" spans="1:6" ht="12.75">
      <c r="A375" s="75">
        <v>2013</v>
      </c>
      <c r="B375" s="75">
        <v>2</v>
      </c>
      <c r="C375" s="76" t="s">
        <v>482</v>
      </c>
      <c r="D375" s="78">
        <v>2.43</v>
      </c>
      <c r="E375" s="78">
        <v>5.23</v>
      </c>
      <c r="F375" s="76">
        <v>14</v>
      </c>
    </row>
    <row r="376" spans="1:6" ht="12.75">
      <c r="A376" s="75">
        <v>2013</v>
      </c>
      <c r="B376" s="75">
        <v>3</v>
      </c>
      <c r="C376" s="76" t="s">
        <v>485</v>
      </c>
      <c r="D376" s="78">
        <v>2.61</v>
      </c>
      <c r="E376" s="78">
        <v>5.41</v>
      </c>
      <c r="F376" s="76">
        <v>15</v>
      </c>
    </row>
    <row r="377" spans="1:6" ht="12.75">
      <c r="A377" s="75">
        <v>2013</v>
      </c>
      <c r="B377" s="75">
        <v>4</v>
      </c>
      <c r="C377" s="76" t="s">
        <v>488</v>
      </c>
      <c r="D377" s="78">
        <v>2.7</v>
      </c>
      <c r="E377" s="78">
        <v>5.64</v>
      </c>
      <c r="F377" s="76">
        <v>16</v>
      </c>
    </row>
    <row r="378" spans="1:6" ht="12.75">
      <c r="A378" s="75">
        <v>2013</v>
      </c>
      <c r="B378" s="75">
        <v>5</v>
      </c>
      <c r="C378" s="76" t="s">
        <v>326</v>
      </c>
      <c r="D378" s="78">
        <v>2.82</v>
      </c>
      <c r="E378" s="78">
        <v>5.63</v>
      </c>
      <c r="F378" s="76">
        <v>17</v>
      </c>
    </row>
    <row r="379" spans="1:6" ht="12.75">
      <c r="A379" s="75">
        <v>2013</v>
      </c>
      <c r="B379" s="75">
        <v>6</v>
      </c>
      <c r="C379" s="76" t="s">
        <v>493</v>
      </c>
      <c r="D379" s="78">
        <v>2.92</v>
      </c>
      <c r="E379" s="78">
        <v>5.68</v>
      </c>
      <c r="F379" s="76">
        <v>18</v>
      </c>
    </row>
    <row r="380" spans="1:6" ht="12.75">
      <c r="A380" s="75">
        <v>2013</v>
      </c>
      <c r="B380" s="75">
        <v>7</v>
      </c>
      <c r="C380" s="76" t="s">
        <v>496</v>
      </c>
      <c r="D380" s="78">
        <v>2.97</v>
      </c>
      <c r="E380" s="78">
        <v>5.52</v>
      </c>
      <c r="F380" s="76">
        <v>19</v>
      </c>
    </row>
    <row r="381" spans="1:6" ht="12.75">
      <c r="A381" s="75">
        <v>2013</v>
      </c>
      <c r="B381" s="75">
        <v>8</v>
      </c>
      <c r="C381" s="76" t="s">
        <v>499</v>
      </c>
      <c r="D381" s="78">
        <v>2.97</v>
      </c>
      <c r="E381" s="78">
        <v>5.64</v>
      </c>
      <c r="F381" s="76">
        <v>20</v>
      </c>
    </row>
    <row r="382" spans="1:6" ht="12.75">
      <c r="A382" s="75">
        <v>2013</v>
      </c>
      <c r="B382" s="75">
        <v>9</v>
      </c>
      <c r="C382" s="76" t="s">
        <v>502</v>
      </c>
      <c r="D382" s="78">
        <v>2.71</v>
      </c>
      <c r="E382" s="78">
        <v>5.32</v>
      </c>
      <c r="F382" s="76">
        <v>21</v>
      </c>
    </row>
    <row r="383" spans="1:6" ht="12.75">
      <c r="A383" s="75">
        <v>2013</v>
      </c>
      <c r="B383" s="75">
        <v>10</v>
      </c>
      <c r="C383" s="76" t="s">
        <v>505</v>
      </c>
      <c r="D383" s="78">
        <v>2.76</v>
      </c>
      <c r="E383" s="78">
        <v>5.55</v>
      </c>
      <c r="F383" s="76">
        <v>22</v>
      </c>
    </row>
    <row r="384" spans="1:6" ht="12.75">
      <c r="A384" s="75">
        <v>2013</v>
      </c>
      <c r="B384" s="75">
        <v>11</v>
      </c>
      <c r="C384" s="76" t="s">
        <v>507</v>
      </c>
      <c r="D384" s="78">
        <v>2.59</v>
      </c>
      <c r="E384" s="78">
        <v>5.36</v>
      </c>
      <c r="F384" s="76">
        <v>23</v>
      </c>
    </row>
    <row r="385" spans="1:6" ht="12.75">
      <c r="A385" s="75">
        <v>2013</v>
      </c>
      <c r="B385" s="75">
        <v>12</v>
      </c>
      <c r="C385" s="76" t="s">
        <v>510</v>
      </c>
      <c r="D385" s="78">
        <v>2.47</v>
      </c>
      <c r="E385" s="78">
        <v>5.27</v>
      </c>
      <c r="F385" s="76">
        <v>24</v>
      </c>
    </row>
    <row r="386" spans="1:6" ht="12.75">
      <c r="A386" s="75">
        <v>2014</v>
      </c>
      <c r="B386" s="75">
        <v>1</v>
      </c>
      <c r="C386" s="76" t="s">
        <v>374</v>
      </c>
      <c r="D386" s="78">
        <v>2.28</v>
      </c>
      <c r="E386" s="78">
        <v>4.94</v>
      </c>
      <c r="F386" s="76">
        <v>25</v>
      </c>
    </row>
    <row r="387" spans="1:6" ht="12.75">
      <c r="A387" s="75"/>
      <c r="B387" s="75"/>
      <c r="C387" s="76"/>
      <c r="D387" s="78"/>
      <c r="E387" s="78"/>
      <c r="F387" s="76">
        <v>26</v>
      </c>
    </row>
    <row r="388" spans="1:6" ht="12.75">
      <c r="A388" s="75"/>
      <c r="B388" s="75"/>
      <c r="C388" s="76"/>
      <c r="D388" s="78"/>
      <c r="E388" s="78"/>
      <c r="F388" s="76">
        <v>27</v>
      </c>
    </row>
    <row r="389" spans="1:6" ht="12.75">
      <c r="A389" s="75"/>
      <c r="B389" s="75"/>
      <c r="C389" s="76"/>
      <c r="D389" s="78"/>
      <c r="E389" s="78"/>
      <c r="F389" s="76">
        <v>28</v>
      </c>
    </row>
    <row r="390" spans="1:6" ht="12.75">
      <c r="A390" s="75"/>
      <c r="B390" s="75"/>
      <c r="C390" s="76"/>
      <c r="D390" s="78"/>
      <c r="E390" s="78"/>
      <c r="F390" s="76">
        <v>29</v>
      </c>
    </row>
    <row r="391" spans="1:6" ht="12.75">
      <c r="A391" s="75"/>
      <c r="B391" s="75"/>
      <c r="C391" s="76"/>
      <c r="D391" s="78"/>
      <c r="E391" s="78"/>
      <c r="F391" s="76">
        <v>30</v>
      </c>
    </row>
    <row r="392" spans="1:6" ht="12.75">
      <c r="A392" s="75"/>
      <c r="B392" s="75"/>
      <c r="C392" s="76"/>
      <c r="D392" s="78"/>
      <c r="E392" s="78"/>
      <c r="F392" s="76">
        <v>31</v>
      </c>
    </row>
    <row r="393" spans="1:6" ht="12.75">
      <c r="A393" s="75"/>
      <c r="B393" s="75"/>
      <c r="C393" s="76"/>
      <c r="D393" s="78"/>
      <c r="E393" s="78"/>
      <c r="F393" s="76">
        <v>32</v>
      </c>
    </row>
    <row r="394" spans="1:6" ht="12.75">
      <c r="A394" s="75"/>
      <c r="B394" s="75"/>
      <c r="C394" s="76"/>
      <c r="D394" s="78"/>
      <c r="E394" s="78"/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B26">
      <selection activeCell="H51" sqref="H51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6" t="str">
        <f>"Traffic Volume Trends - "&amp;Page1!E10</f>
        <v>Traffic Volume Trends - January 2014</v>
      </c>
      <c r="B1" s="186"/>
      <c r="C1" s="186"/>
      <c r="D1" s="186"/>
      <c r="E1" s="186"/>
      <c r="F1" s="186"/>
      <c r="G1" s="186"/>
      <c r="H1" s="186"/>
      <c r="I1" s="186"/>
      <c r="J1" s="186"/>
      <c r="K1" s="26"/>
      <c r="L1" s="26"/>
      <c r="M1" s="26"/>
      <c r="N1" s="26"/>
      <c r="O1" s="26"/>
    </row>
    <row r="2" spans="1:15" ht="13.5" customHeight="1">
      <c r="A2" s="191" t="str">
        <f>"Based on preliminary reports from the State Highway Agencies, travel during "&amp;Page1!E10&amp;" on all roads and streets"</f>
        <v>Based on preliminary reports from the State Highway Agencies, travel during January 2014 on all roads and streets</v>
      </c>
      <c r="B2" s="191"/>
      <c r="C2" s="191"/>
      <c r="D2" s="191"/>
      <c r="E2" s="191"/>
      <c r="F2" s="191"/>
      <c r="G2" s="191"/>
      <c r="H2" s="191"/>
      <c r="I2" s="191"/>
      <c r="J2" s="191"/>
      <c r="K2" s="27"/>
      <c r="L2" s="27"/>
      <c r="M2" s="26"/>
      <c r="N2" s="26"/>
      <c r="O2" s="26"/>
    </row>
    <row r="3" spans="1:15" ht="18.75" customHeight="1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27"/>
      <c r="L3" s="27"/>
      <c r="M3" s="26"/>
      <c r="N3" s="26"/>
      <c r="O3" s="26"/>
    </row>
    <row r="4" spans="1:15" ht="12.75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-1.3% (-2.9 billion vehicle miles ) resulting in estimated travel for the month at 223.8**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8" t="str">
        <f>"This total includes "&amp;Data!I4&amp;" billion vehicle-miles on rural roads and "&amp;Data!J4&amp;" billion vehicle-miles on urban roads and streets."</f>
        <v>This total includes 70.6 billion vehicle-miles on rural roads and 153.1 billion vehicle-miles on urban roads and streets.</v>
      </c>
      <c r="B7" s="188"/>
      <c r="C7" s="188"/>
      <c r="D7" s="188"/>
      <c r="E7" s="188"/>
      <c r="F7" s="188"/>
      <c r="G7" s="188"/>
      <c r="H7" s="188"/>
      <c r="I7" s="188"/>
      <c r="J7" s="188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-1.3% ( -2.9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8" t="s">
        <v>27</v>
      </c>
      <c r="B16" s="188"/>
      <c r="C16" s="188"/>
      <c r="D16" s="188"/>
      <c r="E16" s="188"/>
      <c r="F16" s="188"/>
      <c r="G16" s="188"/>
      <c r="H16" s="188"/>
      <c r="I16" s="188"/>
      <c r="J16" s="188"/>
      <c r="K16" s="26"/>
      <c r="L16" s="26"/>
      <c r="M16" s="26"/>
      <c r="N16" s="26"/>
      <c r="O16" s="26"/>
    </row>
    <row r="17" spans="1:15" ht="12.75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1989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90" t="s">
        <v>28</v>
      </c>
      <c r="B20" s="190"/>
      <c r="C20" s="190"/>
      <c r="D20" s="190"/>
      <c r="E20" s="190"/>
      <c r="F20" s="190"/>
      <c r="G20" s="190"/>
      <c r="H20" s="190"/>
      <c r="I20" s="190"/>
      <c r="J20" s="190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90" t="s">
        <v>29</v>
      </c>
      <c r="B22" s="190"/>
      <c r="C22" s="190"/>
      <c r="D22" s="190"/>
      <c r="E22" s="190"/>
      <c r="F22" s="190"/>
      <c r="G22" s="190"/>
      <c r="H22" s="190"/>
      <c r="I22" s="190"/>
      <c r="J22" s="190"/>
      <c r="K22" s="23"/>
    </row>
    <row r="23" ht="12.75" customHeight="1"/>
    <row r="24" spans="5:8" ht="25.5">
      <c r="E24" s="30" t="s">
        <v>30</v>
      </c>
      <c r="F24" s="30" t="str">
        <f>Data!B4</f>
        <v>January</v>
      </c>
      <c r="G24" s="30" t="s">
        <v>31</v>
      </c>
      <c r="H24" s="30" t="s">
        <v>32</v>
      </c>
    </row>
    <row r="25" spans="5:8" ht="12.75">
      <c r="E25" s="31">
        <f>VALUE(Data!A9)</f>
        <v>1989</v>
      </c>
      <c r="F25" s="32">
        <f>VALUE(Data!B9)</f>
        <v>159750</v>
      </c>
      <c r="G25" s="32">
        <f>VALUE(Data!C9)</f>
        <v>159750</v>
      </c>
      <c r="H25" s="32">
        <f>VALUE(Data!D9)</f>
        <v>2036457</v>
      </c>
    </row>
    <row r="26" spans="5:8" ht="12.75">
      <c r="E26" s="31">
        <f>VALUE(Data!A10)</f>
        <v>1990</v>
      </c>
      <c r="F26" s="32">
        <f>VALUE(Data!B10)</f>
        <v>163600</v>
      </c>
      <c r="G26" s="32">
        <f>VALUE(Data!C10)</f>
        <v>163600</v>
      </c>
      <c r="H26" s="32">
        <f>VALUE(Data!D10)</f>
        <v>2110889</v>
      </c>
    </row>
    <row r="27" spans="5:8" ht="12.75">
      <c r="E27" s="31">
        <f>VALUE(Data!A11)</f>
        <v>1991</v>
      </c>
      <c r="F27" s="32">
        <f>VALUE(Data!B11)</f>
        <v>157889</v>
      </c>
      <c r="G27" s="32">
        <f>VALUE(Data!C11)</f>
        <v>157889</v>
      </c>
      <c r="H27" s="32">
        <f>VALUE(Data!D11)</f>
        <v>2141790</v>
      </c>
    </row>
    <row r="28" spans="5:8" ht="12.75">
      <c r="E28" s="31">
        <f>VALUE(Data!A12)</f>
        <v>1992</v>
      </c>
      <c r="F28" s="32">
        <f>VALUE(Data!B12)</f>
        <v>167652</v>
      </c>
      <c r="G28" s="32">
        <f>VALUE(Data!C12)</f>
        <v>167652</v>
      </c>
      <c r="H28" s="32">
        <f>VALUE(Data!D12)</f>
        <v>2181977</v>
      </c>
    </row>
    <row r="29" spans="5:8" ht="12.75">
      <c r="E29" s="31">
        <f>VALUE(Data!A13)</f>
        <v>1993</v>
      </c>
      <c r="F29" s="32">
        <f>VALUE(Data!B13)</f>
        <v>171680</v>
      </c>
      <c r="G29" s="32">
        <f>VALUE(Data!C13)</f>
        <v>171680</v>
      </c>
      <c r="H29" s="32">
        <f>VALUE(Data!D13)</f>
        <v>2251180</v>
      </c>
    </row>
    <row r="30" spans="5:8" ht="12.75">
      <c r="E30" s="31">
        <f>VALUE(Data!A14)</f>
        <v>1994</v>
      </c>
      <c r="F30" s="32">
        <f>VALUE(Data!B14)</f>
        <v>169314</v>
      </c>
      <c r="G30" s="32">
        <f>VALUE(Data!C14)</f>
        <v>169314</v>
      </c>
      <c r="H30" s="32">
        <f>VALUE(Data!D14)</f>
        <v>2294338</v>
      </c>
    </row>
    <row r="31" spans="5:8" ht="12.75">
      <c r="E31" s="31">
        <f>VALUE(Data!A15)</f>
        <v>1995</v>
      </c>
      <c r="F31" s="32">
        <f>VALUE(Data!B15)</f>
        <v>193838</v>
      </c>
      <c r="G31" s="32">
        <f>VALUE(Data!C15)</f>
        <v>193838</v>
      </c>
      <c r="H31" s="32">
        <f>VALUE(Data!D15)</f>
        <v>2382111</v>
      </c>
    </row>
    <row r="32" spans="5:8" ht="12.75">
      <c r="E32" s="31">
        <f>VALUE(Data!A16)</f>
        <v>1996</v>
      </c>
      <c r="F32" s="32">
        <f>VALUE(Data!B16)</f>
        <v>183465</v>
      </c>
      <c r="G32" s="32">
        <f>VALUE(Data!C16)</f>
        <v>183465</v>
      </c>
      <c r="H32" s="32">
        <f>VALUE(Data!D16)</f>
        <v>2412403</v>
      </c>
    </row>
    <row r="33" spans="5:8" ht="12.75">
      <c r="E33" s="31">
        <f>VALUE(Data!A17)</f>
        <v>1997</v>
      </c>
      <c r="F33" s="32">
        <f>VALUE(Data!B17)</f>
        <v>190126</v>
      </c>
      <c r="G33" s="32">
        <f>VALUE(Data!C17)</f>
        <v>190126</v>
      </c>
      <c r="H33" s="32">
        <f>VALUE(Data!D17)</f>
        <v>2488862</v>
      </c>
    </row>
    <row r="34" spans="5:8" ht="12.75">
      <c r="E34" s="31">
        <f>VALUE(Data!A18)</f>
        <v>1998</v>
      </c>
      <c r="F34" s="32">
        <f>VALUE(Data!B18)</f>
        <v>196870</v>
      </c>
      <c r="G34" s="32">
        <f>VALUE(Data!C18)</f>
        <v>196870</v>
      </c>
      <c r="H34" s="32">
        <f>VALUE(Data!D18)</f>
        <v>2567117</v>
      </c>
    </row>
    <row r="35" spans="5:8" ht="12.75">
      <c r="E35" s="31">
        <f>VALUE(Data!A19)</f>
        <v>1999</v>
      </c>
      <c r="F35" s="32">
        <f>VALUE(Data!B19)</f>
        <v>193581</v>
      </c>
      <c r="G35" s="32">
        <f>VALUE(Data!C19)</f>
        <v>193581</v>
      </c>
      <c r="H35" s="32">
        <f>VALUE(Data!D19)</f>
        <v>2622074</v>
      </c>
    </row>
    <row r="36" spans="5:8" ht="12.75">
      <c r="E36" s="31">
        <f>VALUE(Data!A20)</f>
        <v>2000</v>
      </c>
      <c r="F36" s="32">
        <f>VALUE(Data!B20)</f>
        <v>203442</v>
      </c>
      <c r="G36" s="32">
        <f>VALUE(Data!C20)</f>
        <v>203442</v>
      </c>
      <c r="H36" s="32">
        <f>VALUE(Data!D20)</f>
        <v>2689319</v>
      </c>
    </row>
    <row r="37" spans="5:8" ht="12.75">
      <c r="E37" s="31">
        <f>VALUE(Data!A21)</f>
        <v>2001</v>
      </c>
      <c r="F37" s="32">
        <f>VALUE(Data!B21)</f>
        <v>209685</v>
      </c>
      <c r="G37" s="32">
        <f>VALUE(Data!C21)</f>
        <v>209685</v>
      </c>
      <c r="H37" s="32">
        <f>VALUE(Data!D21)</f>
        <v>2753170</v>
      </c>
    </row>
    <row r="38" spans="5:8" ht="12.75">
      <c r="E38" s="31">
        <f>VALUE(Data!A22)</f>
        <v>2002</v>
      </c>
      <c r="F38" s="32">
        <f>VALUE(Data!B22)</f>
        <v>215215</v>
      </c>
      <c r="G38" s="32">
        <f>VALUE(Data!C22)</f>
        <v>215215</v>
      </c>
      <c r="H38" s="32">
        <f>VALUE(Data!D22)</f>
        <v>2801140</v>
      </c>
    </row>
    <row r="39" spans="5:8" ht="12.75">
      <c r="E39" s="31">
        <f>VALUE(Data!A23)</f>
        <v>2003</v>
      </c>
      <c r="F39" s="32">
        <f>VALUE(Data!B23)</f>
        <v>218534</v>
      </c>
      <c r="G39" s="32">
        <f>VALUE(Data!C23)</f>
        <v>218534</v>
      </c>
      <c r="H39" s="32">
        <f>VALUE(Data!D23)</f>
        <v>2858829</v>
      </c>
    </row>
    <row r="40" spans="5:8" ht="12.75">
      <c r="E40" s="31">
        <f>VALUE(Data!A24)</f>
        <v>2004</v>
      </c>
      <c r="F40" s="32">
        <f>VALUE(Data!B24)</f>
        <v>222450</v>
      </c>
      <c r="G40" s="32">
        <f>VALUE(Data!C24)</f>
        <v>222450</v>
      </c>
      <c r="H40" s="32">
        <f>VALUE(Data!D24)</f>
        <v>2894137</v>
      </c>
    </row>
    <row r="41" spans="5:8" ht="12.75">
      <c r="E41" s="31">
        <f>VALUE(Data!A25)</f>
        <v>2005</v>
      </c>
      <c r="F41" s="32">
        <f>VALUE(Data!B25)</f>
        <v>224072</v>
      </c>
      <c r="G41" s="32">
        <f>VALUE(Data!C25)</f>
        <v>224072</v>
      </c>
      <c r="H41" s="32">
        <f>VALUE(Data!D25)</f>
        <v>2966412</v>
      </c>
    </row>
    <row r="42" spans="5:8" ht="12.75">
      <c r="E42" s="31">
        <f>VALUE(Data!A26)</f>
        <v>2006</v>
      </c>
      <c r="F42" s="32">
        <f>VALUE(Data!B26)</f>
        <v>233302</v>
      </c>
      <c r="G42" s="32">
        <f>VALUE(Data!C26)</f>
        <v>233302</v>
      </c>
      <c r="H42" s="32">
        <f>VALUE(Data!D26)</f>
        <v>2998660</v>
      </c>
    </row>
    <row r="43" spans="5:8" ht="12.75">
      <c r="E43" s="31">
        <f>VALUE(Data!A27)</f>
        <v>2007</v>
      </c>
      <c r="F43" s="32">
        <f>VALUE(Data!B27)</f>
        <v>233799</v>
      </c>
      <c r="G43" s="32">
        <f>VALUE(Data!C27)</f>
        <v>233799</v>
      </c>
      <c r="H43" s="32">
        <f>VALUE(Data!D27)</f>
        <v>3014868</v>
      </c>
    </row>
    <row r="44" spans="5:8" ht="12.75">
      <c r="E44" s="31">
        <f>VALUE(Data!A28)</f>
        <v>2008</v>
      </c>
      <c r="F44" s="32">
        <f>VALUE(Data!B28)</f>
        <v>233469</v>
      </c>
      <c r="G44" s="32">
        <f>VALUE(Data!C28)</f>
        <v>233469</v>
      </c>
      <c r="H44" s="32">
        <f>VALUE(Data!D28)</f>
        <v>3030794</v>
      </c>
    </row>
    <row r="45" spans="5:8" ht="12.75">
      <c r="E45" s="31">
        <f>VALUE(Data!A29)</f>
        <v>2009</v>
      </c>
      <c r="F45" s="32">
        <f>VALUE(Data!B29)</f>
        <v>224840</v>
      </c>
      <c r="G45" s="32">
        <f>VALUE(Data!C29)</f>
        <v>224840</v>
      </c>
      <c r="H45" s="32">
        <f>VALUE(Data!D29)</f>
        <v>2967899</v>
      </c>
    </row>
    <row r="46" spans="5:8" ht="12.75">
      <c r="E46" s="31">
        <f>VALUE(Data!A30)</f>
        <v>2010</v>
      </c>
      <c r="F46" s="32">
        <f>VALUE(Data!B30)</f>
        <v>220177</v>
      </c>
      <c r="G46" s="32">
        <f>VALUE(Data!C30)</f>
        <v>220177</v>
      </c>
      <c r="H46" s="32">
        <f>VALUE(Data!D30)</f>
        <v>2952099</v>
      </c>
    </row>
    <row r="47" spans="5:8" ht="12.75">
      <c r="E47" s="31">
        <f>VALUE(Data!A31)</f>
        <v>2011</v>
      </c>
      <c r="F47" s="32">
        <f>VALUE(Data!B31)</f>
        <v>222724</v>
      </c>
      <c r="G47" s="32">
        <f>VALUE(Data!C31)</f>
        <v>222724</v>
      </c>
      <c r="H47" s="32">
        <f>VALUE(Data!D31)</f>
        <v>2969510</v>
      </c>
    </row>
    <row r="48" spans="5:8" ht="12.75">
      <c r="E48" s="31">
        <f>VALUE(Data!A32)</f>
        <v>2012</v>
      </c>
      <c r="F48" s="32">
        <f>VALUE(Data!B32)</f>
        <v>225714</v>
      </c>
      <c r="G48" s="32">
        <f>VALUE(Data!C32)</f>
        <v>225714</v>
      </c>
      <c r="H48" s="32">
        <f>VALUE(Data!D32)</f>
        <v>2948804</v>
      </c>
    </row>
    <row r="49" spans="5:8" ht="12.75">
      <c r="E49" s="31">
        <f>VALUE(Data!A33)</f>
        <v>2013</v>
      </c>
      <c r="F49" s="32">
        <f>VALUE(Data!B33)</f>
        <v>226684</v>
      </c>
      <c r="G49" s="32">
        <f>VALUE(Data!C33)</f>
        <v>226684</v>
      </c>
      <c r="H49" s="32">
        <f>VALUE(Data!D33)</f>
        <v>2955160</v>
      </c>
    </row>
    <row r="50" spans="5:8" ht="12.75">
      <c r="E50" s="31">
        <f>VALUE(Data!A34)</f>
        <v>2014</v>
      </c>
      <c r="F50" s="32">
        <f>VALUE(Data!B34)</f>
        <v>223754</v>
      </c>
      <c r="G50" s="32">
        <f>VALUE(Data!C34)</f>
        <v>223754</v>
      </c>
      <c r="H50" s="32">
        <v>2963906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7" t="s">
        <v>39</v>
      </c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23">
      <selection activeCell="S48" sqref="S48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192" t="s">
        <v>40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5" ht="12.75" customHeight="1">
      <c r="A2" s="199" t="s">
        <v>41</v>
      </c>
      <c r="B2" s="200"/>
      <c r="C2" s="201"/>
      <c r="D2" s="205" t="s">
        <v>42</v>
      </c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7"/>
    </row>
    <row r="3" spans="1:15" ht="12.75">
      <c r="A3" s="202"/>
      <c r="B3" s="203"/>
      <c r="C3" s="204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5" t="s">
        <v>55</v>
      </c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6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193" t="s">
        <v>57</v>
      </c>
      <c r="B6" s="194"/>
      <c r="C6" s="195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69</v>
      </c>
      <c r="P6" s="44">
        <v>1</v>
      </c>
    </row>
    <row r="7" spans="1:16" ht="12.75" customHeight="1">
      <c r="A7" s="193" t="s">
        <v>70</v>
      </c>
      <c r="B7" s="194"/>
      <c r="C7" s="195"/>
      <c r="D7" s="120" t="s">
        <v>71</v>
      </c>
      <c r="E7" s="120" t="s">
        <v>72</v>
      </c>
      <c r="F7" s="120" t="s">
        <v>73</v>
      </c>
      <c r="G7" s="120" t="s">
        <v>74</v>
      </c>
      <c r="H7" s="120" t="s">
        <v>75</v>
      </c>
      <c r="I7" s="120" t="s">
        <v>76</v>
      </c>
      <c r="J7" s="120" t="s">
        <v>77</v>
      </c>
      <c r="K7" s="120" t="s">
        <v>78</v>
      </c>
      <c r="L7" s="120" t="s">
        <v>79</v>
      </c>
      <c r="M7" s="120" t="s">
        <v>80</v>
      </c>
      <c r="N7" s="120" t="s">
        <v>81</v>
      </c>
      <c r="O7" s="120" t="s">
        <v>82</v>
      </c>
      <c r="P7" s="44">
        <v>2</v>
      </c>
    </row>
    <row r="8" spans="1:16" ht="12.75" customHeight="1">
      <c r="A8" s="193" t="s">
        <v>83</v>
      </c>
      <c r="B8" s="194"/>
      <c r="C8" s="195"/>
      <c r="D8" s="120" t="s">
        <v>84</v>
      </c>
      <c r="E8" s="120" t="s">
        <v>85</v>
      </c>
      <c r="F8" s="120" t="s">
        <v>86</v>
      </c>
      <c r="G8" s="120" t="s">
        <v>81</v>
      </c>
      <c r="H8" s="120" t="s">
        <v>87</v>
      </c>
      <c r="I8" s="120" t="s">
        <v>88</v>
      </c>
      <c r="J8" s="120" t="s">
        <v>89</v>
      </c>
      <c r="K8" s="120" t="s">
        <v>76</v>
      </c>
      <c r="L8" s="120" t="s">
        <v>90</v>
      </c>
      <c r="M8" s="120" t="s">
        <v>91</v>
      </c>
      <c r="N8" s="120" t="s">
        <v>92</v>
      </c>
      <c r="O8" s="120" t="s">
        <v>93</v>
      </c>
      <c r="P8" s="44">
        <v>3</v>
      </c>
    </row>
    <row r="9" spans="1:16" ht="12.75" customHeight="1">
      <c r="A9" s="193" t="s">
        <v>94</v>
      </c>
      <c r="B9" s="194"/>
      <c r="C9" s="195"/>
      <c r="D9" s="120" t="s">
        <v>95</v>
      </c>
      <c r="E9" s="120" t="s">
        <v>96</v>
      </c>
      <c r="F9" s="120" t="s">
        <v>97</v>
      </c>
      <c r="G9" s="120" t="s">
        <v>97</v>
      </c>
      <c r="H9" s="120" t="s">
        <v>98</v>
      </c>
      <c r="I9" s="120" t="s">
        <v>99</v>
      </c>
      <c r="J9" s="120" t="s">
        <v>100</v>
      </c>
      <c r="K9" s="120" t="s">
        <v>98</v>
      </c>
      <c r="L9" s="120" t="s">
        <v>101</v>
      </c>
      <c r="M9" s="120" t="s">
        <v>102</v>
      </c>
      <c r="N9" s="120" t="s">
        <v>103</v>
      </c>
      <c r="O9" s="120" t="s">
        <v>104</v>
      </c>
      <c r="P9" s="44">
        <v>4</v>
      </c>
    </row>
    <row r="10" spans="1:16" ht="12.75" customHeight="1">
      <c r="A10" s="193" t="s">
        <v>105</v>
      </c>
      <c r="B10" s="194"/>
      <c r="C10" s="195"/>
      <c r="D10" s="120" t="s">
        <v>106</v>
      </c>
      <c r="E10" s="120" t="s">
        <v>107</v>
      </c>
      <c r="F10" s="120" t="s">
        <v>108</v>
      </c>
      <c r="G10" s="120" t="s">
        <v>109</v>
      </c>
      <c r="H10" s="120" t="s">
        <v>110</v>
      </c>
      <c r="I10" s="120" t="s">
        <v>108</v>
      </c>
      <c r="J10" s="120" t="s">
        <v>111</v>
      </c>
      <c r="K10" s="120" t="s">
        <v>112</v>
      </c>
      <c r="L10" s="120" t="s">
        <v>113</v>
      </c>
      <c r="M10" s="120" t="s">
        <v>114</v>
      </c>
      <c r="N10" s="120" t="s">
        <v>115</v>
      </c>
      <c r="O10" s="120" t="s">
        <v>116</v>
      </c>
      <c r="P10" s="44">
        <v>5</v>
      </c>
    </row>
    <row r="11" spans="1:16" ht="12.75" customHeight="1" thickBot="1">
      <c r="A11" s="193" t="s">
        <v>117</v>
      </c>
      <c r="B11" s="194"/>
      <c r="C11" s="195"/>
      <c r="D11" s="151" t="s">
        <v>118</v>
      </c>
      <c r="E11" s="151" t="s">
        <v>119</v>
      </c>
      <c r="F11" s="151" t="s">
        <v>120</v>
      </c>
      <c r="G11" s="151" t="s">
        <v>121</v>
      </c>
      <c r="H11" s="151" t="s">
        <v>122</v>
      </c>
      <c r="I11" s="151" t="s">
        <v>123</v>
      </c>
      <c r="J11" s="151" t="s">
        <v>124</v>
      </c>
      <c r="K11" s="151" t="s">
        <v>124</v>
      </c>
      <c r="L11" s="151" t="s">
        <v>125</v>
      </c>
      <c r="M11" s="151" t="s">
        <v>126</v>
      </c>
      <c r="N11" s="151" t="s">
        <v>127</v>
      </c>
      <c r="O11" s="151" t="s">
        <v>128</v>
      </c>
      <c r="P11" s="44">
        <v>6</v>
      </c>
    </row>
    <row r="12" spans="1:16" ht="12.75" customHeight="1">
      <c r="A12" s="193" t="s">
        <v>129</v>
      </c>
      <c r="B12" s="194"/>
      <c r="C12" s="195"/>
      <c r="D12" s="152" t="s">
        <v>130</v>
      </c>
      <c r="E12" s="152" t="s">
        <v>131</v>
      </c>
      <c r="F12" s="152" t="s">
        <v>132</v>
      </c>
      <c r="G12" s="152" t="s">
        <v>133</v>
      </c>
      <c r="H12" s="152" t="s">
        <v>134</v>
      </c>
      <c r="I12" s="152" t="s">
        <v>135</v>
      </c>
      <c r="J12" s="152" t="s">
        <v>136</v>
      </c>
      <c r="K12" s="152" t="s">
        <v>137</v>
      </c>
      <c r="L12" s="152" t="s">
        <v>138</v>
      </c>
      <c r="M12" s="152" t="s">
        <v>139</v>
      </c>
      <c r="N12" s="152" t="s">
        <v>140</v>
      </c>
      <c r="O12" s="152" t="s">
        <v>141</v>
      </c>
      <c r="P12" s="44">
        <v>7</v>
      </c>
    </row>
    <row r="13" spans="1:15" ht="12.75" customHeight="1">
      <c r="A13" s="147"/>
      <c r="B13" s="148"/>
      <c r="C13" s="148"/>
      <c r="D13" s="87" t="s">
        <v>142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193" t="s">
        <v>57</v>
      </c>
      <c r="B14" s="194"/>
      <c r="C14" s="195"/>
      <c r="D14" s="120" t="s">
        <v>143</v>
      </c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>
        <v>8</v>
      </c>
    </row>
    <row r="15" spans="1:16" ht="12.75" customHeight="1">
      <c r="A15" s="193" t="s">
        <v>70</v>
      </c>
      <c r="B15" s="194"/>
      <c r="C15" s="195"/>
      <c r="D15" s="120" t="s">
        <v>144</v>
      </c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>
        <v>9</v>
      </c>
    </row>
    <row r="16" spans="1:16" ht="12.75" customHeight="1">
      <c r="A16" s="193" t="s">
        <v>83</v>
      </c>
      <c r="B16" s="194"/>
      <c r="C16" s="195"/>
      <c r="D16" s="120" t="s">
        <v>145</v>
      </c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>
        <v>10</v>
      </c>
    </row>
    <row r="17" spans="1:16" ht="12.75" customHeight="1">
      <c r="A17" s="193" t="s">
        <v>94</v>
      </c>
      <c r="B17" s="194"/>
      <c r="C17" s="195"/>
      <c r="D17" s="120" t="s">
        <v>146</v>
      </c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>
        <v>11</v>
      </c>
    </row>
    <row r="18" spans="1:16" ht="12.75" customHeight="1">
      <c r="A18" s="193" t="s">
        <v>105</v>
      </c>
      <c r="B18" s="194"/>
      <c r="C18" s="195"/>
      <c r="D18" s="120" t="s">
        <v>147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>
        <v>12</v>
      </c>
    </row>
    <row r="19" spans="1:16" ht="12.75" customHeight="1" thickBot="1">
      <c r="A19" s="193" t="s">
        <v>117</v>
      </c>
      <c r="B19" s="194"/>
      <c r="C19" s="195"/>
      <c r="D19" s="120" t="s">
        <v>148</v>
      </c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>
        <v>13</v>
      </c>
    </row>
    <row r="20" spans="1:16" ht="12.75" customHeight="1">
      <c r="A20" s="193" t="s">
        <v>129</v>
      </c>
      <c r="B20" s="194"/>
      <c r="C20" s="195"/>
      <c r="D20" s="152" t="s">
        <v>149</v>
      </c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>
        <v>14</v>
      </c>
    </row>
    <row r="21" spans="1:15" ht="12.75" customHeight="1">
      <c r="A21" s="149"/>
      <c r="B21" s="150"/>
      <c r="C21" s="150"/>
      <c r="D21" s="87" t="s">
        <v>150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193" t="s">
        <v>57</v>
      </c>
      <c r="B22" s="194"/>
      <c r="C22" s="195"/>
      <c r="D22" s="120" t="s">
        <v>151</v>
      </c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>
        <v>15</v>
      </c>
    </row>
    <row r="23" spans="1:16" ht="12.75" customHeight="1">
      <c r="A23" s="193" t="s">
        <v>70</v>
      </c>
      <c r="B23" s="194"/>
      <c r="C23" s="195"/>
      <c r="D23" s="120" t="s">
        <v>152</v>
      </c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>
        <v>16</v>
      </c>
    </row>
    <row r="24" spans="1:16" ht="12.75" customHeight="1">
      <c r="A24" s="193" t="s">
        <v>83</v>
      </c>
      <c r="B24" s="194"/>
      <c r="C24" s="195"/>
      <c r="D24" s="120" t="s">
        <v>153</v>
      </c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>
        <v>17</v>
      </c>
    </row>
    <row r="25" spans="1:16" ht="12.75" customHeight="1">
      <c r="A25" s="193" t="s">
        <v>94</v>
      </c>
      <c r="B25" s="194"/>
      <c r="C25" s="195"/>
      <c r="D25" s="120" t="s">
        <v>154</v>
      </c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>
        <v>18</v>
      </c>
    </row>
    <row r="26" spans="1:16" ht="12.75" customHeight="1">
      <c r="A26" s="193" t="s">
        <v>105</v>
      </c>
      <c r="B26" s="194"/>
      <c r="C26" s="195"/>
      <c r="D26" s="120" t="s">
        <v>155</v>
      </c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>
        <v>19</v>
      </c>
    </row>
    <row r="27" spans="1:16" ht="12.75" customHeight="1" thickBot="1">
      <c r="A27" s="193" t="s">
        <v>117</v>
      </c>
      <c r="B27" s="194"/>
      <c r="C27" s="195"/>
      <c r="D27" s="151" t="s">
        <v>156</v>
      </c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>
        <v>20</v>
      </c>
    </row>
    <row r="28" spans="1:16" ht="12.75" customHeight="1">
      <c r="A28" s="193" t="s">
        <v>129</v>
      </c>
      <c r="B28" s="194"/>
      <c r="C28" s="195"/>
      <c r="D28" s="152" t="s">
        <v>157</v>
      </c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3" t="s">
        <v>158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159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193" t="s">
        <v>57</v>
      </c>
      <c r="B34" s="194"/>
      <c r="C34" s="195"/>
      <c r="D34" s="120" t="s">
        <v>58</v>
      </c>
      <c r="E34" s="120" t="s">
        <v>160</v>
      </c>
      <c r="F34" s="120" t="s">
        <v>161</v>
      </c>
      <c r="G34" s="120" t="s">
        <v>162</v>
      </c>
      <c r="H34" s="120" t="s">
        <v>163</v>
      </c>
      <c r="I34" s="120" t="s">
        <v>164</v>
      </c>
      <c r="J34" s="120" t="s">
        <v>165</v>
      </c>
      <c r="K34" s="120" t="s">
        <v>166</v>
      </c>
      <c r="L34" s="120" t="s">
        <v>167</v>
      </c>
      <c r="M34" s="120" t="s">
        <v>168</v>
      </c>
      <c r="N34" s="120" t="s">
        <v>169</v>
      </c>
      <c r="O34" s="120" t="s">
        <v>170</v>
      </c>
      <c r="P34">
        <v>22</v>
      </c>
    </row>
    <row r="35" spans="1:16" ht="12.75" customHeight="1">
      <c r="A35" s="193" t="s">
        <v>70</v>
      </c>
      <c r="B35" s="194"/>
      <c r="C35" s="195"/>
      <c r="D35" s="120" t="s">
        <v>71</v>
      </c>
      <c r="E35" s="120" t="s">
        <v>171</v>
      </c>
      <c r="F35" s="120" t="s">
        <v>172</v>
      </c>
      <c r="G35" s="120" t="s">
        <v>173</v>
      </c>
      <c r="H35" s="120" t="s">
        <v>174</v>
      </c>
      <c r="I35" s="120" t="s">
        <v>175</v>
      </c>
      <c r="J35" s="120" t="s">
        <v>176</v>
      </c>
      <c r="K35" s="120" t="s">
        <v>177</v>
      </c>
      <c r="L35" s="120" t="s">
        <v>178</v>
      </c>
      <c r="M35" s="120" t="s">
        <v>179</v>
      </c>
      <c r="N35" s="120" t="s">
        <v>180</v>
      </c>
      <c r="O35" s="120" t="s">
        <v>181</v>
      </c>
      <c r="P35">
        <v>23</v>
      </c>
    </row>
    <row r="36" spans="1:16" ht="12.75" customHeight="1">
      <c r="A36" s="193" t="s">
        <v>83</v>
      </c>
      <c r="B36" s="194"/>
      <c r="C36" s="195"/>
      <c r="D36" s="120" t="s">
        <v>84</v>
      </c>
      <c r="E36" s="120" t="s">
        <v>182</v>
      </c>
      <c r="F36" s="120" t="s">
        <v>183</v>
      </c>
      <c r="G36" s="120" t="s">
        <v>184</v>
      </c>
      <c r="H36" s="120" t="s">
        <v>185</v>
      </c>
      <c r="I36" s="120" t="s">
        <v>186</v>
      </c>
      <c r="J36" s="120" t="s">
        <v>168</v>
      </c>
      <c r="K36" s="120" t="s">
        <v>187</v>
      </c>
      <c r="L36" s="120" t="s">
        <v>188</v>
      </c>
      <c r="M36" s="120" t="s">
        <v>189</v>
      </c>
      <c r="N36" s="120" t="s">
        <v>190</v>
      </c>
      <c r="O36" s="120" t="s">
        <v>191</v>
      </c>
      <c r="P36">
        <v>24</v>
      </c>
    </row>
    <row r="37" spans="1:16" ht="12.75" customHeight="1">
      <c r="A37" s="193" t="s">
        <v>94</v>
      </c>
      <c r="B37" s="194"/>
      <c r="C37" s="195"/>
      <c r="D37" s="120" t="s">
        <v>95</v>
      </c>
      <c r="E37" s="120" t="s">
        <v>192</v>
      </c>
      <c r="F37" s="120" t="s">
        <v>193</v>
      </c>
      <c r="G37" s="120" t="s">
        <v>194</v>
      </c>
      <c r="H37" s="120" t="s">
        <v>195</v>
      </c>
      <c r="I37" s="120" t="s">
        <v>196</v>
      </c>
      <c r="J37" s="120" t="s">
        <v>197</v>
      </c>
      <c r="K37" s="120" t="s">
        <v>198</v>
      </c>
      <c r="L37" s="120" t="s">
        <v>199</v>
      </c>
      <c r="M37" s="120" t="s">
        <v>200</v>
      </c>
      <c r="N37" s="120" t="s">
        <v>201</v>
      </c>
      <c r="O37" s="120" t="s">
        <v>202</v>
      </c>
      <c r="P37">
        <v>25</v>
      </c>
    </row>
    <row r="38" spans="1:16" ht="12.75" customHeight="1">
      <c r="A38" s="193" t="s">
        <v>105</v>
      </c>
      <c r="B38" s="194"/>
      <c r="C38" s="195"/>
      <c r="D38" s="120" t="s">
        <v>106</v>
      </c>
      <c r="E38" s="120" t="s">
        <v>203</v>
      </c>
      <c r="F38" s="120" t="s">
        <v>204</v>
      </c>
      <c r="G38" s="120" t="s">
        <v>205</v>
      </c>
      <c r="H38" s="120" t="s">
        <v>206</v>
      </c>
      <c r="I38" s="120" t="s">
        <v>207</v>
      </c>
      <c r="J38" s="120" t="s">
        <v>208</v>
      </c>
      <c r="K38" s="120" t="s">
        <v>209</v>
      </c>
      <c r="L38" s="120" t="s">
        <v>210</v>
      </c>
      <c r="M38" s="120" t="s">
        <v>211</v>
      </c>
      <c r="N38" s="120" t="s">
        <v>212</v>
      </c>
      <c r="O38" s="120" t="s">
        <v>213</v>
      </c>
      <c r="P38">
        <v>26</v>
      </c>
    </row>
    <row r="39" spans="1:16" ht="12.75" customHeight="1" thickBot="1">
      <c r="A39" s="193" t="s">
        <v>117</v>
      </c>
      <c r="B39" s="194"/>
      <c r="C39" s="195"/>
      <c r="D39" s="120" t="s">
        <v>118</v>
      </c>
      <c r="E39" s="120" t="s">
        <v>214</v>
      </c>
      <c r="F39" s="120" t="s">
        <v>215</v>
      </c>
      <c r="G39" s="120" t="s">
        <v>216</v>
      </c>
      <c r="H39" s="120" t="s">
        <v>217</v>
      </c>
      <c r="I39" s="120" t="s">
        <v>218</v>
      </c>
      <c r="J39" s="120" t="s">
        <v>219</v>
      </c>
      <c r="K39" s="120" t="s">
        <v>220</v>
      </c>
      <c r="L39" s="120" t="s">
        <v>221</v>
      </c>
      <c r="M39" s="120" t="s">
        <v>222</v>
      </c>
      <c r="N39" s="120" t="s">
        <v>223</v>
      </c>
      <c r="O39" s="120" t="s">
        <v>224</v>
      </c>
      <c r="P39">
        <v>27</v>
      </c>
    </row>
    <row r="40" spans="1:16" ht="12.75" customHeight="1">
      <c r="A40" s="193" t="s">
        <v>129</v>
      </c>
      <c r="B40" s="194"/>
      <c r="C40" s="195"/>
      <c r="D40" s="152" t="s">
        <v>130</v>
      </c>
      <c r="E40" s="152" t="s">
        <v>225</v>
      </c>
      <c r="F40" s="152" t="s">
        <v>226</v>
      </c>
      <c r="G40" s="152" t="s">
        <v>227</v>
      </c>
      <c r="H40" s="152" t="s">
        <v>228</v>
      </c>
      <c r="I40" s="152" t="s">
        <v>229</v>
      </c>
      <c r="J40" s="152" t="s">
        <v>230</v>
      </c>
      <c r="K40" s="152" t="s">
        <v>231</v>
      </c>
      <c r="L40" s="152" t="s">
        <v>232</v>
      </c>
      <c r="M40" s="152" t="s">
        <v>233</v>
      </c>
      <c r="N40" s="152" t="s">
        <v>234</v>
      </c>
      <c r="O40" s="152" t="s">
        <v>235</v>
      </c>
      <c r="P40">
        <v>28</v>
      </c>
    </row>
    <row r="41" spans="1:15" ht="12.75" customHeight="1">
      <c r="A41" s="45"/>
      <c r="B41" s="46"/>
      <c r="C41" s="46"/>
      <c r="D41" s="87" t="s">
        <v>236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193" t="s">
        <v>57</v>
      </c>
      <c r="B42" s="194"/>
      <c r="C42" s="195"/>
      <c r="D42" s="120" t="s">
        <v>143</v>
      </c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>
        <v>29</v>
      </c>
    </row>
    <row r="43" spans="1:16" ht="12.75" customHeight="1">
      <c r="A43" s="193" t="s">
        <v>70</v>
      </c>
      <c r="B43" s="194"/>
      <c r="C43" s="195"/>
      <c r="D43" s="120" t="s">
        <v>144</v>
      </c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>
        <v>30</v>
      </c>
    </row>
    <row r="44" spans="1:16" ht="12.75" customHeight="1">
      <c r="A44" s="193" t="s">
        <v>83</v>
      </c>
      <c r="B44" s="194"/>
      <c r="C44" s="195"/>
      <c r="D44" s="120" t="s">
        <v>145</v>
      </c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>
        <v>31</v>
      </c>
    </row>
    <row r="45" spans="1:16" ht="12.75" customHeight="1">
      <c r="A45" s="193" t="s">
        <v>94</v>
      </c>
      <c r="B45" s="194"/>
      <c r="C45" s="195"/>
      <c r="D45" s="120" t="s">
        <v>146</v>
      </c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>
        <v>32</v>
      </c>
    </row>
    <row r="46" spans="1:16" ht="12.75" customHeight="1">
      <c r="A46" s="193" t="s">
        <v>105</v>
      </c>
      <c r="B46" s="194"/>
      <c r="C46" s="195"/>
      <c r="D46" s="120" t="s">
        <v>147</v>
      </c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>
        <v>33</v>
      </c>
    </row>
    <row r="47" spans="1:16" ht="12.75" customHeight="1" thickBot="1">
      <c r="A47" s="193" t="s">
        <v>117</v>
      </c>
      <c r="B47" s="194"/>
      <c r="C47" s="195"/>
      <c r="D47" s="120" t="s">
        <v>148</v>
      </c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>
        <v>34</v>
      </c>
    </row>
    <row r="48" spans="1:16" ht="12.75" customHeight="1">
      <c r="A48" s="193" t="s">
        <v>129</v>
      </c>
      <c r="B48" s="194"/>
      <c r="C48" s="195"/>
      <c r="D48" s="152" t="s">
        <v>149</v>
      </c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>
        <v>35</v>
      </c>
    </row>
    <row r="49" spans="1:15" ht="12.75" customHeight="1">
      <c r="A49" s="45"/>
      <c r="B49" s="46"/>
      <c r="C49" s="46"/>
      <c r="D49" s="87" t="s">
        <v>237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193" t="s">
        <v>57</v>
      </c>
      <c r="B50" s="194"/>
      <c r="C50" s="195"/>
      <c r="D50" s="120" t="s">
        <v>151</v>
      </c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>
        <v>36</v>
      </c>
    </row>
    <row r="51" spans="1:16" ht="12.75" customHeight="1">
      <c r="A51" s="193" t="s">
        <v>70</v>
      </c>
      <c r="B51" s="194"/>
      <c r="C51" s="195"/>
      <c r="D51" s="120" t="s">
        <v>152</v>
      </c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>
        <v>37</v>
      </c>
    </row>
    <row r="52" spans="1:16" ht="12.75" customHeight="1">
      <c r="A52" s="193" t="s">
        <v>83</v>
      </c>
      <c r="B52" s="194"/>
      <c r="C52" s="195"/>
      <c r="D52" s="120" t="s">
        <v>153</v>
      </c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>
        <v>38</v>
      </c>
    </row>
    <row r="53" spans="1:16" ht="12.75" customHeight="1">
      <c r="A53" s="193" t="s">
        <v>94</v>
      </c>
      <c r="B53" s="194"/>
      <c r="C53" s="195"/>
      <c r="D53" s="120" t="s">
        <v>154</v>
      </c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>
        <v>39</v>
      </c>
    </row>
    <row r="54" spans="1:16" ht="12.75" customHeight="1">
      <c r="A54" s="193" t="s">
        <v>105</v>
      </c>
      <c r="B54" s="194"/>
      <c r="C54" s="195"/>
      <c r="D54" s="120" t="s">
        <v>155</v>
      </c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>
        <v>40</v>
      </c>
    </row>
    <row r="55" spans="1:16" ht="12.75" customHeight="1" thickBot="1">
      <c r="A55" s="193" t="s">
        <v>117</v>
      </c>
      <c r="B55" s="194"/>
      <c r="C55" s="195"/>
      <c r="D55" s="151" t="s">
        <v>156</v>
      </c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>
        <v>41</v>
      </c>
    </row>
    <row r="56" spans="1:16" ht="12.75" customHeight="1">
      <c r="A56" s="193" t="s">
        <v>129</v>
      </c>
      <c r="B56" s="194"/>
      <c r="C56" s="195"/>
      <c r="D56" s="152" t="s">
        <v>157</v>
      </c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>
        <v>42</v>
      </c>
    </row>
    <row r="57" spans="1:15" ht="12.75">
      <c r="A57" s="196" t="s">
        <v>238</v>
      </c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</row>
    <row r="58" spans="1:15" ht="12.75">
      <c r="A58" s="197"/>
      <c r="B58" s="197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</row>
    <row r="59" spans="1:15" ht="12.75">
      <c r="A59" s="198"/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</row>
  </sheetData>
  <sheetProtection/>
  <mergeCells count="47">
    <mergeCell ref="A8:C8"/>
    <mergeCell ref="A9:C9"/>
    <mergeCell ref="A10:C10"/>
    <mergeCell ref="A11:C11"/>
    <mergeCell ref="A2:C3"/>
    <mergeCell ref="D2:O2"/>
    <mergeCell ref="A6:C6"/>
    <mergeCell ref="A7:C7"/>
    <mergeCell ref="A17:C17"/>
    <mergeCell ref="A18:C18"/>
    <mergeCell ref="A19:C19"/>
    <mergeCell ref="A20:C20"/>
    <mergeCell ref="A12:C12"/>
    <mergeCell ref="A14:C14"/>
    <mergeCell ref="A15:C15"/>
    <mergeCell ref="A16:C16"/>
    <mergeCell ref="A26:C26"/>
    <mergeCell ref="A27:C27"/>
    <mergeCell ref="A28:C28"/>
    <mergeCell ref="A22:C22"/>
    <mergeCell ref="A23:C23"/>
    <mergeCell ref="A24:C24"/>
    <mergeCell ref="A25:C25"/>
    <mergeCell ref="A38:C38"/>
    <mergeCell ref="A39:C39"/>
    <mergeCell ref="A40:C40"/>
    <mergeCell ref="A42:C42"/>
    <mergeCell ref="A34:C34"/>
    <mergeCell ref="A35:C35"/>
    <mergeCell ref="A36:C36"/>
    <mergeCell ref="A37:C37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31">
      <selection activeCell="G66" sqref="G66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0"/>
      <c r="B2" s="160"/>
      <c r="C2" s="160"/>
      <c r="D2" s="161" t="s">
        <v>239</v>
      </c>
      <c r="E2" s="161"/>
      <c r="F2" s="161"/>
      <c r="G2" s="161"/>
      <c r="H2" s="161"/>
      <c r="I2" s="161"/>
      <c r="J2" s="160"/>
      <c r="K2" s="160"/>
    </row>
    <row r="3" spans="1:11" ht="12.75" customHeight="1">
      <c r="A3" s="216" t="s">
        <v>240</v>
      </c>
      <c r="B3" s="217"/>
      <c r="C3" s="218"/>
      <c r="D3" s="225" t="str">
        <f>Data!B4</f>
        <v>January</v>
      </c>
      <c r="E3" s="226"/>
      <c r="F3" s="226"/>
      <c r="G3" s="227"/>
      <c r="H3" s="225">
        <f>Data!B6</f>
        <v>41609</v>
      </c>
      <c r="I3" s="226"/>
      <c r="J3" s="226"/>
      <c r="K3" s="227"/>
    </row>
    <row r="4" spans="1:11" ht="25.5" customHeight="1">
      <c r="A4" s="219"/>
      <c r="B4" s="220"/>
      <c r="C4" s="221"/>
      <c r="D4" s="228" t="s">
        <v>241</v>
      </c>
      <c r="E4" s="230" t="s">
        <v>242</v>
      </c>
      <c r="F4" s="231"/>
      <c r="G4" s="228" t="s">
        <v>243</v>
      </c>
      <c r="H4" s="228" t="s">
        <v>241</v>
      </c>
      <c r="I4" s="230" t="s">
        <v>242</v>
      </c>
      <c r="J4" s="231"/>
      <c r="K4" s="228" t="s">
        <v>243</v>
      </c>
    </row>
    <row r="5" spans="1:11" ht="25.5">
      <c r="A5" s="222"/>
      <c r="B5" s="223"/>
      <c r="C5" s="224"/>
      <c r="D5" s="229"/>
      <c r="E5" s="30" t="str">
        <f>CONCATENATE(Data!A4,"   (Preliminary)")</f>
        <v>2014   (Preliminary)</v>
      </c>
      <c r="F5" s="30">
        <f>Data!A4-1</f>
        <v>2013</v>
      </c>
      <c r="G5" s="229"/>
      <c r="H5" s="229"/>
      <c r="I5" s="30" t="str">
        <f>CONCATENATE(IF(MONTH(Data!A6)=1,Data!A4-1,Data!A4),"   (Revised)")</f>
        <v>2013   (Revised)</v>
      </c>
      <c r="J5" s="30">
        <f>IF(MONTH(Data!A6)=1,F5-1,F5)</f>
        <v>2012</v>
      </c>
      <c r="K5" s="229"/>
    </row>
    <row r="6" spans="1:11" ht="12.75">
      <c r="A6" s="232"/>
      <c r="B6" s="233"/>
      <c r="C6" s="234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11" t="s">
        <v>244</v>
      </c>
      <c r="B7" s="212"/>
      <c r="C7" s="212"/>
      <c r="D7" s="212"/>
      <c r="E7" s="212"/>
      <c r="F7" s="212"/>
      <c r="G7" s="212"/>
      <c r="H7" s="212"/>
      <c r="I7" s="212"/>
      <c r="J7" s="212"/>
      <c r="K7" s="213"/>
    </row>
    <row r="8" spans="1:12" ht="12.75" customHeight="1" hidden="1">
      <c r="A8" s="67"/>
      <c r="B8" s="68"/>
      <c r="C8" s="68"/>
      <c r="D8" s="68" t="s">
        <v>245</v>
      </c>
      <c r="E8" s="68" t="s">
        <v>246</v>
      </c>
      <c r="F8" s="68" t="s">
        <v>247</v>
      </c>
      <c r="G8" s="68" t="s">
        <v>248</v>
      </c>
      <c r="H8" s="68" t="s">
        <v>249</v>
      </c>
      <c r="I8" s="68" t="s">
        <v>250</v>
      </c>
      <c r="J8" s="68" t="s">
        <v>251</v>
      </c>
      <c r="K8" s="69" t="s">
        <v>252</v>
      </c>
      <c r="L8" s="72" t="s">
        <v>56</v>
      </c>
    </row>
    <row r="9" spans="1:12" ht="12.75" customHeight="1">
      <c r="A9" s="208" t="s">
        <v>253</v>
      </c>
      <c r="B9" s="209"/>
      <c r="C9" s="210"/>
      <c r="D9" s="142">
        <v>3</v>
      </c>
      <c r="E9" s="83">
        <v>142</v>
      </c>
      <c r="F9" s="117">
        <v>146</v>
      </c>
      <c r="G9" s="174">
        <v>-3.1</v>
      </c>
      <c r="H9" s="142">
        <v>3</v>
      </c>
      <c r="I9" s="83">
        <v>155</v>
      </c>
      <c r="J9" s="83">
        <v>154</v>
      </c>
      <c r="K9" s="174">
        <v>0.7</v>
      </c>
      <c r="L9">
        <v>1</v>
      </c>
    </row>
    <row r="10" spans="1:12" ht="12.75" customHeight="1">
      <c r="A10" s="208" t="s">
        <v>254</v>
      </c>
      <c r="B10" s="209"/>
      <c r="C10" s="210"/>
      <c r="D10" s="142">
        <v>47</v>
      </c>
      <c r="E10" s="83">
        <v>420</v>
      </c>
      <c r="F10" s="117">
        <v>428</v>
      </c>
      <c r="G10" s="174">
        <v>-1.9</v>
      </c>
      <c r="H10" s="142">
        <v>34</v>
      </c>
      <c r="I10" s="83">
        <v>427</v>
      </c>
      <c r="J10" s="83">
        <v>426</v>
      </c>
      <c r="K10" s="174">
        <v>0.3</v>
      </c>
      <c r="L10">
        <v>2</v>
      </c>
    </row>
    <row r="11" spans="1:12" ht="12.75" customHeight="1">
      <c r="A11" s="208" t="s">
        <v>255</v>
      </c>
      <c r="B11" s="209"/>
      <c r="C11" s="210"/>
      <c r="D11" s="142">
        <v>4</v>
      </c>
      <c r="E11" s="83">
        <v>181</v>
      </c>
      <c r="F11" s="117">
        <v>180</v>
      </c>
      <c r="G11" s="174">
        <v>0.4</v>
      </c>
      <c r="H11" s="142">
        <v>6</v>
      </c>
      <c r="I11" s="83">
        <v>214</v>
      </c>
      <c r="J11" s="83">
        <v>216</v>
      </c>
      <c r="K11" s="174">
        <v>-1</v>
      </c>
      <c r="L11">
        <v>3</v>
      </c>
    </row>
    <row r="12" spans="1:12" ht="12.75" customHeight="1">
      <c r="A12" s="208" t="s">
        <v>256</v>
      </c>
      <c r="B12" s="209"/>
      <c r="C12" s="210"/>
      <c r="D12" s="142">
        <v>75</v>
      </c>
      <c r="E12" s="83">
        <v>245</v>
      </c>
      <c r="F12" s="117">
        <v>251</v>
      </c>
      <c r="G12" s="174">
        <v>-2.5</v>
      </c>
      <c r="H12" s="142">
        <v>76</v>
      </c>
      <c r="I12" s="83">
        <v>259</v>
      </c>
      <c r="J12" s="83">
        <v>257</v>
      </c>
      <c r="K12" s="174">
        <v>1</v>
      </c>
      <c r="L12">
        <v>4</v>
      </c>
    </row>
    <row r="13" spans="1:12" ht="12.75" customHeight="1">
      <c r="A13" s="208" t="s">
        <v>257</v>
      </c>
      <c r="B13" s="209"/>
      <c r="C13" s="210"/>
      <c r="D13" s="142">
        <v>15</v>
      </c>
      <c r="E13" s="83">
        <v>268</v>
      </c>
      <c r="F13" s="117">
        <v>285</v>
      </c>
      <c r="G13" s="174">
        <v>-6.1</v>
      </c>
      <c r="H13" s="142">
        <v>3</v>
      </c>
      <c r="I13" s="83">
        <v>314</v>
      </c>
      <c r="J13" s="83">
        <v>318</v>
      </c>
      <c r="K13" s="174">
        <v>-1</v>
      </c>
      <c r="L13">
        <v>5</v>
      </c>
    </row>
    <row r="14" spans="1:12" ht="12.75" customHeight="1">
      <c r="A14" s="208" t="s">
        <v>258</v>
      </c>
      <c r="B14" s="209"/>
      <c r="C14" s="210"/>
      <c r="D14" s="142">
        <v>47</v>
      </c>
      <c r="E14" s="83">
        <v>955</v>
      </c>
      <c r="F14" s="117">
        <v>985</v>
      </c>
      <c r="G14" s="174">
        <v>-3.1</v>
      </c>
      <c r="H14" s="142">
        <v>47</v>
      </c>
      <c r="I14" s="83">
        <v>1173</v>
      </c>
      <c r="J14" s="83">
        <v>1173</v>
      </c>
      <c r="K14" s="174">
        <v>0.1</v>
      </c>
      <c r="L14">
        <v>6</v>
      </c>
    </row>
    <row r="15" spans="1:12" ht="12.75" customHeight="1">
      <c r="A15" s="208" t="s">
        <v>259</v>
      </c>
      <c r="B15" s="209"/>
      <c r="C15" s="210"/>
      <c r="D15" s="142">
        <v>33</v>
      </c>
      <c r="E15" s="83">
        <v>1505</v>
      </c>
      <c r="F15" s="117">
        <v>1586</v>
      </c>
      <c r="G15" s="174">
        <v>-5.1</v>
      </c>
      <c r="H15" s="142">
        <v>27</v>
      </c>
      <c r="I15" s="83">
        <v>1836</v>
      </c>
      <c r="J15" s="83">
        <v>1801</v>
      </c>
      <c r="K15" s="174">
        <v>1.9</v>
      </c>
      <c r="L15">
        <v>7</v>
      </c>
    </row>
    <row r="16" spans="1:12" ht="12.75" customHeight="1">
      <c r="A16" s="208" t="s">
        <v>260</v>
      </c>
      <c r="B16" s="209"/>
      <c r="C16" s="210"/>
      <c r="D16" s="142">
        <v>2</v>
      </c>
      <c r="E16" s="83">
        <v>27</v>
      </c>
      <c r="F16" s="117">
        <v>29</v>
      </c>
      <c r="G16" s="174">
        <v>-7.3</v>
      </c>
      <c r="H16" s="142">
        <v>1</v>
      </c>
      <c r="I16" s="83">
        <v>47</v>
      </c>
      <c r="J16" s="83">
        <v>47</v>
      </c>
      <c r="K16" s="174">
        <v>0.2</v>
      </c>
      <c r="L16">
        <v>8</v>
      </c>
    </row>
    <row r="17" spans="1:12" ht="12.75" customHeight="1">
      <c r="A17" s="208" t="s">
        <v>261</v>
      </c>
      <c r="B17" s="209"/>
      <c r="C17" s="210"/>
      <c r="D17" s="142">
        <v>46</v>
      </c>
      <c r="E17" s="83">
        <v>220</v>
      </c>
      <c r="F17" s="117">
        <v>224</v>
      </c>
      <c r="G17" s="174">
        <v>-2</v>
      </c>
      <c r="H17" s="142">
        <v>34</v>
      </c>
      <c r="I17" s="83">
        <v>217</v>
      </c>
      <c r="J17" s="83">
        <v>214</v>
      </c>
      <c r="K17" s="174">
        <v>1.4</v>
      </c>
      <c r="L17">
        <v>9</v>
      </c>
    </row>
    <row r="18" spans="1:11" ht="12.75" customHeight="1">
      <c r="A18" s="208" t="s">
        <v>262</v>
      </c>
      <c r="B18" s="209"/>
      <c r="C18" s="210"/>
      <c r="D18" s="143"/>
      <c r="E18" s="84">
        <f>SUM(E9:E17)</f>
        <v>3963</v>
      </c>
      <c r="F18" s="34">
        <f>SUM(F9:F17)</f>
        <v>4114</v>
      </c>
      <c r="G18" s="174">
        <f>((E18-F18)/F18)*100</f>
        <v>-3.6703937773456494</v>
      </c>
      <c r="H18" s="143"/>
      <c r="I18" s="84">
        <f>SUM(I9:I17)</f>
        <v>4642</v>
      </c>
      <c r="J18" s="84">
        <f>SUM(J9:J17)</f>
        <v>4606</v>
      </c>
      <c r="K18" s="174">
        <f>((I18-J18)/J18)*100</f>
        <v>0.7815892314372557</v>
      </c>
    </row>
    <row r="19" spans="1:11" ht="12.75" customHeight="1">
      <c r="A19" s="60" t="s">
        <v>263</v>
      </c>
      <c r="B19" s="61"/>
      <c r="C19" s="61"/>
      <c r="D19" s="144"/>
      <c r="E19" s="86"/>
      <c r="F19" s="98"/>
      <c r="G19" s="174"/>
      <c r="H19" s="144"/>
      <c r="I19" s="86"/>
      <c r="J19" s="86"/>
      <c r="K19" s="174"/>
    </row>
    <row r="20" spans="1:12" ht="12.75" customHeight="1">
      <c r="A20" s="208" t="s">
        <v>264</v>
      </c>
      <c r="B20" s="209"/>
      <c r="C20" s="210"/>
      <c r="D20" s="142">
        <v>24</v>
      </c>
      <c r="E20" s="83">
        <v>97</v>
      </c>
      <c r="F20" s="117">
        <v>102</v>
      </c>
      <c r="G20" s="174">
        <v>-5.5</v>
      </c>
      <c r="H20" s="142">
        <v>25</v>
      </c>
      <c r="I20" s="83">
        <v>105</v>
      </c>
      <c r="J20" s="83">
        <v>105</v>
      </c>
      <c r="K20" s="174">
        <v>-0.1</v>
      </c>
      <c r="L20">
        <v>10</v>
      </c>
    </row>
    <row r="21" spans="1:12" ht="12.75" customHeight="1">
      <c r="A21" s="208" t="s">
        <v>265</v>
      </c>
      <c r="B21" s="209"/>
      <c r="C21" s="210"/>
      <c r="D21" s="142">
        <v>0</v>
      </c>
      <c r="E21" s="83">
        <v>0</v>
      </c>
      <c r="F21" s="117">
        <v>0</v>
      </c>
      <c r="G21" s="174">
        <v>0</v>
      </c>
      <c r="H21" s="142">
        <v>0</v>
      </c>
      <c r="I21" s="83">
        <v>0</v>
      </c>
      <c r="J21" s="83">
        <v>0</v>
      </c>
      <c r="K21" s="174">
        <v>0</v>
      </c>
      <c r="L21">
        <v>11</v>
      </c>
    </row>
    <row r="22" spans="1:12" ht="12.75" customHeight="1">
      <c r="A22" s="208" t="s">
        <v>266</v>
      </c>
      <c r="B22" s="209"/>
      <c r="C22" s="210"/>
      <c r="D22" s="142">
        <v>49</v>
      </c>
      <c r="E22" s="83">
        <v>1962</v>
      </c>
      <c r="F22" s="117">
        <v>1948</v>
      </c>
      <c r="G22" s="174">
        <v>0.7</v>
      </c>
      <c r="H22" s="142">
        <v>95</v>
      </c>
      <c r="I22" s="83">
        <v>1950</v>
      </c>
      <c r="J22" s="83">
        <v>1855</v>
      </c>
      <c r="K22" s="174">
        <v>5.1</v>
      </c>
      <c r="L22">
        <v>12</v>
      </c>
    </row>
    <row r="23" spans="1:12" ht="12.75" customHeight="1">
      <c r="A23" s="208" t="s">
        <v>267</v>
      </c>
      <c r="B23" s="209"/>
      <c r="C23" s="210"/>
      <c r="D23" s="142">
        <v>70</v>
      </c>
      <c r="E23" s="83">
        <v>1792</v>
      </c>
      <c r="F23" s="117">
        <v>1822</v>
      </c>
      <c r="G23" s="174">
        <v>-1.7</v>
      </c>
      <c r="H23" s="142">
        <v>63</v>
      </c>
      <c r="I23" s="83">
        <v>1870</v>
      </c>
      <c r="J23" s="83">
        <v>1810</v>
      </c>
      <c r="K23" s="174">
        <v>3.3</v>
      </c>
      <c r="L23">
        <v>13</v>
      </c>
    </row>
    <row r="24" spans="1:12" ht="12.75" customHeight="1">
      <c r="A24" s="208" t="s">
        <v>268</v>
      </c>
      <c r="B24" s="209"/>
      <c r="C24" s="210"/>
      <c r="D24" s="142">
        <v>24</v>
      </c>
      <c r="E24" s="83">
        <v>590</v>
      </c>
      <c r="F24" s="117">
        <v>620</v>
      </c>
      <c r="G24" s="174">
        <v>-4.8</v>
      </c>
      <c r="H24" s="142">
        <v>25</v>
      </c>
      <c r="I24" s="83">
        <v>694</v>
      </c>
      <c r="J24" s="83">
        <v>691</v>
      </c>
      <c r="K24" s="174">
        <v>0.6</v>
      </c>
      <c r="L24">
        <v>14</v>
      </c>
    </row>
    <row r="25" spans="1:12" ht="12.75" customHeight="1">
      <c r="A25" s="208" t="s">
        <v>269</v>
      </c>
      <c r="B25" s="209"/>
      <c r="C25" s="210"/>
      <c r="D25" s="142">
        <v>21</v>
      </c>
      <c r="E25" s="83">
        <v>1433</v>
      </c>
      <c r="F25" s="117">
        <v>1487</v>
      </c>
      <c r="G25" s="174">
        <v>-3.7</v>
      </c>
      <c r="H25" s="142">
        <v>22</v>
      </c>
      <c r="I25" s="83">
        <v>1618</v>
      </c>
      <c r="J25" s="83">
        <v>1583</v>
      </c>
      <c r="K25" s="174">
        <v>2.2</v>
      </c>
      <c r="L25">
        <v>15</v>
      </c>
    </row>
    <row r="26" spans="1:12" ht="12.75" customHeight="1">
      <c r="A26" s="208" t="s">
        <v>270</v>
      </c>
      <c r="B26" s="209"/>
      <c r="C26" s="210"/>
      <c r="D26" s="142">
        <v>69</v>
      </c>
      <c r="E26" s="83">
        <v>1194</v>
      </c>
      <c r="F26" s="117">
        <v>1210</v>
      </c>
      <c r="G26" s="174">
        <v>-1.3</v>
      </c>
      <c r="H26" s="142">
        <v>56</v>
      </c>
      <c r="I26" s="83">
        <v>1294</v>
      </c>
      <c r="J26" s="83">
        <v>1221</v>
      </c>
      <c r="K26" s="174">
        <v>6</v>
      </c>
      <c r="L26">
        <v>16</v>
      </c>
    </row>
    <row r="27" spans="1:12" ht="12.75" customHeight="1">
      <c r="A27" s="208" t="s">
        <v>271</v>
      </c>
      <c r="B27" s="209"/>
      <c r="C27" s="210"/>
      <c r="D27" s="142">
        <v>287</v>
      </c>
      <c r="E27" s="83">
        <v>1461</v>
      </c>
      <c r="F27" s="117">
        <v>1498</v>
      </c>
      <c r="G27" s="174">
        <v>-2.4</v>
      </c>
      <c r="H27" s="142">
        <v>291</v>
      </c>
      <c r="I27" s="83">
        <v>1664</v>
      </c>
      <c r="J27" s="83">
        <v>1637</v>
      </c>
      <c r="K27" s="174">
        <v>1.7</v>
      </c>
      <c r="L27">
        <v>17</v>
      </c>
    </row>
    <row r="28" spans="1:12" ht="12.75" customHeight="1">
      <c r="A28" s="208" t="s">
        <v>272</v>
      </c>
      <c r="B28" s="209"/>
      <c r="C28" s="210"/>
      <c r="D28" s="142">
        <v>14</v>
      </c>
      <c r="E28" s="83">
        <v>418</v>
      </c>
      <c r="F28" s="117">
        <v>458</v>
      </c>
      <c r="G28" s="174">
        <v>-8.6</v>
      </c>
      <c r="H28" s="142">
        <v>19</v>
      </c>
      <c r="I28" s="83">
        <v>520</v>
      </c>
      <c r="J28" s="83">
        <v>516</v>
      </c>
      <c r="K28" s="174">
        <v>0.9</v>
      </c>
      <c r="L28">
        <v>18</v>
      </c>
    </row>
    <row r="29" spans="1:11" ht="12.75" customHeight="1">
      <c r="A29" s="208" t="s">
        <v>262</v>
      </c>
      <c r="B29" s="209"/>
      <c r="C29" s="210"/>
      <c r="D29" s="143"/>
      <c r="E29" s="84">
        <f>SUM(E20:E28)</f>
        <v>8947</v>
      </c>
      <c r="F29" s="34">
        <f>SUM(F20:F28)</f>
        <v>9145</v>
      </c>
      <c r="G29" s="174">
        <f>((E29-F29)/F29)*100</f>
        <v>-2.1651175505740845</v>
      </c>
      <c r="H29" s="143"/>
      <c r="I29" s="84">
        <f>SUM(I20:I28)</f>
        <v>9715</v>
      </c>
      <c r="J29" s="84">
        <f>SUM(J20:J28)</f>
        <v>9418</v>
      </c>
      <c r="K29" s="174">
        <f>((I29-J29)/J29)*100</f>
        <v>3.153535782544065</v>
      </c>
    </row>
    <row r="30" spans="1:11" ht="12.75" customHeight="1">
      <c r="A30" s="60" t="s">
        <v>273</v>
      </c>
      <c r="B30" s="61"/>
      <c r="C30" s="61"/>
      <c r="D30" s="144"/>
      <c r="E30" s="86"/>
      <c r="F30" s="98"/>
      <c r="G30" s="174"/>
      <c r="H30" s="144"/>
      <c r="I30" s="86"/>
      <c r="J30" s="86"/>
      <c r="K30" s="174"/>
    </row>
    <row r="31" spans="1:12" ht="12.75" customHeight="1">
      <c r="A31" s="208" t="s">
        <v>274</v>
      </c>
      <c r="B31" s="209"/>
      <c r="C31" s="210"/>
      <c r="D31" s="142">
        <v>12</v>
      </c>
      <c r="E31" s="83">
        <v>1142</v>
      </c>
      <c r="F31" s="117">
        <v>1153</v>
      </c>
      <c r="G31" s="174">
        <v>-0.9</v>
      </c>
      <c r="H31" s="142">
        <v>18</v>
      </c>
      <c r="I31" s="83">
        <v>1286</v>
      </c>
      <c r="J31" s="83">
        <v>1288</v>
      </c>
      <c r="K31" s="174">
        <v>-0.2</v>
      </c>
      <c r="L31">
        <v>19</v>
      </c>
    </row>
    <row r="32" spans="1:12" ht="12.75" customHeight="1">
      <c r="A32" s="208" t="s">
        <v>275</v>
      </c>
      <c r="B32" s="209"/>
      <c r="C32" s="210"/>
      <c r="D32" s="142">
        <v>20</v>
      </c>
      <c r="E32" s="83">
        <v>1220</v>
      </c>
      <c r="F32" s="117">
        <v>1300</v>
      </c>
      <c r="G32" s="174">
        <v>-6.2</v>
      </c>
      <c r="H32" s="142">
        <v>27</v>
      </c>
      <c r="I32" s="83">
        <v>1146</v>
      </c>
      <c r="J32" s="83">
        <v>1131</v>
      </c>
      <c r="K32" s="174">
        <v>1.3</v>
      </c>
      <c r="L32">
        <v>20</v>
      </c>
    </row>
    <row r="33" spans="1:12" ht="12.75" customHeight="1">
      <c r="A33" s="208" t="s">
        <v>276</v>
      </c>
      <c r="B33" s="209"/>
      <c r="C33" s="210"/>
      <c r="D33" s="142">
        <v>60</v>
      </c>
      <c r="E33" s="83">
        <v>918</v>
      </c>
      <c r="F33" s="117">
        <v>936</v>
      </c>
      <c r="G33" s="174">
        <v>-2</v>
      </c>
      <c r="H33" s="142">
        <v>90</v>
      </c>
      <c r="I33" s="83">
        <v>1019</v>
      </c>
      <c r="J33" s="83">
        <v>993</v>
      </c>
      <c r="K33" s="174">
        <v>2.6</v>
      </c>
      <c r="L33">
        <v>21</v>
      </c>
    </row>
    <row r="34" spans="1:12" ht="12.75" customHeight="1">
      <c r="A34" s="208" t="s">
        <v>277</v>
      </c>
      <c r="B34" s="209"/>
      <c r="C34" s="210"/>
      <c r="D34" s="142">
        <v>59</v>
      </c>
      <c r="E34" s="83">
        <v>736</v>
      </c>
      <c r="F34" s="117">
        <v>731</v>
      </c>
      <c r="G34" s="174">
        <v>0.7</v>
      </c>
      <c r="H34" s="142">
        <v>59</v>
      </c>
      <c r="I34" s="83">
        <v>816</v>
      </c>
      <c r="J34" s="83">
        <v>805</v>
      </c>
      <c r="K34" s="174">
        <v>1.3</v>
      </c>
      <c r="L34">
        <v>22</v>
      </c>
    </row>
    <row r="35" spans="1:12" ht="12.75" customHeight="1">
      <c r="A35" s="208" t="s">
        <v>278</v>
      </c>
      <c r="B35" s="209"/>
      <c r="C35" s="210"/>
      <c r="D35" s="142">
        <v>53</v>
      </c>
      <c r="E35" s="83">
        <v>1288</v>
      </c>
      <c r="F35" s="117">
        <v>1387</v>
      </c>
      <c r="G35" s="174">
        <v>-7.1</v>
      </c>
      <c r="H35" s="142">
        <v>64</v>
      </c>
      <c r="I35" s="83">
        <v>1453</v>
      </c>
      <c r="J35" s="83">
        <v>1471</v>
      </c>
      <c r="K35" s="174">
        <v>-1.2</v>
      </c>
      <c r="L35">
        <v>23</v>
      </c>
    </row>
    <row r="36" spans="1:12" ht="12.75" customHeight="1">
      <c r="A36" s="208" t="s">
        <v>279</v>
      </c>
      <c r="B36" s="209"/>
      <c r="C36" s="210"/>
      <c r="D36" s="142">
        <v>17</v>
      </c>
      <c r="E36" s="83">
        <v>1107</v>
      </c>
      <c r="F36" s="117">
        <v>1145</v>
      </c>
      <c r="G36" s="174">
        <v>-3.3</v>
      </c>
      <c r="H36" s="142">
        <v>2</v>
      </c>
      <c r="I36" s="83">
        <v>1257</v>
      </c>
      <c r="J36" s="83">
        <v>1280</v>
      </c>
      <c r="K36" s="174">
        <v>-1.7</v>
      </c>
      <c r="L36">
        <v>24</v>
      </c>
    </row>
    <row r="37" spans="1:12" ht="12.75" customHeight="1">
      <c r="A37" s="208" t="s">
        <v>280</v>
      </c>
      <c r="B37" s="209"/>
      <c r="C37" s="210"/>
      <c r="D37" s="142">
        <v>81</v>
      </c>
      <c r="E37" s="83">
        <v>1073</v>
      </c>
      <c r="F37" s="117">
        <v>1102</v>
      </c>
      <c r="G37" s="174">
        <v>-2.6</v>
      </c>
      <c r="H37" s="142">
        <v>82</v>
      </c>
      <c r="I37" s="83">
        <v>1302</v>
      </c>
      <c r="J37" s="83">
        <v>1347</v>
      </c>
      <c r="K37" s="174">
        <v>-3.3</v>
      </c>
      <c r="L37">
        <v>25</v>
      </c>
    </row>
    <row r="38" spans="1:12" ht="12.75" customHeight="1">
      <c r="A38" s="208" t="s">
        <v>281</v>
      </c>
      <c r="B38" s="209"/>
      <c r="C38" s="210"/>
      <c r="D38" s="142">
        <v>36</v>
      </c>
      <c r="E38" s="83">
        <v>575</v>
      </c>
      <c r="F38" s="117">
        <v>559</v>
      </c>
      <c r="G38" s="174">
        <v>2.8</v>
      </c>
      <c r="H38" s="142">
        <v>36</v>
      </c>
      <c r="I38" s="83">
        <v>672</v>
      </c>
      <c r="J38" s="83">
        <v>635</v>
      </c>
      <c r="K38" s="174">
        <v>5.9</v>
      </c>
      <c r="L38">
        <v>26</v>
      </c>
    </row>
    <row r="39" spans="1:12" ht="12.75" customHeight="1">
      <c r="A39" s="208" t="s">
        <v>282</v>
      </c>
      <c r="B39" s="209"/>
      <c r="C39" s="210"/>
      <c r="D39" s="142">
        <v>1</v>
      </c>
      <c r="E39" s="83">
        <v>337</v>
      </c>
      <c r="F39" s="117">
        <v>340</v>
      </c>
      <c r="G39" s="174">
        <v>-1</v>
      </c>
      <c r="H39" s="142">
        <v>1</v>
      </c>
      <c r="I39" s="83">
        <v>369</v>
      </c>
      <c r="J39" s="83">
        <v>379</v>
      </c>
      <c r="K39" s="174">
        <v>-2.6</v>
      </c>
      <c r="L39">
        <v>27</v>
      </c>
    </row>
    <row r="40" spans="1:12" ht="12.75" customHeight="1">
      <c r="A40" s="208" t="s">
        <v>283</v>
      </c>
      <c r="B40" s="209"/>
      <c r="C40" s="210"/>
      <c r="D40" s="142">
        <v>43</v>
      </c>
      <c r="E40" s="83">
        <v>1414</v>
      </c>
      <c r="F40" s="117">
        <v>1493</v>
      </c>
      <c r="G40" s="174">
        <v>-5.3</v>
      </c>
      <c r="H40" s="142">
        <v>47</v>
      </c>
      <c r="I40" s="83">
        <v>1671</v>
      </c>
      <c r="J40" s="83">
        <v>1598</v>
      </c>
      <c r="K40" s="174">
        <v>4.5</v>
      </c>
      <c r="L40">
        <v>28</v>
      </c>
    </row>
    <row r="41" spans="1:12" ht="12.75" customHeight="1">
      <c r="A41" s="208" t="s">
        <v>284</v>
      </c>
      <c r="B41" s="209"/>
      <c r="C41" s="210"/>
      <c r="D41" s="142">
        <v>33</v>
      </c>
      <c r="E41" s="83">
        <v>303</v>
      </c>
      <c r="F41" s="117">
        <v>306</v>
      </c>
      <c r="G41" s="174">
        <v>-1</v>
      </c>
      <c r="H41" s="142">
        <v>26</v>
      </c>
      <c r="I41" s="83">
        <v>358</v>
      </c>
      <c r="J41" s="83">
        <v>362</v>
      </c>
      <c r="K41" s="174">
        <v>-1</v>
      </c>
      <c r="L41">
        <v>29</v>
      </c>
    </row>
    <row r="42" spans="1:12" ht="12.75" customHeight="1">
      <c r="A42" s="208" t="s">
        <v>285</v>
      </c>
      <c r="B42" s="209"/>
      <c r="C42" s="210"/>
      <c r="D42" s="142">
        <v>43</v>
      </c>
      <c r="E42" s="83">
        <v>1254</v>
      </c>
      <c r="F42" s="117">
        <v>1273</v>
      </c>
      <c r="G42" s="174">
        <v>-1.4</v>
      </c>
      <c r="H42" s="142">
        <v>39</v>
      </c>
      <c r="I42" s="83">
        <v>1499</v>
      </c>
      <c r="J42" s="83">
        <v>1497</v>
      </c>
      <c r="K42" s="174">
        <v>0.2</v>
      </c>
      <c r="L42">
        <v>30</v>
      </c>
    </row>
    <row r="43" spans="1:11" ht="12.75" customHeight="1">
      <c r="A43" s="208" t="s">
        <v>262</v>
      </c>
      <c r="B43" s="209"/>
      <c r="C43" s="210"/>
      <c r="D43" s="143"/>
      <c r="E43" s="84">
        <f>SUM(E31:E42)</f>
        <v>11367</v>
      </c>
      <c r="F43" s="34">
        <f>SUM(F31:F42)</f>
        <v>11725</v>
      </c>
      <c r="G43" s="174">
        <f>((E43-F43)/F43)*100</f>
        <v>-3.0533049040511724</v>
      </c>
      <c r="H43" s="143"/>
      <c r="I43" s="84">
        <f>SUM(I31:I42)</f>
        <v>12848</v>
      </c>
      <c r="J43" s="84">
        <f>SUM(J31:J42)</f>
        <v>12786</v>
      </c>
      <c r="K43" s="174">
        <f>((I43-J43)/J43)*100</f>
        <v>0.48490536524323474</v>
      </c>
    </row>
    <row r="44" spans="1:11" ht="12.75" customHeight="1">
      <c r="A44" s="60" t="s">
        <v>286</v>
      </c>
      <c r="B44" s="61"/>
      <c r="C44" s="61"/>
      <c r="D44" s="144"/>
      <c r="E44" s="86"/>
      <c r="F44" s="98"/>
      <c r="G44" s="174"/>
      <c r="H44" s="144"/>
      <c r="I44" s="86"/>
      <c r="J44" s="86"/>
      <c r="K44" s="174"/>
    </row>
    <row r="45" spans="1:12" ht="12.75" customHeight="1">
      <c r="A45" s="208" t="s">
        <v>287</v>
      </c>
      <c r="B45" s="209"/>
      <c r="C45" s="210"/>
      <c r="D45" s="142">
        <v>45</v>
      </c>
      <c r="E45" s="83">
        <v>1204</v>
      </c>
      <c r="F45" s="117">
        <v>1236</v>
      </c>
      <c r="G45" s="174">
        <v>-2.5</v>
      </c>
      <c r="H45" s="142">
        <v>51</v>
      </c>
      <c r="I45" s="83">
        <v>1261</v>
      </c>
      <c r="J45" s="83">
        <v>1246</v>
      </c>
      <c r="K45" s="174">
        <v>1.2</v>
      </c>
      <c r="L45">
        <v>31</v>
      </c>
    </row>
    <row r="46" spans="1:12" ht="12.75" customHeight="1">
      <c r="A46" s="208" t="s">
        <v>288</v>
      </c>
      <c r="B46" s="209"/>
      <c r="C46" s="210"/>
      <c r="D46" s="142">
        <v>19</v>
      </c>
      <c r="E46" s="83">
        <v>847</v>
      </c>
      <c r="F46" s="117">
        <v>862</v>
      </c>
      <c r="G46" s="174">
        <v>-1.7</v>
      </c>
      <c r="H46" s="142">
        <v>18</v>
      </c>
      <c r="I46" s="83">
        <v>951</v>
      </c>
      <c r="J46" s="83">
        <v>973</v>
      </c>
      <c r="K46" s="174">
        <v>-2.3</v>
      </c>
      <c r="L46">
        <v>32</v>
      </c>
    </row>
    <row r="47" spans="1:12" ht="12.75" customHeight="1">
      <c r="A47" s="208" t="s">
        <v>289</v>
      </c>
      <c r="B47" s="209"/>
      <c r="C47" s="210"/>
      <c r="D47" s="142">
        <v>12</v>
      </c>
      <c r="E47" s="83">
        <v>1251</v>
      </c>
      <c r="F47" s="117">
        <v>1279</v>
      </c>
      <c r="G47" s="174">
        <v>-2.2</v>
      </c>
      <c r="H47" s="142">
        <v>11</v>
      </c>
      <c r="I47" s="83">
        <v>1367</v>
      </c>
      <c r="J47" s="83">
        <v>1408</v>
      </c>
      <c r="K47" s="174">
        <v>-2.9</v>
      </c>
      <c r="L47">
        <v>33</v>
      </c>
    </row>
    <row r="48" spans="1:12" ht="12.75" customHeight="1">
      <c r="A48" s="208" t="s">
        <v>290</v>
      </c>
      <c r="B48" s="209"/>
      <c r="C48" s="210"/>
      <c r="D48" s="142">
        <v>14</v>
      </c>
      <c r="E48" s="83">
        <v>858</v>
      </c>
      <c r="F48" s="117">
        <v>856</v>
      </c>
      <c r="G48" s="174">
        <v>0.2</v>
      </c>
      <c r="H48" s="142">
        <v>2</v>
      </c>
      <c r="I48" s="83">
        <v>873</v>
      </c>
      <c r="J48" s="83">
        <v>868</v>
      </c>
      <c r="K48" s="174">
        <v>0.6</v>
      </c>
      <c r="L48">
        <v>34</v>
      </c>
    </row>
    <row r="49" spans="1:12" ht="12.75" customHeight="1">
      <c r="A49" s="208" t="s">
        <v>291</v>
      </c>
      <c r="B49" s="209"/>
      <c r="C49" s="210"/>
      <c r="D49" s="142">
        <v>37</v>
      </c>
      <c r="E49" s="83">
        <v>988</v>
      </c>
      <c r="F49" s="117">
        <v>969</v>
      </c>
      <c r="G49" s="174">
        <v>1.9</v>
      </c>
      <c r="H49" s="142">
        <v>43</v>
      </c>
      <c r="I49" s="83">
        <v>948</v>
      </c>
      <c r="J49" s="83">
        <v>928</v>
      </c>
      <c r="K49" s="174">
        <v>2.2</v>
      </c>
      <c r="L49">
        <v>35</v>
      </c>
    </row>
    <row r="50" spans="1:12" ht="12.75" customHeight="1">
      <c r="A50" s="208" t="s">
        <v>292</v>
      </c>
      <c r="B50" s="209"/>
      <c r="C50" s="210"/>
      <c r="D50" s="142">
        <v>0</v>
      </c>
      <c r="E50" s="83">
        <v>951</v>
      </c>
      <c r="F50" s="117">
        <v>941</v>
      </c>
      <c r="G50" s="174">
        <v>1</v>
      </c>
      <c r="H50" s="142">
        <v>44</v>
      </c>
      <c r="I50" s="83">
        <v>903</v>
      </c>
      <c r="J50" s="83">
        <v>925</v>
      </c>
      <c r="K50" s="174">
        <v>-2.3</v>
      </c>
      <c r="L50">
        <v>36</v>
      </c>
    </row>
    <row r="51" spans="1:12" ht="12.75" customHeight="1">
      <c r="A51" s="208" t="s">
        <v>293</v>
      </c>
      <c r="B51" s="209"/>
      <c r="C51" s="210"/>
      <c r="D51" s="142">
        <v>15</v>
      </c>
      <c r="E51" s="83">
        <v>1495</v>
      </c>
      <c r="F51" s="117">
        <v>1519</v>
      </c>
      <c r="G51" s="174">
        <v>-1.6</v>
      </c>
      <c r="H51" s="142">
        <v>17</v>
      </c>
      <c r="I51" s="83">
        <v>1465</v>
      </c>
      <c r="J51" s="83">
        <v>1481</v>
      </c>
      <c r="K51" s="174">
        <v>-1.1</v>
      </c>
      <c r="L51">
        <v>37</v>
      </c>
    </row>
    <row r="52" spans="1:12" ht="12.75" customHeight="1">
      <c r="A52" s="208" t="s">
        <v>294</v>
      </c>
      <c r="B52" s="209"/>
      <c r="C52" s="210"/>
      <c r="D52" s="142">
        <v>106</v>
      </c>
      <c r="E52" s="83">
        <v>4065</v>
      </c>
      <c r="F52" s="117">
        <v>4008</v>
      </c>
      <c r="G52" s="174">
        <v>1.4</v>
      </c>
      <c r="H52" s="142">
        <v>107</v>
      </c>
      <c r="I52" s="83">
        <v>3999</v>
      </c>
      <c r="J52" s="83">
        <v>3925</v>
      </c>
      <c r="K52" s="174">
        <v>1.9</v>
      </c>
      <c r="L52">
        <v>38</v>
      </c>
    </row>
    <row r="53" spans="1:11" ht="12.75" customHeight="1">
      <c r="A53" s="208" t="s">
        <v>262</v>
      </c>
      <c r="B53" s="209"/>
      <c r="C53" s="210"/>
      <c r="D53" s="143"/>
      <c r="E53" s="84">
        <f>SUM(E45:E52)</f>
        <v>11659</v>
      </c>
      <c r="F53" s="34">
        <f>SUM(F45:F52)</f>
        <v>11670</v>
      </c>
      <c r="G53" s="174">
        <f>((E53-F53)/F53)*100</f>
        <v>-0.09425878320479864</v>
      </c>
      <c r="H53" s="143"/>
      <c r="I53" s="84">
        <f>SUM(I45:I52)</f>
        <v>11767</v>
      </c>
      <c r="J53" s="84">
        <f>SUM(J45:J52)</f>
        <v>11754</v>
      </c>
      <c r="K53" s="174">
        <f>((I53-J53)/J53)*100</f>
        <v>0.11060064658839544</v>
      </c>
    </row>
    <row r="54" spans="1:11" ht="12.75" customHeight="1">
      <c r="A54" s="60" t="s">
        <v>295</v>
      </c>
      <c r="B54" s="61"/>
      <c r="C54" s="61"/>
      <c r="D54" s="144"/>
      <c r="E54" s="86"/>
      <c r="F54" s="98"/>
      <c r="G54" s="174"/>
      <c r="H54" s="144"/>
      <c r="I54" s="86"/>
      <c r="J54" s="86"/>
      <c r="K54" s="174"/>
    </row>
    <row r="55" spans="1:12" ht="12.75" customHeight="1">
      <c r="A55" s="208" t="s">
        <v>296</v>
      </c>
      <c r="B55" s="209"/>
      <c r="C55" s="210"/>
      <c r="D55" s="142">
        <v>19</v>
      </c>
      <c r="E55" s="83">
        <v>81</v>
      </c>
      <c r="F55" s="117">
        <v>80</v>
      </c>
      <c r="G55" s="174">
        <v>1.4</v>
      </c>
      <c r="H55" s="142">
        <v>34</v>
      </c>
      <c r="I55" s="83">
        <v>82</v>
      </c>
      <c r="J55" s="83">
        <v>81</v>
      </c>
      <c r="K55" s="174">
        <v>0.1</v>
      </c>
      <c r="L55">
        <v>39</v>
      </c>
    </row>
    <row r="56" spans="1:12" ht="12.75" customHeight="1">
      <c r="A56" s="208" t="s">
        <v>297</v>
      </c>
      <c r="B56" s="209"/>
      <c r="C56" s="210"/>
      <c r="D56" s="142">
        <v>34</v>
      </c>
      <c r="E56" s="83">
        <v>1022</v>
      </c>
      <c r="F56" s="117">
        <v>980</v>
      </c>
      <c r="G56" s="174">
        <v>4.3</v>
      </c>
      <c r="H56" s="142">
        <v>30</v>
      </c>
      <c r="I56" s="83">
        <v>1077</v>
      </c>
      <c r="J56" s="83">
        <v>1034</v>
      </c>
      <c r="K56" s="174">
        <v>4.2</v>
      </c>
      <c r="L56">
        <v>40</v>
      </c>
    </row>
    <row r="57" spans="1:12" ht="12.75" customHeight="1">
      <c r="A57" s="208" t="s">
        <v>298</v>
      </c>
      <c r="B57" s="209"/>
      <c r="C57" s="210"/>
      <c r="D57" s="142">
        <v>48</v>
      </c>
      <c r="E57" s="83">
        <v>2803</v>
      </c>
      <c r="F57" s="117">
        <v>2779</v>
      </c>
      <c r="G57" s="174">
        <v>0.9</v>
      </c>
      <c r="H57" s="142">
        <v>36</v>
      </c>
      <c r="I57" s="83">
        <v>4149</v>
      </c>
      <c r="J57" s="83">
        <v>3911</v>
      </c>
      <c r="K57" s="174">
        <v>6.1</v>
      </c>
      <c r="L57">
        <v>41</v>
      </c>
    </row>
    <row r="58" spans="1:12" ht="12.75" customHeight="1">
      <c r="A58" s="208" t="s">
        <v>299</v>
      </c>
      <c r="B58" s="209"/>
      <c r="C58" s="210"/>
      <c r="D58" s="142">
        <v>53</v>
      </c>
      <c r="E58" s="83">
        <v>823</v>
      </c>
      <c r="F58" s="117">
        <v>810</v>
      </c>
      <c r="G58" s="174">
        <v>1.7</v>
      </c>
      <c r="H58" s="142">
        <v>60</v>
      </c>
      <c r="I58" s="83">
        <v>842</v>
      </c>
      <c r="J58" s="83">
        <v>814</v>
      </c>
      <c r="K58" s="174">
        <v>3.4</v>
      </c>
      <c r="L58">
        <v>42</v>
      </c>
    </row>
    <row r="59" spans="1:12" ht="12.75" customHeight="1">
      <c r="A59" s="208" t="s">
        <v>300</v>
      </c>
      <c r="B59" s="209"/>
      <c r="C59" s="210"/>
      <c r="D59" s="142">
        <v>10</v>
      </c>
      <c r="E59" s="83">
        <v>88</v>
      </c>
      <c r="F59" s="117">
        <v>87</v>
      </c>
      <c r="G59" s="174">
        <v>0.5</v>
      </c>
      <c r="H59" s="142">
        <v>10</v>
      </c>
      <c r="I59" s="83">
        <v>87</v>
      </c>
      <c r="J59" s="83">
        <v>88</v>
      </c>
      <c r="K59" s="174">
        <v>-0.5</v>
      </c>
      <c r="L59">
        <v>43</v>
      </c>
    </row>
    <row r="60" spans="1:12" ht="12.75" customHeight="1">
      <c r="A60" s="208" t="s">
        <v>301</v>
      </c>
      <c r="B60" s="209"/>
      <c r="C60" s="210"/>
      <c r="D60" s="142">
        <v>99</v>
      </c>
      <c r="E60" s="83">
        <v>364</v>
      </c>
      <c r="F60" s="117">
        <v>345</v>
      </c>
      <c r="G60" s="174">
        <v>5.4</v>
      </c>
      <c r="H60" s="142">
        <v>102</v>
      </c>
      <c r="I60" s="83">
        <v>378</v>
      </c>
      <c r="J60" s="83">
        <v>373</v>
      </c>
      <c r="K60" s="174">
        <v>1.3</v>
      </c>
      <c r="L60">
        <v>44</v>
      </c>
    </row>
    <row r="61" spans="1:12" ht="12.75" customHeight="1">
      <c r="A61" s="208" t="s">
        <v>302</v>
      </c>
      <c r="B61" s="209"/>
      <c r="C61" s="210"/>
      <c r="D61" s="142">
        <v>52</v>
      </c>
      <c r="E61" s="83">
        <v>363</v>
      </c>
      <c r="F61" s="117">
        <v>351</v>
      </c>
      <c r="G61" s="174">
        <v>3.3</v>
      </c>
      <c r="H61" s="142">
        <v>49</v>
      </c>
      <c r="I61" s="83">
        <v>445</v>
      </c>
      <c r="J61" s="83">
        <v>447</v>
      </c>
      <c r="K61" s="174">
        <v>-0.3</v>
      </c>
      <c r="L61">
        <v>45</v>
      </c>
    </row>
    <row r="62" spans="1:12" ht="12.75" customHeight="1">
      <c r="A62" s="208" t="s">
        <v>303</v>
      </c>
      <c r="B62" s="209"/>
      <c r="C62" s="210"/>
      <c r="D62" s="142">
        <v>33</v>
      </c>
      <c r="E62" s="83">
        <v>270</v>
      </c>
      <c r="F62" s="117">
        <v>262</v>
      </c>
      <c r="G62" s="174">
        <v>3.1</v>
      </c>
      <c r="H62" s="142">
        <v>36</v>
      </c>
      <c r="I62" s="83">
        <v>319</v>
      </c>
      <c r="J62" s="83">
        <v>301</v>
      </c>
      <c r="K62" s="174">
        <v>6.1</v>
      </c>
      <c r="L62">
        <v>46</v>
      </c>
    </row>
    <row r="63" spans="1:12" ht="12.75" customHeight="1">
      <c r="A63" s="208" t="s">
        <v>304</v>
      </c>
      <c r="B63" s="209"/>
      <c r="C63" s="210"/>
      <c r="D63" s="142">
        <v>28</v>
      </c>
      <c r="E63" s="83">
        <v>718</v>
      </c>
      <c r="F63" s="117">
        <v>693</v>
      </c>
      <c r="G63" s="174">
        <v>3.7</v>
      </c>
      <c r="H63" s="142">
        <v>26</v>
      </c>
      <c r="I63" s="83">
        <v>726</v>
      </c>
      <c r="J63" s="83">
        <v>700</v>
      </c>
      <c r="K63" s="174">
        <v>3.7</v>
      </c>
      <c r="L63">
        <v>47</v>
      </c>
    </row>
    <row r="64" spans="1:12" ht="12.75" customHeight="1">
      <c r="A64" s="208" t="s">
        <v>305</v>
      </c>
      <c r="B64" s="209"/>
      <c r="C64" s="210"/>
      <c r="D64" s="142">
        <v>105</v>
      </c>
      <c r="E64" s="83">
        <v>716</v>
      </c>
      <c r="F64" s="117">
        <v>683</v>
      </c>
      <c r="G64" s="174">
        <v>4.8</v>
      </c>
      <c r="H64" s="142">
        <v>94</v>
      </c>
      <c r="I64" s="83">
        <v>773</v>
      </c>
      <c r="J64" s="83">
        <v>768</v>
      </c>
      <c r="K64" s="174">
        <v>0.7</v>
      </c>
      <c r="L64">
        <v>48</v>
      </c>
    </row>
    <row r="65" spans="1:12" ht="12.75" customHeight="1">
      <c r="A65" s="208" t="s">
        <v>306</v>
      </c>
      <c r="B65" s="209"/>
      <c r="C65" s="210"/>
      <c r="D65" s="142">
        <v>38</v>
      </c>
      <c r="E65" s="83">
        <v>415</v>
      </c>
      <c r="F65" s="117">
        <v>385</v>
      </c>
      <c r="G65" s="174">
        <v>7.7</v>
      </c>
      <c r="H65" s="142">
        <v>44</v>
      </c>
      <c r="I65" s="83">
        <v>419</v>
      </c>
      <c r="J65" s="83">
        <v>402</v>
      </c>
      <c r="K65" s="174">
        <v>4.2</v>
      </c>
      <c r="L65">
        <v>49</v>
      </c>
    </row>
    <row r="66" spans="1:12" ht="12.75" customHeight="1">
      <c r="A66" s="208" t="s">
        <v>307</v>
      </c>
      <c r="B66" s="209"/>
      <c r="C66" s="210"/>
      <c r="D66" s="142">
        <v>0</v>
      </c>
      <c r="E66" s="83">
        <v>691</v>
      </c>
      <c r="F66" s="117">
        <v>665</v>
      </c>
      <c r="G66" s="174">
        <v>4</v>
      </c>
      <c r="H66" s="142">
        <v>0</v>
      </c>
      <c r="I66" s="83">
        <v>771</v>
      </c>
      <c r="J66" s="83">
        <v>766</v>
      </c>
      <c r="K66" s="174">
        <v>0.7</v>
      </c>
      <c r="L66">
        <v>50</v>
      </c>
    </row>
    <row r="67" spans="1:12" ht="12.75" customHeight="1">
      <c r="A67" s="208" t="s">
        <v>308</v>
      </c>
      <c r="B67" s="209"/>
      <c r="C67" s="210"/>
      <c r="D67" s="142">
        <v>101</v>
      </c>
      <c r="E67" s="83">
        <v>302</v>
      </c>
      <c r="F67" s="117">
        <v>300</v>
      </c>
      <c r="G67" s="174">
        <v>0.5</v>
      </c>
      <c r="H67" s="142">
        <v>98</v>
      </c>
      <c r="I67" s="83">
        <v>333</v>
      </c>
      <c r="J67" s="83">
        <v>332</v>
      </c>
      <c r="K67" s="174">
        <v>0.3</v>
      </c>
      <c r="L67">
        <v>51</v>
      </c>
    </row>
    <row r="68" spans="1:11" ht="12.75" customHeight="1">
      <c r="A68" s="208" t="s">
        <v>262</v>
      </c>
      <c r="B68" s="209"/>
      <c r="C68" s="210"/>
      <c r="D68" s="73"/>
      <c r="E68" s="84">
        <f>SUM(E55:E67)</f>
        <v>8656</v>
      </c>
      <c r="F68" s="34">
        <f>SUM(F55:F67)</f>
        <v>8420</v>
      </c>
      <c r="G68" s="174">
        <f>((E68-F68)/F68)*100</f>
        <v>2.802850356294537</v>
      </c>
      <c r="H68" s="85"/>
      <c r="I68" s="84">
        <f>SUM(I55:I67)</f>
        <v>10401</v>
      </c>
      <c r="J68" s="84">
        <f>SUM(J55:J67)</f>
        <v>10017</v>
      </c>
      <c r="K68" s="174">
        <f>((I68-J68)/J68)*100</f>
        <v>3.833483078766098</v>
      </c>
    </row>
    <row r="69" spans="1:11" ht="12.75" customHeight="1">
      <c r="A69" s="211" t="s">
        <v>309</v>
      </c>
      <c r="B69" s="212"/>
      <c r="C69" s="213"/>
      <c r="D69" s="84">
        <f>SUM(D6:D68)</f>
        <v>2156</v>
      </c>
      <c r="E69" s="84">
        <f>E18+E29+E43+E53+E68</f>
        <v>44592</v>
      </c>
      <c r="F69" s="34">
        <f>F18+F29+F43+F53+F68</f>
        <v>45074</v>
      </c>
      <c r="G69" s="174">
        <f>((E69-F69)/F69)*100</f>
        <v>-1.0693526201357768</v>
      </c>
      <c r="H69" s="84">
        <f>SUM(H6:H68)</f>
        <v>2230</v>
      </c>
      <c r="I69" s="84">
        <f>I18+I29+I43+I53+I68</f>
        <v>49373</v>
      </c>
      <c r="J69" s="84">
        <f>J18+J29+J43+J53+J68</f>
        <v>48581</v>
      </c>
      <c r="K69" s="174">
        <f>((I69-J69)/J69)*100</f>
        <v>1.6302669768016302</v>
      </c>
    </row>
    <row r="70" spans="1:11" ht="12.75">
      <c r="A70" s="214" t="s">
        <v>310</v>
      </c>
      <c r="B70" s="214"/>
      <c r="C70" s="214"/>
      <c r="D70" s="214"/>
      <c r="E70" s="214"/>
      <c r="F70" s="214"/>
      <c r="G70" s="214"/>
      <c r="H70" s="214"/>
      <c r="I70" s="214"/>
      <c r="J70" s="214"/>
      <c r="K70" s="214"/>
    </row>
    <row r="71" spans="1:11" ht="12.75">
      <c r="A71" s="215"/>
      <c r="B71" s="215"/>
      <c r="C71" s="215"/>
      <c r="D71" s="215"/>
      <c r="E71" s="215"/>
      <c r="F71" s="215"/>
      <c r="G71" s="215"/>
      <c r="H71" s="215"/>
      <c r="I71" s="215"/>
      <c r="J71" s="215"/>
      <c r="K71" s="215"/>
    </row>
  </sheetData>
  <sheetProtection/>
  <mergeCells count="69">
    <mergeCell ref="A6:C6"/>
    <mergeCell ref="A7:K7"/>
    <mergeCell ref="A9:C9"/>
    <mergeCell ref="A10:C10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5:C15"/>
    <mergeCell ref="A16:C16"/>
    <mergeCell ref="A17:C17"/>
    <mergeCell ref="A18:C18"/>
    <mergeCell ref="A11:C11"/>
    <mergeCell ref="A12:C12"/>
    <mergeCell ref="A13:C13"/>
    <mergeCell ref="A14:C14"/>
    <mergeCell ref="A24:C24"/>
    <mergeCell ref="A25:C25"/>
    <mergeCell ref="A26:C26"/>
    <mergeCell ref="A27:C27"/>
    <mergeCell ref="A20:C20"/>
    <mergeCell ref="A21:C21"/>
    <mergeCell ref="A22:C22"/>
    <mergeCell ref="A23:C23"/>
    <mergeCell ref="A33:C33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37">
      <selection activeCell="K9" sqref="K9:K69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7"/>
      <c r="H1" s="29"/>
      <c r="I1" s="29"/>
      <c r="J1" s="29"/>
      <c r="K1" s="137"/>
    </row>
    <row r="2" spans="1:11" ht="12.75">
      <c r="A2" s="162" t="s">
        <v>311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1" ht="12.75" customHeight="1">
      <c r="A3" s="216" t="s">
        <v>240</v>
      </c>
      <c r="B3" s="217"/>
      <c r="C3" s="218"/>
      <c r="D3" s="225" t="str">
        <f>Data!B4</f>
        <v>January</v>
      </c>
      <c r="E3" s="226"/>
      <c r="F3" s="226"/>
      <c r="G3" s="227"/>
      <c r="H3" s="225">
        <f>Data!B6</f>
        <v>41609</v>
      </c>
      <c r="I3" s="226"/>
      <c r="J3" s="226"/>
      <c r="K3" s="227"/>
    </row>
    <row r="4" spans="1:11" ht="25.5" customHeight="1">
      <c r="A4" s="219"/>
      <c r="B4" s="220"/>
      <c r="C4" s="221"/>
      <c r="D4" s="228" t="s">
        <v>241</v>
      </c>
      <c r="E4" s="230" t="s">
        <v>242</v>
      </c>
      <c r="F4" s="231"/>
      <c r="G4" s="235" t="s">
        <v>243</v>
      </c>
      <c r="H4" s="228" t="s">
        <v>241</v>
      </c>
      <c r="I4" s="230" t="s">
        <v>242</v>
      </c>
      <c r="J4" s="231"/>
      <c r="K4" s="235" t="s">
        <v>243</v>
      </c>
    </row>
    <row r="5" spans="1:11" ht="25.5">
      <c r="A5" s="222"/>
      <c r="B5" s="223"/>
      <c r="C5" s="224"/>
      <c r="D5" s="229"/>
      <c r="E5" s="30" t="str">
        <f>CONCATENATE(Data!A4,"   (Preliminary)")</f>
        <v>2014   (Preliminary)</v>
      </c>
      <c r="F5" s="30">
        <f>Data!A4-1</f>
        <v>2013</v>
      </c>
      <c r="G5" s="236"/>
      <c r="H5" s="229"/>
      <c r="I5" s="30" t="str">
        <f>CONCATENATE(IF(MONTH(Data!A6)=1,Data!A4-1,Data!A4),"   (Revised)")</f>
        <v>2013   (Revised)</v>
      </c>
      <c r="J5" s="30">
        <f>IF(MONTH(Data!A6)=1,F5-1,F5)</f>
        <v>2012</v>
      </c>
      <c r="K5" s="236"/>
    </row>
    <row r="6" spans="1:11" ht="12.75">
      <c r="A6" s="232"/>
      <c r="B6" s="233"/>
      <c r="C6" s="234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11" t="s">
        <v>244</v>
      </c>
      <c r="B7" s="212"/>
      <c r="C7" s="212"/>
      <c r="D7" s="212"/>
      <c r="E7" s="212"/>
      <c r="F7" s="212"/>
      <c r="G7" s="212"/>
      <c r="H7" s="212"/>
      <c r="I7" s="212"/>
      <c r="J7" s="212"/>
      <c r="K7" s="213"/>
    </row>
    <row r="8" spans="1:12" ht="12.75" customHeight="1" hidden="1">
      <c r="A8" s="67"/>
      <c r="B8" s="68"/>
      <c r="C8" s="68"/>
      <c r="D8" s="68" t="s">
        <v>245</v>
      </c>
      <c r="E8" s="68" t="s">
        <v>246</v>
      </c>
      <c r="F8" s="68" t="s">
        <v>247</v>
      </c>
      <c r="G8" s="134" t="s">
        <v>248</v>
      </c>
      <c r="H8" s="68" t="s">
        <v>249</v>
      </c>
      <c r="I8" s="68" t="s">
        <v>250</v>
      </c>
      <c r="J8" s="68" t="s">
        <v>251</v>
      </c>
      <c r="K8" s="135" t="s">
        <v>252</v>
      </c>
      <c r="L8" s="72" t="s">
        <v>56</v>
      </c>
    </row>
    <row r="9" spans="1:12" ht="12.75" customHeight="1">
      <c r="A9" s="208" t="s">
        <v>253</v>
      </c>
      <c r="B9" s="209"/>
      <c r="C9" s="210"/>
      <c r="D9" s="142">
        <v>19</v>
      </c>
      <c r="E9" s="83">
        <v>1670</v>
      </c>
      <c r="F9" s="83">
        <v>1730</v>
      </c>
      <c r="G9" s="174">
        <v>-3.5</v>
      </c>
      <c r="H9" s="142">
        <v>19</v>
      </c>
      <c r="I9" s="83">
        <v>1822</v>
      </c>
      <c r="J9" s="83">
        <v>1850</v>
      </c>
      <c r="K9" s="174">
        <v>-1.5</v>
      </c>
      <c r="L9">
        <v>1</v>
      </c>
    </row>
    <row r="10" spans="1:12" ht="12.75" customHeight="1">
      <c r="A10" s="208" t="s">
        <v>254</v>
      </c>
      <c r="B10" s="209"/>
      <c r="C10" s="210"/>
      <c r="D10" s="142">
        <v>12</v>
      </c>
      <c r="E10" s="83">
        <v>205</v>
      </c>
      <c r="F10" s="83">
        <v>208</v>
      </c>
      <c r="G10" s="174">
        <v>-1.5</v>
      </c>
      <c r="H10" s="142">
        <v>4</v>
      </c>
      <c r="I10" s="83">
        <v>201</v>
      </c>
      <c r="J10" s="83">
        <v>199</v>
      </c>
      <c r="K10" s="174">
        <v>0.7</v>
      </c>
      <c r="L10">
        <v>2</v>
      </c>
    </row>
    <row r="11" spans="1:12" ht="12.75" customHeight="1">
      <c r="A11" s="208" t="s">
        <v>255</v>
      </c>
      <c r="B11" s="209"/>
      <c r="C11" s="210"/>
      <c r="D11" s="142">
        <v>39</v>
      </c>
      <c r="E11" s="83">
        <v>3292</v>
      </c>
      <c r="F11" s="83">
        <v>3391</v>
      </c>
      <c r="G11" s="174">
        <v>-2.9</v>
      </c>
      <c r="H11" s="142">
        <v>47</v>
      </c>
      <c r="I11" s="83">
        <v>3306</v>
      </c>
      <c r="J11" s="83">
        <v>3389</v>
      </c>
      <c r="K11" s="174">
        <v>-2.5</v>
      </c>
      <c r="L11">
        <v>3</v>
      </c>
    </row>
    <row r="12" spans="1:12" ht="12.75" customHeight="1">
      <c r="A12" s="208" t="s">
        <v>256</v>
      </c>
      <c r="B12" s="209"/>
      <c r="C12" s="210"/>
      <c r="D12" s="142">
        <v>85</v>
      </c>
      <c r="E12" s="83">
        <v>438</v>
      </c>
      <c r="F12" s="83">
        <v>448</v>
      </c>
      <c r="G12" s="174">
        <v>-2.3</v>
      </c>
      <c r="H12" s="142">
        <v>73</v>
      </c>
      <c r="I12" s="83">
        <v>466</v>
      </c>
      <c r="J12" s="83">
        <v>460</v>
      </c>
      <c r="K12" s="174">
        <v>1.2</v>
      </c>
      <c r="L12">
        <v>4</v>
      </c>
    </row>
    <row r="13" spans="1:12" ht="12.75" customHeight="1">
      <c r="A13" s="208" t="s">
        <v>257</v>
      </c>
      <c r="B13" s="209"/>
      <c r="C13" s="210"/>
      <c r="D13" s="142">
        <v>74</v>
      </c>
      <c r="E13" s="83">
        <v>3445</v>
      </c>
      <c r="F13" s="83">
        <v>3645</v>
      </c>
      <c r="G13" s="174">
        <v>-5.5</v>
      </c>
      <c r="H13" s="142">
        <v>37</v>
      </c>
      <c r="I13" s="83">
        <v>4293</v>
      </c>
      <c r="J13" s="83">
        <v>4383</v>
      </c>
      <c r="K13" s="174">
        <v>-2</v>
      </c>
      <c r="L13">
        <v>5</v>
      </c>
    </row>
    <row r="14" spans="1:12" ht="12.75" customHeight="1">
      <c r="A14" s="208" t="s">
        <v>258</v>
      </c>
      <c r="B14" s="209"/>
      <c r="C14" s="210"/>
      <c r="D14" s="142">
        <v>72</v>
      </c>
      <c r="E14" s="83">
        <v>5335</v>
      </c>
      <c r="F14" s="83">
        <v>5591</v>
      </c>
      <c r="G14" s="174">
        <v>-4.6</v>
      </c>
      <c r="H14" s="142">
        <v>76</v>
      </c>
      <c r="I14" s="83">
        <v>5872</v>
      </c>
      <c r="J14" s="83">
        <v>6098</v>
      </c>
      <c r="K14" s="174">
        <v>-3.7</v>
      </c>
      <c r="L14">
        <v>6</v>
      </c>
    </row>
    <row r="15" spans="1:12" ht="12.75" customHeight="1">
      <c r="A15" s="208" t="s">
        <v>259</v>
      </c>
      <c r="B15" s="209"/>
      <c r="C15" s="210"/>
      <c r="D15" s="142">
        <v>23</v>
      </c>
      <c r="E15" s="83">
        <v>3482</v>
      </c>
      <c r="F15" s="83">
        <v>3633</v>
      </c>
      <c r="G15" s="174">
        <v>-4.1</v>
      </c>
      <c r="H15" s="142">
        <v>22</v>
      </c>
      <c r="I15" s="83">
        <v>3871</v>
      </c>
      <c r="J15" s="83">
        <v>3935</v>
      </c>
      <c r="K15" s="174">
        <v>-1.6</v>
      </c>
      <c r="L15">
        <v>7</v>
      </c>
    </row>
    <row r="16" spans="1:12" ht="12.75" customHeight="1">
      <c r="A16" s="208" t="s">
        <v>260</v>
      </c>
      <c r="B16" s="209"/>
      <c r="C16" s="210"/>
      <c r="D16" s="142">
        <v>39</v>
      </c>
      <c r="E16" s="83">
        <v>328</v>
      </c>
      <c r="F16" s="83">
        <v>342</v>
      </c>
      <c r="G16" s="174">
        <v>-3.9</v>
      </c>
      <c r="H16" s="142">
        <v>40</v>
      </c>
      <c r="I16" s="83">
        <v>452</v>
      </c>
      <c r="J16" s="83">
        <v>454</v>
      </c>
      <c r="K16" s="174">
        <v>-0.5</v>
      </c>
      <c r="L16">
        <v>8</v>
      </c>
    </row>
    <row r="17" spans="1:12" ht="12.75" customHeight="1">
      <c r="A17" s="208" t="s">
        <v>261</v>
      </c>
      <c r="B17" s="209"/>
      <c r="C17" s="210"/>
      <c r="D17" s="142">
        <v>16</v>
      </c>
      <c r="E17" s="83">
        <v>100</v>
      </c>
      <c r="F17" s="83">
        <v>99</v>
      </c>
      <c r="G17" s="174">
        <v>1</v>
      </c>
      <c r="H17" s="142">
        <v>15</v>
      </c>
      <c r="I17" s="83">
        <v>95</v>
      </c>
      <c r="J17" s="83">
        <v>94</v>
      </c>
      <c r="K17" s="174">
        <v>0.9</v>
      </c>
      <c r="L17">
        <v>9</v>
      </c>
    </row>
    <row r="18" spans="1:11" ht="12.75" customHeight="1">
      <c r="A18" s="208" t="s">
        <v>262</v>
      </c>
      <c r="B18" s="209"/>
      <c r="C18" s="210"/>
      <c r="D18" s="143"/>
      <c r="E18" s="84">
        <f>SUM(E9:E17)</f>
        <v>18295</v>
      </c>
      <c r="F18" s="84">
        <f>SUM(F9:F17)</f>
        <v>19087</v>
      </c>
      <c r="G18" s="174">
        <f>((E18-F18)/F18)*100</f>
        <v>-4.1494210719337765</v>
      </c>
      <c r="H18" s="143"/>
      <c r="I18" s="84">
        <f>SUM(I9:I17)</f>
        <v>20378</v>
      </c>
      <c r="J18" s="84">
        <f>SUM(J9:J17)</f>
        <v>20862</v>
      </c>
      <c r="K18" s="174">
        <f>((I18-J18)/J18)*100</f>
        <v>-2.320007669446841</v>
      </c>
    </row>
    <row r="19" spans="1:11" ht="12.75" customHeight="1">
      <c r="A19" s="60" t="s">
        <v>263</v>
      </c>
      <c r="B19" s="61"/>
      <c r="C19" s="61"/>
      <c r="D19" s="144"/>
      <c r="E19" s="86"/>
      <c r="F19" s="86"/>
      <c r="G19" s="174"/>
      <c r="H19" s="144"/>
      <c r="I19" s="86"/>
      <c r="J19" s="86"/>
      <c r="K19" s="174"/>
    </row>
    <row r="20" spans="1:12" ht="12.75" customHeight="1">
      <c r="A20" s="208" t="s">
        <v>264</v>
      </c>
      <c r="B20" s="209"/>
      <c r="C20" s="210"/>
      <c r="D20" s="142">
        <v>14</v>
      </c>
      <c r="E20" s="83">
        <v>320</v>
      </c>
      <c r="F20" s="83">
        <v>338</v>
      </c>
      <c r="G20" s="174">
        <v>-5.5</v>
      </c>
      <c r="H20" s="142">
        <v>14</v>
      </c>
      <c r="I20" s="83">
        <v>357</v>
      </c>
      <c r="J20" s="83">
        <v>363</v>
      </c>
      <c r="K20" s="174">
        <v>-1.8</v>
      </c>
      <c r="L20">
        <v>10</v>
      </c>
    </row>
    <row r="21" spans="1:12" ht="12.75" customHeight="1">
      <c r="A21" s="208" t="s">
        <v>265</v>
      </c>
      <c r="B21" s="209"/>
      <c r="C21" s="210"/>
      <c r="D21" s="142">
        <v>2</v>
      </c>
      <c r="E21" s="83">
        <v>211</v>
      </c>
      <c r="F21" s="83">
        <v>212</v>
      </c>
      <c r="G21" s="174">
        <v>-0.5</v>
      </c>
      <c r="H21" s="142">
        <v>2</v>
      </c>
      <c r="I21" s="83">
        <v>206</v>
      </c>
      <c r="J21" s="83">
        <v>194</v>
      </c>
      <c r="K21" s="174">
        <v>6.1</v>
      </c>
      <c r="L21">
        <v>11</v>
      </c>
    </row>
    <row r="22" spans="1:12" ht="12.75" customHeight="1">
      <c r="A22" s="208" t="s">
        <v>266</v>
      </c>
      <c r="B22" s="209"/>
      <c r="C22" s="210"/>
      <c r="D22" s="142">
        <v>82</v>
      </c>
      <c r="E22" s="83">
        <v>8794</v>
      </c>
      <c r="F22" s="83">
        <v>8869</v>
      </c>
      <c r="G22" s="174">
        <v>-0.8</v>
      </c>
      <c r="H22" s="142">
        <v>132</v>
      </c>
      <c r="I22" s="83">
        <v>8565</v>
      </c>
      <c r="J22" s="83">
        <v>8302</v>
      </c>
      <c r="K22" s="174">
        <v>3.2</v>
      </c>
      <c r="L22">
        <v>12</v>
      </c>
    </row>
    <row r="23" spans="1:12" ht="12.75" customHeight="1">
      <c r="A23" s="208" t="s">
        <v>267</v>
      </c>
      <c r="B23" s="209"/>
      <c r="C23" s="210"/>
      <c r="D23" s="142">
        <v>112</v>
      </c>
      <c r="E23" s="83">
        <v>3806</v>
      </c>
      <c r="F23" s="83">
        <v>3842</v>
      </c>
      <c r="G23" s="174">
        <v>-0.9</v>
      </c>
      <c r="H23" s="142">
        <v>109</v>
      </c>
      <c r="I23" s="83">
        <v>4168</v>
      </c>
      <c r="J23" s="83">
        <v>4089</v>
      </c>
      <c r="K23" s="174">
        <v>1.9</v>
      </c>
      <c r="L23">
        <v>13</v>
      </c>
    </row>
    <row r="24" spans="1:12" ht="12.75" customHeight="1">
      <c r="A24" s="208" t="s">
        <v>268</v>
      </c>
      <c r="B24" s="209"/>
      <c r="C24" s="210"/>
      <c r="D24" s="142">
        <v>34</v>
      </c>
      <c r="E24" s="83">
        <v>2664</v>
      </c>
      <c r="F24" s="83">
        <v>2751</v>
      </c>
      <c r="G24" s="174">
        <v>-3.2</v>
      </c>
      <c r="H24" s="142">
        <v>37</v>
      </c>
      <c r="I24" s="83">
        <v>2748</v>
      </c>
      <c r="J24" s="83">
        <v>2757</v>
      </c>
      <c r="K24" s="174">
        <v>-0.3</v>
      </c>
      <c r="L24">
        <v>14</v>
      </c>
    </row>
    <row r="25" spans="1:12" ht="12.75" customHeight="1">
      <c r="A25" s="208" t="s">
        <v>269</v>
      </c>
      <c r="B25" s="209"/>
      <c r="C25" s="210"/>
      <c r="D25" s="142">
        <v>22</v>
      </c>
      <c r="E25" s="83">
        <v>3477</v>
      </c>
      <c r="F25" s="83">
        <v>3554</v>
      </c>
      <c r="G25" s="174">
        <v>-2.2</v>
      </c>
      <c r="H25" s="142">
        <v>22</v>
      </c>
      <c r="I25" s="83">
        <v>3562</v>
      </c>
      <c r="J25" s="83">
        <v>3445</v>
      </c>
      <c r="K25" s="174">
        <v>3.4</v>
      </c>
      <c r="L25">
        <v>15</v>
      </c>
    </row>
    <row r="26" spans="1:12" ht="12.75" customHeight="1">
      <c r="A26" s="208" t="s">
        <v>270</v>
      </c>
      <c r="B26" s="209"/>
      <c r="C26" s="210"/>
      <c r="D26" s="142">
        <v>39</v>
      </c>
      <c r="E26" s="83">
        <v>1581</v>
      </c>
      <c r="F26" s="83">
        <v>1611</v>
      </c>
      <c r="G26" s="174">
        <v>-1.9</v>
      </c>
      <c r="H26" s="142">
        <v>26</v>
      </c>
      <c r="I26" s="83">
        <v>1609</v>
      </c>
      <c r="J26" s="83">
        <v>1545</v>
      </c>
      <c r="K26" s="174">
        <v>4.2</v>
      </c>
      <c r="L26">
        <v>16</v>
      </c>
    </row>
    <row r="27" spans="1:12" ht="12.75" customHeight="1">
      <c r="A27" s="208" t="s">
        <v>271</v>
      </c>
      <c r="B27" s="209"/>
      <c r="C27" s="210"/>
      <c r="D27" s="142">
        <v>349</v>
      </c>
      <c r="E27" s="83">
        <v>3068</v>
      </c>
      <c r="F27" s="83">
        <v>3169</v>
      </c>
      <c r="G27" s="174">
        <v>-3.2</v>
      </c>
      <c r="H27" s="142">
        <v>357</v>
      </c>
      <c r="I27" s="83">
        <v>3311</v>
      </c>
      <c r="J27" s="83">
        <v>3305</v>
      </c>
      <c r="K27" s="174">
        <v>0.2</v>
      </c>
      <c r="L27">
        <v>17</v>
      </c>
    </row>
    <row r="28" spans="1:12" ht="12.75" customHeight="1">
      <c r="A28" s="208" t="s">
        <v>272</v>
      </c>
      <c r="B28" s="209"/>
      <c r="C28" s="210"/>
      <c r="D28" s="142">
        <v>8</v>
      </c>
      <c r="E28" s="83">
        <v>492</v>
      </c>
      <c r="F28" s="83">
        <v>528</v>
      </c>
      <c r="G28" s="174">
        <v>-6.9</v>
      </c>
      <c r="H28" s="142">
        <v>9</v>
      </c>
      <c r="I28" s="83">
        <v>572</v>
      </c>
      <c r="J28" s="83">
        <v>565</v>
      </c>
      <c r="K28" s="174">
        <v>1.2</v>
      </c>
      <c r="L28">
        <v>18</v>
      </c>
    </row>
    <row r="29" spans="1:11" ht="12.75" customHeight="1">
      <c r="A29" s="208" t="s">
        <v>262</v>
      </c>
      <c r="B29" s="209"/>
      <c r="C29" s="210"/>
      <c r="D29" s="143"/>
      <c r="E29" s="84">
        <f>SUM(E20:E28)</f>
        <v>24413</v>
      </c>
      <c r="F29" s="84">
        <f>SUM(F20:F28)</f>
        <v>24874</v>
      </c>
      <c r="G29" s="174">
        <f>((E29-F29)/F29)*100</f>
        <v>-1.8533408378226262</v>
      </c>
      <c r="H29" s="143"/>
      <c r="I29" s="84">
        <f>SUM(I20:I28)</f>
        <v>25098</v>
      </c>
      <c r="J29" s="84">
        <f>SUM(J20:J28)</f>
        <v>24565</v>
      </c>
      <c r="K29" s="174">
        <f>((I29-J29)/J29)*100</f>
        <v>2.1697537146346426</v>
      </c>
    </row>
    <row r="30" spans="1:11" ht="12.75" customHeight="1">
      <c r="A30" s="60" t="s">
        <v>273</v>
      </c>
      <c r="B30" s="61"/>
      <c r="C30" s="61"/>
      <c r="D30" s="144"/>
      <c r="E30" s="86"/>
      <c r="F30" s="86"/>
      <c r="G30" s="174"/>
      <c r="H30" s="144"/>
      <c r="I30" s="86"/>
      <c r="J30" s="86"/>
      <c r="K30" s="174"/>
    </row>
    <row r="31" spans="1:12" ht="12.75" customHeight="1">
      <c r="A31" s="208" t="s">
        <v>274</v>
      </c>
      <c r="B31" s="209"/>
      <c r="C31" s="210"/>
      <c r="D31" s="142">
        <v>28</v>
      </c>
      <c r="E31" s="83">
        <v>4345</v>
      </c>
      <c r="F31" s="83">
        <v>4362</v>
      </c>
      <c r="G31" s="174">
        <v>-0.4</v>
      </c>
      <c r="H31" s="142">
        <v>41</v>
      </c>
      <c r="I31" s="83">
        <v>4642</v>
      </c>
      <c r="J31" s="83">
        <v>4672</v>
      </c>
      <c r="K31" s="174">
        <v>-0.6</v>
      </c>
      <c r="L31">
        <v>19</v>
      </c>
    </row>
    <row r="32" spans="1:12" ht="12.75" customHeight="1">
      <c r="A32" s="208" t="s">
        <v>275</v>
      </c>
      <c r="B32" s="209"/>
      <c r="C32" s="210"/>
      <c r="D32" s="142">
        <v>16</v>
      </c>
      <c r="E32" s="83">
        <v>2459</v>
      </c>
      <c r="F32" s="83">
        <v>2629</v>
      </c>
      <c r="G32" s="174">
        <v>-6.4</v>
      </c>
      <c r="H32" s="142">
        <v>26</v>
      </c>
      <c r="I32" s="83">
        <v>2617</v>
      </c>
      <c r="J32" s="83">
        <v>2602</v>
      </c>
      <c r="K32" s="174">
        <v>0.6</v>
      </c>
      <c r="L32">
        <v>20</v>
      </c>
    </row>
    <row r="33" spans="1:12" ht="12.75" customHeight="1">
      <c r="A33" s="208" t="s">
        <v>276</v>
      </c>
      <c r="B33" s="209"/>
      <c r="C33" s="210"/>
      <c r="D33" s="142">
        <v>24</v>
      </c>
      <c r="E33" s="83">
        <v>689</v>
      </c>
      <c r="F33" s="83">
        <v>719</v>
      </c>
      <c r="G33" s="174">
        <v>-4.2</v>
      </c>
      <c r="H33" s="142">
        <v>33</v>
      </c>
      <c r="I33" s="83">
        <v>715</v>
      </c>
      <c r="J33" s="83">
        <v>722</v>
      </c>
      <c r="K33" s="174">
        <v>-0.9</v>
      </c>
      <c r="L33">
        <v>21</v>
      </c>
    </row>
    <row r="34" spans="1:12" ht="12.75" customHeight="1">
      <c r="A34" s="208" t="s">
        <v>277</v>
      </c>
      <c r="B34" s="209"/>
      <c r="C34" s="210"/>
      <c r="D34" s="142">
        <v>18</v>
      </c>
      <c r="E34" s="83">
        <v>940</v>
      </c>
      <c r="F34" s="83">
        <v>952</v>
      </c>
      <c r="G34" s="174">
        <v>-1.3</v>
      </c>
      <c r="H34" s="142">
        <v>18</v>
      </c>
      <c r="I34" s="83">
        <v>1065</v>
      </c>
      <c r="J34" s="83">
        <v>1071</v>
      </c>
      <c r="K34" s="174">
        <v>-0.5</v>
      </c>
      <c r="L34">
        <v>22</v>
      </c>
    </row>
    <row r="35" spans="1:12" ht="12.75" customHeight="1">
      <c r="A35" s="208" t="s">
        <v>278</v>
      </c>
      <c r="B35" s="209"/>
      <c r="C35" s="210"/>
      <c r="D35" s="142">
        <v>51</v>
      </c>
      <c r="E35" s="83">
        <v>4457</v>
      </c>
      <c r="F35" s="83">
        <v>4844</v>
      </c>
      <c r="G35" s="174">
        <v>-8</v>
      </c>
      <c r="H35" s="142">
        <v>54</v>
      </c>
      <c r="I35" s="83">
        <v>4404</v>
      </c>
      <c r="J35" s="83">
        <v>4438</v>
      </c>
      <c r="K35" s="174">
        <v>-0.8</v>
      </c>
      <c r="L35">
        <v>23</v>
      </c>
    </row>
    <row r="36" spans="1:12" ht="12.75" customHeight="1">
      <c r="A36" s="208" t="s">
        <v>279</v>
      </c>
      <c r="B36" s="209"/>
      <c r="C36" s="210"/>
      <c r="D36" s="142">
        <v>21</v>
      </c>
      <c r="E36" s="83">
        <v>1855</v>
      </c>
      <c r="F36" s="83">
        <v>1940</v>
      </c>
      <c r="G36" s="174">
        <v>-4.4</v>
      </c>
      <c r="H36" s="142">
        <v>15</v>
      </c>
      <c r="I36" s="83">
        <v>1933</v>
      </c>
      <c r="J36" s="83">
        <v>1968</v>
      </c>
      <c r="K36" s="174">
        <v>-1.8</v>
      </c>
      <c r="L36">
        <v>24</v>
      </c>
    </row>
    <row r="37" spans="1:12" ht="12.75" customHeight="1">
      <c r="A37" s="208" t="s">
        <v>280</v>
      </c>
      <c r="B37" s="209"/>
      <c r="C37" s="210"/>
      <c r="D37" s="142">
        <v>63</v>
      </c>
      <c r="E37" s="83">
        <v>2383</v>
      </c>
      <c r="F37" s="83">
        <v>2436</v>
      </c>
      <c r="G37" s="174">
        <v>-2.1</v>
      </c>
      <c r="H37" s="142">
        <v>65</v>
      </c>
      <c r="I37" s="83">
        <v>2411</v>
      </c>
      <c r="J37" s="83">
        <v>2442</v>
      </c>
      <c r="K37" s="174">
        <v>-1.3</v>
      </c>
      <c r="L37">
        <v>25</v>
      </c>
    </row>
    <row r="38" spans="1:12" ht="12.75" customHeight="1">
      <c r="A38" s="208" t="s">
        <v>281</v>
      </c>
      <c r="B38" s="209"/>
      <c r="C38" s="210"/>
      <c r="D38" s="142">
        <v>14</v>
      </c>
      <c r="E38" s="83">
        <v>499</v>
      </c>
      <c r="F38" s="83">
        <v>507</v>
      </c>
      <c r="G38" s="174">
        <v>-1.5</v>
      </c>
      <c r="H38" s="142">
        <v>14</v>
      </c>
      <c r="I38" s="83">
        <v>516</v>
      </c>
      <c r="J38" s="83">
        <v>509</v>
      </c>
      <c r="K38" s="174">
        <v>1.2</v>
      </c>
      <c r="L38">
        <v>26</v>
      </c>
    </row>
    <row r="39" spans="1:12" ht="12.75" customHeight="1">
      <c r="A39" s="208" t="s">
        <v>282</v>
      </c>
      <c r="B39" s="209"/>
      <c r="C39" s="210"/>
      <c r="D39" s="142">
        <v>5</v>
      </c>
      <c r="E39" s="83">
        <v>140</v>
      </c>
      <c r="F39" s="83">
        <v>141</v>
      </c>
      <c r="G39" s="174">
        <v>-0.6</v>
      </c>
      <c r="H39" s="142">
        <v>5</v>
      </c>
      <c r="I39" s="83">
        <v>147</v>
      </c>
      <c r="J39" s="83">
        <v>153</v>
      </c>
      <c r="K39" s="174">
        <v>-4.3</v>
      </c>
      <c r="L39">
        <v>27</v>
      </c>
    </row>
    <row r="40" spans="1:12" ht="12.75" customHeight="1">
      <c r="A40" s="208" t="s">
        <v>283</v>
      </c>
      <c r="B40" s="209"/>
      <c r="C40" s="210"/>
      <c r="D40" s="142">
        <v>70</v>
      </c>
      <c r="E40" s="83">
        <v>3986</v>
      </c>
      <c r="F40" s="83">
        <v>4281</v>
      </c>
      <c r="G40" s="174">
        <v>-6.9</v>
      </c>
      <c r="H40" s="142">
        <v>76</v>
      </c>
      <c r="I40" s="83">
        <v>4362</v>
      </c>
      <c r="J40" s="83">
        <v>4334</v>
      </c>
      <c r="K40" s="174">
        <v>0.6</v>
      </c>
      <c r="L40">
        <v>28</v>
      </c>
    </row>
    <row r="41" spans="1:12" ht="12.75" customHeight="1">
      <c r="A41" s="208" t="s">
        <v>284</v>
      </c>
      <c r="B41" s="209"/>
      <c r="C41" s="210"/>
      <c r="D41" s="142">
        <v>5</v>
      </c>
      <c r="E41" s="83">
        <v>148</v>
      </c>
      <c r="F41" s="83">
        <v>148</v>
      </c>
      <c r="G41" s="174">
        <v>0.2</v>
      </c>
      <c r="H41" s="142">
        <v>7</v>
      </c>
      <c r="I41" s="83">
        <v>173</v>
      </c>
      <c r="J41" s="83">
        <v>170</v>
      </c>
      <c r="K41" s="174">
        <v>1.7</v>
      </c>
      <c r="L41">
        <v>29</v>
      </c>
    </row>
    <row r="42" spans="1:12" ht="12.75" customHeight="1">
      <c r="A42" s="208" t="s">
        <v>285</v>
      </c>
      <c r="B42" s="209"/>
      <c r="C42" s="210"/>
      <c r="D42" s="142">
        <v>23</v>
      </c>
      <c r="E42" s="83">
        <v>1823</v>
      </c>
      <c r="F42" s="83">
        <v>1903</v>
      </c>
      <c r="G42" s="174">
        <v>-4.2</v>
      </c>
      <c r="H42" s="142">
        <v>21</v>
      </c>
      <c r="I42" s="83">
        <v>1669</v>
      </c>
      <c r="J42" s="83">
        <v>1721</v>
      </c>
      <c r="K42" s="174">
        <v>-3</v>
      </c>
      <c r="L42">
        <v>30</v>
      </c>
    </row>
    <row r="43" spans="1:11" ht="12.75" customHeight="1">
      <c r="A43" s="208" t="s">
        <v>262</v>
      </c>
      <c r="B43" s="209"/>
      <c r="C43" s="210"/>
      <c r="D43" s="143"/>
      <c r="E43" s="84">
        <f>SUM(E31:E42)</f>
        <v>23724</v>
      </c>
      <c r="F43" s="84">
        <f>SUM(F31:F42)</f>
        <v>24862</v>
      </c>
      <c r="G43" s="174">
        <f>((E43-F43)/F43)*100</f>
        <v>-4.577266511141501</v>
      </c>
      <c r="H43" s="143"/>
      <c r="I43" s="84">
        <f>SUM(I31:I42)</f>
        <v>24654</v>
      </c>
      <c r="J43" s="84">
        <f>SUM(J31:J42)</f>
        <v>24802</v>
      </c>
      <c r="K43" s="174">
        <f>((I43-J43)/J43)*100</f>
        <v>-0.5967260704781872</v>
      </c>
    </row>
    <row r="44" spans="1:11" ht="12.75" customHeight="1">
      <c r="A44" s="60" t="s">
        <v>286</v>
      </c>
      <c r="B44" s="61"/>
      <c r="C44" s="61"/>
      <c r="D44" s="144"/>
      <c r="E44" s="86"/>
      <c r="F44" s="86"/>
      <c r="G44" s="174"/>
      <c r="H44" s="144"/>
      <c r="I44" s="86"/>
      <c r="J44" s="86"/>
      <c r="K44" s="174"/>
    </row>
    <row r="45" spans="1:12" ht="12.75" customHeight="1">
      <c r="A45" s="208" t="s">
        <v>287</v>
      </c>
      <c r="B45" s="209"/>
      <c r="C45" s="210"/>
      <c r="D45" s="142">
        <v>34</v>
      </c>
      <c r="E45" s="83">
        <v>1619</v>
      </c>
      <c r="F45" s="83">
        <v>1685</v>
      </c>
      <c r="G45" s="174">
        <v>-3.9</v>
      </c>
      <c r="H45" s="142">
        <v>35</v>
      </c>
      <c r="I45" s="83">
        <v>1890</v>
      </c>
      <c r="J45" s="83">
        <v>1887</v>
      </c>
      <c r="K45" s="174">
        <v>0.2</v>
      </c>
      <c r="L45">
        <v>31</v>
      </c>
    </row>
    <row r="46" spans="1:12" ht="12.75" customHeight="1">
      <c r="A46" s="208" t="s">
        <v>288</v>
      </c>
      <c r="B46" s="209"/>
      <c r="C46" s="210"/>
      <c r="D46" s="142">
        <v>6</v>
      </c>
      <c r="E46" s="83">
        <v>1118</v>
      </c>
      <c r="F46" s="83">
        <v>1091</v>
      </c>
      <c r="G46" s="174">
        <v>2.5</v>
      </c>
      <c r="H46" s="142">
        <v>6</v>
      </c>
      <c r="I46" s="83">
        <v>976</v>
      </c>
      <c r="J46" s="83">
        <v>990</v>
      </c>
      <c r="K46" s="174">
        <v>-1.3</v>
      </c>
      <c r="L46">
        <v>32</v>
      </c>
    </row>
    <row r="47" spans="1:12" ht="12.75" customHeight="1">
      <c r="A47" s="208" t="s">
        <v>289</v>
      </c>
      <c r="B47" s="209"/>
      <c r="C47" s="210"/>
      <c r="D47" s="142">
        <v>5</v>
      </c>
      <c r="E47" s="83">
        <v>1360</v>
      </c>
      <c r="F47" s="83">
        <v>1330</v>
      </c>
      <c r="G47" s="174">
        <v>2.3</v>
      </c>
      <c r="H47" s="142">
        <v>7</v>
      </c>
      <c r="I47" s="83">
        <v>1361</v>
      </c>
      <c r="J47" s="83">
        <v>1389</v>
      </c>
      <c r="K47" s="174">
        <v>-2</v>
      </c>
      <c r="L47">
        <v>33</v>
      </c>
    </row>
    <row r="48" spans="1:12" ht="12.75" customHeight="1">
      <c r="A48" s="208" t="s">
        <v>290</v>
      </c>
      <c r="B48" s="209"/>
      <c r="C48" s="210"/>
      <c r="D48" s="142">
        <v>13</v>
      </c>
      <c r="E48" s="83">
        <v>1831</v>
      </c>
      <c r="F48" s="83">
        <v>1804</v>
      </c>
      <c r="G48" s="174">
        <v>1.5</v>
      </c>
      <c r="H48" s="142">
        <v>3</v>
      </c>
      <c r="I48" s="83">
        <v>1747</v>
      </c>
      <c r="J48" s="83">
        <v>1698</v>
      </c>
      <c r="K48" s="174">
        <v>2.9</v>
      </c>
      <c r="L48">
        <v>34</v>
      </c>
    </row>
    <row r="49" spans="1:12" ht="12.75" customHeight="1">
      <c r="A49" s="208" t="s">
        <v>291</v>
      </c>
      <c r="B49" s="209"/>
      <c r="C49" s="210"/>
      <c r="D49" s="142">
        <v>26</v>
      </c>
      <c r="E49" s="83">
        <v>884</v>
      </c>
      <c r="F49" s="83">
        <v>873</v>
      </c>
      <c r="G49" s="174">
        <v>1.3</v>
      </c>
      <c r="H49" s="142">
        <v>27</v>
      </c>
      <c r="I49" s="83">
        <v>848</v>
      </c>
      <c r="J49" s="83">
        <v>841</v>
      </c>
      <c r="K49" s="174">
        <v>0.9</v>
      </c>
      <c r="L49">
        <v>35</v>
      </c>
    </row>
    <row r="50" spans="1:12" ht="12.75" customHeight="1">
      <c r="A50" s="208" t="s">
        <v>292</v>
      </c>
      <c r="B50" s="209"/>
      <c r="C50" s="210"/>
      <c r="D50" s="142">
        <v>0</v>
      </c>
      <c r="E50" s="83">
        <v>1559</v>
      </c>
      <c r="F50" s="83">
        <v>1534</v>
      </c>
      <c r="G50" s="174">
        <v>1.6</v>
      </c>
      <c r="H50" s="142">
        <v>31</v>
      </c>
      <c r="I50" s="83">
        <v>1530</v>
      </c>
      <c r="J50" s="83">
        <v>1573</v>
      </c>
      <c r="K50" s="174">
        <v>-2.7</v>
      </c>
      <c r="L50">
        <v>36</v>
      </c>
    </row>
    <row r="51" spans="1:12" ht="12.75" customHeight="1">
      <c r="A51" s="208" t="s">
        <v>293</v>
      </c>
      <c r="B51" s="209"/>
      <c r="C51" s="210"/>
      <c r="D51" s="142">
        <v>5</v>
      </c>
      <c r="E51" s="83">
        <v>2666</v>
      </c>
      <c r="F51" s="83">
        <v>2654</v>
      </c>
      <c r="G51" s="174">
        <v>0.5</v>
      </c>
      <c r="H51" s="142">
        <v>5</v>
      </c>
      <c r="I51" s="83">
        <v>2821</v>
      </c>
      <c r="J51" s="83">
        <v>2864</v>
      </c>
      <c r="K51" s="174">
        <v>-1.5</v>
      </c>
      <c r="L51">
        <v>37</v>
      </c>
    </row>
    <row r="52" spans="1:12" ht="12.75" customHeight="1">
      <c r="A52" s="208" t="s">
        <v>294</v>
      </c>
      <c r="B52" s="209"/>
      <c r="C52" s="210"/>
      <c r="D52" s="142">
        <v>84</v>
      </c>
      <c r="E52" s="83">
        <v>11454</v>
      </c>
      <c r="F52" s="83">
        <v>11257</v>
      </c>
      <c r="G52" s="174">
        <v>1.7</v>
      </c>
      <c r="H52" s="142">
        <v>65</v>
      </c>
      <c r="I52" s="83">
        <v>10954</v>
      </c>
      <c r="J52" s="83">
        <v>10757</v>
      </c>
      <c r="K52" s="174">
        <v>1.8</v>
      </c>
      <c r="L52">
        <v>38</v>
      </c>
    </row>
    <row r="53" spans="1:11" ht="12.75" customHeight="1">
      <c r="A53" s="208" t="s">
        <v>262</v>
      </c>
      <c r="B53" s="209"/>
      <c r="C53" s="210"/>
      <c r="D53" s="143"/>
      <c r="E53" s="84">
        <f>SUM(E45:E52)</f>
        <v>22491</v>
      </c>
      <c r="F53" s="84">
        <f>SUM(F45:F52)</f>
        <v>22228</v>
      </c>
      <c r="G53" s="174">
        <f>((E53-F53)/F53)*100</f>
        <v>1.1831923699838043</v>
      </c>
      <c r="H53" s="143"/>
      <c r="I53" s="84">
        <f>SUM(I45:I52)</f>
        <v>22127</v>
      </c>
      <c r="J53" s="84">
        <f>SUM(J45:J52)</f>
        <v>21999</v>
      </c>
      <c r="K53" s="174">
        <f>((I53-J53)/J53)*100</f>
        <v>0.5818446293013319</v>
      </c>
    </row>
    <row r="54" spans="1:11" ht="12.75" customHeight="1">
      <c r="A54" s="60" t="s">
        <v>295</v>
      </c>
      <c r="B54" s="61"/>
      <c r="C54" s="61"/>
      <c r="D54" s="144"/>
      <c r="E54" s="86"/>
      <c r="F54" s="86"/>
      <c r="G54" s="174"/>
      <c r="H54" s="144"/>
      <c r="I54" s="86"/>
      <c r="J54" s="86"/>
      <c r="K54" s="174"/>
    </row>
    <row r="55" spans="1:12" ht="12.75" customHeight="1">
      <c r="A55" s="208" t="s">
        <v>296</v>
      </c>
      <c r="B55" s="209"/>
      <c r="C55" s="210"/>
      <c r="D55" s="142">
        <v>38</v>
      </c>
      <c r="E55" s="83">
        <v>123</v>
      </c>
      <c r="F55" s="83">
        <v>123</v>
      </c>
      <c r="G55" s="174">
        <v>-0.3</v>
      </c>
      <c r="H55" s="142">
        <v>47</v>
      </c>
      <c r="I55" s="83">
        <v>137</v>
      </c>
      <c r="J55" s="83">
        <v>140</v>
      </c>
      <c r="K55" s="174">
        <v>-2.2</v>
      </c>
      <c r="L55">
        <v>39</v>
      </c>
    </row>
    <row r="56" spans="1:12" ht="12.75" customHeight="1">
      <c r="A56" s="208" t="s">
        <v>297</v>
      </c>
      <c r="B56" s="209"/>
      <c r="C56" s="210"/>
      <c r="D56" s="142">
        <v>14</v>
      </c>
      <c r="E56" s="83">
        <v>2844</v>
      </c>
      <c r="F56" s="83">
        <v>2783</v>
      </c>
      <c r="G56" s="174">
        <v>2.2</v>
      </c>
      <c r="H56" s="142">
        <v>17</v>
      </c>
      <c r="I56" s="83">
        <v>2969</v>
      </c>
      <c r="J56" s="83">
        <v>2961</v>
      </c>
      <c r="K56" s="174">
        <v>0.3</v>
      </c>
      <c r="L56">
        <v>40</v>
      </c>
    </row>
    <row r="57" spans="1:12" ht="12.75" customHeight="1">
      <c r="A57" s="208" t="s">
        <v>298</v>
      </c>
      <c r="B57" s="209"/>
      <c r="C57" s="210"/>
      <c r="D57" s="142">
        <v>108</v>
      </c>
      <c r="E57" s="83">
        <v>16704</v>
      </c>
      <c r="F57" s="83">
        <v>16108</v>
      </c>
      <c r="G57" s="174">
        <v>3.7</v>
      </c>
      <c r="H57" s="142">
        <v>33</v>
      </c>
      <c r="I57" s="83">
        <v>20328</v>
      </c>
      <c r="J57" s="83">
        <v>19517</v>
      </c>
      <c r="K57" s="174">
        <v>4.2</v>
      </c>
      <c r="L57">
        <v>41</v>
      </c>
    </row>
    <row r="58" spans="1:12" ht="12.75" customHeight="1">
      <c r="A58" s="208" t="s">
        <v>299</v>
      </c>
      <c r="B58" s="209"/>
      <c r="C58" s="210"/>
      <c r="D58" s="142">
        <v>30</v>
      </c>
      <c r="E58" s="83">
        <v>2393</v>
      </c>
      <c r="F58" s="83">
        <v>2352</v>
      </c>
      <c r="G58" s="174">
        <v>1.7</v>
      </c>
      <c r="H58" s="142">
        <v>31</v>
      </c>
      <c r="I58" s="83">
        <v>2302</v>
      </c>
      <c r="J58" s="83">
        <v>2211</v>
      </c>
      <c r="K58" s="174">
        <v>4.1</v>
      </c>
      <c r="L58">
        <v>42</v>
      </c>
    </row>
    <row r="59" spans="1:12" ht="12.75" customHeight="1">
      <c r="A59" s="208" t="s">
        <v>300</v>
      </c>
      <c r="B59" s="209"/>
      <c r="C59" s="210"/>
      <c r="D59" s="142">
        <v>36</v>
      </c>
      <c r="E59" s="83">
        <v>424</v>
      </c>
      <c r="F59" s="83">
        <v>424</v>
      </c>
      <c r="G59" s="174">
        <v>0</v>
      </c>
      <c r="H59" s="142">
        <v>41</v>
      </c>
      <c r="I59" s="83">
        <v>415</v>
      </c>
      <c r="J59" s="83">
        <v>436</v>
      </c>
      <c r="K59" s="174">
        <v>-4.8</v>
      </c>
      <c r="L59">
        <v>43</v>
      </c>
    </row>
    <row r="60" spans="1:12" ht="12.75" customHeight="1">
      <c r="A60" s="208" t="s">
        <v>301</v>
      </c>
      <c r="B60" s="209"/>
      <c r="C60" s="210"/>
      <c r="D60" s="142">
        <v>78</v>
      </c>
      <c r="E60" s="83">
        <v>413</v>
      </c>
      <c r="F60" s="83">
        <v>390</v>
      </c>
      <c r="G60" s="174">
        <v>5.8</v>
      </c>
      <c r="H60" s="142">
        <v>81</v>
      </c>
      <c r="I60" s="83">
        <v>405</v>
      </c>
      <c r="J60" s="83">
        <v>402</v>
      </c>
      <c r="K60" s="174">
        <v>0.6</v>
      </c>
      <c r="L60">
        <v>44</v>
      </c>
    </row>
    <row r="61" spans="1:12" ht="12.75" customHeight="1">
      <c r="A61" s="208" t="s">
        <v>302</v>
      </c>
      <c r="B61" s="209"/>
      <c r="C61" s="210"/>
      <c r="D61" s="142">
        <v>5</v>
      </c>
      <c r="E61" s="83">
        <v>115</v>
      </c>
      <c r="F61" s="83">
        <v>111</v>
      </c>
      <c r="G61" s="174">
        <v>3.4</v>
      </c>
      <c r="H61" s="142">
        <v>5</v>
      </c>
      <c r="I61" s="83">
        <v>131</v>
      </c>
      <c r="J61" s="83">
        <v>133</v>
      </c>
      <c r="K61" s="174">
        <v>-1.3</v>
      </c>
      <c r="L61">
        <v>45</v>
      </c>
    </row>
    <row r="62" spans="1:12" ht="12.75" customHeight="1">
      <c r="A62" s="208" t="s">
        <v>303</v>
      </c>
      <c r="B62" s="209"/>
      <c r="C62" s="210"/>
      <c r="D62" s="142">
        <v>24</v>
      </c>
      <c r="E62" s="83">
        <v>991</v>
      </c>
      <c r="F62" s="83">
        <v>963</v>
      </c>
      <c r="G62" s="174">
        <v>2.9</v>
      </c>
      <c r="H62" s="142">
        <v>26</v>
      </c>
      <c r="I62" s="83">
        <v>1098</v>
      </c>
      <c r="J62" s="83">
        <v>1057</v>
      </c>
      <c r="K62" s="174">
        <v>3.8</v>
      </c>
      <c r="L62">
        <v>46</v>
      </c>
    </row>
    <row r="63" spans="1:12" ht="12.75" customHeight="1">
      <c r="A63" s="208" t="s">
        <v>304</v>
      </c>
      <c r="B63" s="209"/>
      <c r="C63" s="210"/>
      <c r="D63" s="142">
        <v>28</v>
      </c>
      <c r="E63" s="83">
        <v>705</v>
      </c>
      <c r="F63" s="83">
        <v>688</v>
      </c>
      <c r="G63" s="174">
        <v>2.5</v>
      </c>
      <c r="H63" s="142">
        <v>25</v>
      </c>
      <c r="I63" s="83">
        <v>689</v>
      </c>
      <c r="J63" s="83">
        <v>683</v>
      </c>
      <c r="K63" s="174">
        <v>0.9</v>
      </c>
      <c r="L63">
        <v>47</v>
      </c>
    </row>
    <row r="64" spans="1:12" ht="12.75" customHeight="1">
      <c r="A64" s="208" t="s">
        <v>305</v>
      </c>
      <c r="B64" s="209"/>
      <c r="C64" s="210"/>
      <c r="D64" s="142">
        <v>42</v>
      </c>
      <c r="E64" s="83">
        <v>1167</v>
      </c>
      <c r="F64" s="83">
        <v>1126</v>
      </c>
      <c r="G64" s="174">
        <v>3.7</v>
      </c>
      <c r="H64" s="142">
        <v>34</v>
      </c>
      <c r="I64" s="83">
        <v>1185</v>
      </c>
      <c r="J64" s="83">
        <v>1167</v>
      </c>
      <c r="K64" s="174">
        <v>1.6</v>
      </c>
      <c r="L64">
        <v>48</v>
      </c>
    </row>
    <row r="65" spans="1:12" ht="12.75" customHeight="1">
      <c r="A65" s="208" t="s">
        <v>306</v>
      </c>
      <c r="B65" s="209"/>
      <c r="C65" s="210"/>
      <c r="D65" s="142">
        <v>44</v>
      </c>
      <c r="E65" s="83">
        <v>1047</v>
      </c>
      <c r="F65" s="83">
        <v>994</v>
      </c>
      <c r="G65" s="174">
        <v>5.3</v>
      </c>
      <c r="H65" s="142">
        <v>45</v>
      </c>
      <c r="I65" s="83">
        <v>1016</v>
      </c>
      <c r="J65" s="83">
        <v>1010</v>
      </c>
      <c r="K65" s="174">
        <v>0.6</v>
      </c>
      <c r="L65">
        <v>49</v>
      </c>
    </row>
    <row r="66" spans="1:12" ht="12.75" customHeight="1">
      <c r="A66" s="208" t="s">
        <v>307</v>
      </c>
      <c r="B66" s="209"/>
      <c r="C66" s="210"/>
      <c r="D66" s="142">
        <v>0</v>
      </c>
      <c r="E66" s="83">
        <v>2359</v>
      </c>
      <c r="F66" s="83">
        <v>2271</v>
      </c>
      <c r="G66" s="174">
        <v>3.9</v>
      </c>
      <c r="H66" s="142">
        <v>0</v>
      </c>
      <c r="I66" s="83">
        <v>2459</v>
      </c>
      <c r="J66" s="83">
        <v>2438</v>
      </c>
      <c r="K66" s="174">
        <v>0.9</v>
      </c>
      <c r="L66">
        <v>50</v>
      </c>
    </row>
    <row r="67" spans="1:12" ht="12.75" customHeight="1">
      <c r="A67" s="208" t="s">
        <v>308</v>
      </c>
      <c r="B67" s="209"/>
      <c r="C67" s="210"/>
      <c r="D67" s="142">
        <v>35</v>
      </c>
      <c r="E67" s="83">
        <v>127</v>
      </c>
      <c r="F67" s="83">
        <v>126</v>
      </c>
      <c r="G67" s="174">
        <v>0.4</v>
      </c>
      <c r="H67" s="142">
        <v>35</v>
      </c>
      <c r="I67" s="83">
        <v>124</v>
      </c>
      <c r="J67" s="83">
        <v>126</v>
      </c>
      <c r="K67" s="174">
        <v>-1.2</v>
      </c>
      <c r="L67">
        <v>51</v>
      </c>
    </row>
    <row r="68" spans="1:11" ht="12.75" customHeight="1">
      <c r="A68" s="208" t="s">
        <v>262</v>
      </c>
      <c r="B68" s="209"/>
      <c r="C68" s="210"/>
      <c r="D68" s="31"/>
      <c r="E68" s="84">
        <f>SUM(E55:E67)</f>
        <v>29412</v>
      </c>
      <c r="F68" s="84">
        <f>SUM(F55:F67)</f>
        <v>28459</v>
      </c>
      <c r="G68" s="174">
        <f>((E68-F68)/F68)*100</f>
        <v>3.348677044168804</v>
      </c>
      <c r="H68" s="85"/>
      <c r="I68" s="84">
        <f>SUM(I55:I67)</f>
        <v>33258</v>
      </c>
      <c r="J68" s="84">
        <f>SUM(J55:J67)</f>
        <v>32281</v>
      </c>
      <c r="K68" s="174">
        <f>((I68-J68)/J68)*100</f>
        <v>3.026548124283634</v>
      </c>
    </row>
    <row r="69" spans="1:11" ht="12.75" customHeight="1">
      <c r="A69" s="211" t="s">
        <v>309</v>
      </c>
      <c r="B69" s="212"/>
      <c r="C69" s="213"/>
      <c r="D69" s="34">
        <f>SUM(D6:D68)</f>
        <v>2034</v>
      </c>
      <c r="E69" s="84">
        <f>E18+E29+E43+E53+E68</f>
        <v>118335</v>
      </c>
      <c r="F69" s="84">
        <f>F18+F29+F43+F53+F68</f>
        <v>119510</v>
      </c>
      <c r="G69" s="174">
        <f>((E69-F69)/F69)*100</f>
        <v>-0.9831813237385992</v>
      </c>
      <c r="H69" s="34">
        <f>SUM(H6:H68)</f>
        <v>2015</v>
      </c>
      <c r="I69" s="84">
        <f>I18+I29+I43+I53+I68</f>
        <v>125515</v>
      </c>
      <c r="J69" s="84">
        <f>J18+J29+J43+J53+J68</f>
        <v>124509</v>
      </c>
      <c r="K69" s="174">
        <f>((I69-J69)/J69)*100</f>
        <v>0.807973720775205</v>
      </c>
    </row>
    <row r="70" spans="1:11" ht="12.75">
      <c r="A70" s="214" t="s">
        <v>310</v>
      </c>
      <c r="B70" s="214"/>
      <c r="C70" s="214"/>
      <c r="D70" s="214"/>
      <c r="E70" s="214"/>
      <c r="F70" s="214"/>
      <c r="G70" s="214"/>
      <c r="H70" s="214"/>
      <c r="I70" s="214"/>
      <c r="J70" s="214"/>
      <c r="K70" s="214"/>
    </row>
    <row r="71" spans="1:11" ht="12.75">
      <c r="A71" s="215"/>
      <c r="B71" s="215"/>
      <c r="C71" s="215"/>
      <c r="D71" s="215"/>
      <c r="E71" s="215"/>
      <c r="F71" s="215"/>
      <c r="G71" s="215"/>
      <c r="H71" s="215"/>
      <c r="I71" s="215"/>
      <c r="J71" s="215"/>
      <c r="K71" s="215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32">
      <selection activeCell="I70" sqref="I70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192" t="s">
        <v>312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ht="12.75" customHeight="1">
      <c r="A3" s="216" t="s">
        <v>240</v>
      </c>
      <c r="B3" s="217"/>
      <c r="C3" s="218"/>
      <c r="D3" s="225" t="str">
        <f>Data!B4</f>
        <v>January</v>
      </c>
      <c r="E3" s="226"/>
      <c r="F3" s="226"/>
      <c r="G3" s="227"/>
      <c r="H3" s="225">
        <f>Data!B6</f>
        <v>41609</v>
      </c>
      <c r="I3" s="226"/>
      <c r="J3" s="226"/>
      <c r="K3" s="227"/>
    </row>
    <row r="4" spans="1:11" ht="25.5" customHeight="1">
      <c r="A4" s="219"/>
      <c r="B4" s="220"/>
      <c r="C4" s="221"/>
      <c r="D4" s="239" t="s">
        <v>241</v>
      </c>
      <c r="E4" s="241" t="s">
        <v>242</v>
      </c>
      <c r="F4" s="242"/>
      <c r="G4" s="243" t="s">
        <v>243</v>
      </c>
      <c r="H4" s="239" t="s">
        <v>241</v>
      </c>
      <c r="I4" s="241" t="s">
        <v>242</v>
      </c>
      <c r="J4" s="242"/>
      <c r="K4" s="243" t="s">
        <v>243</v>
      </c>
    </row>
    <row r="5" spans="1:11" ht="25.5">
      <c r="A5" s="222"/>
      <c r="B5" s="223"/>
      <c r="C5" s="224"/>
      <c r="D5" s="240"/>
      <c r="E5" s="115" t="str">
        <f>CONCATENATE(Data!A4,"   (Preliminary)")</f>
        <v>2014   (Preliminary)</v>
      </c>
      <c r="F5" s="136">
        <f>Data!A4-1</f>
        <v>2013</v>
      </c>
      <c r="G5" s="244"/>
      <c r="H5" s="240"/>
      <c r="I5" s="30" t="str">
        <f>CONCATENATE(IF(MONTH(Data!A6)=1,Data!A4-1,Data!A4),"   (Revised)")</f>
        <v>2013   (Revised)</v>
      </c>
      <c r="J5" s="30">
        <f>IF(MONTH(Data!A6)=1,F5-1,F5)</f>
        <v>2012</v>
      </c>
      <c r="K5" s="244"/>
    </row>
    <row r="6" spans="1:11" ht="12.75">
      <c r="A6" s="232"/>
      <c r="B6" s="233"/>
      <c r="C6" s="234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11" t="s">
        <v>244</v>
      </c>
      <c r="B7" s="212"/>
      <c r="C7" s="212"/>
      <c r="D7" s="212"/>
      <c r="E7" s="212"/>
      <c r="F7" s="212"/>
      <c r="G7" s="212"/>
      <c r="H7" s="212"/>
      <c r="I7" s="212"/>
      <c r="J7" s="212"/>
      <c r="K7" s="213"/>
    </row>
    <row r="8" spans="1:12" ht="12.75" customHeight="1" hidden="1">
      <c r="A8" s="67"/>
      <c r="B8" s="68"/>
      <c r="C8" s="68"/>
      <c r="D8" s="116" t="s">
        <v>245</v>
      </c>
      <c r="E8" s="116" t="s">
        <v>246</v>
      </c>
      <c r="F8" s="116" t="s">
        <v>247</v>
      </c>
      <c r="G8" s="107" t="s">
        <v>248</v>
      </c>
      <c r="H8" s="116" t="s">
        <v>249</v>
      </c>
      <c r="I8" s="116" t="s">
        <v>250</v>
      </c>
      <c r="J8" s="116" t="s">
        <v>251</v>
      </c>
      <c r="K8" s="109" t="s">
        <v>252</v>
      </c>
      <c r="L8" s="72" t="s">
        <v>56</v>
      </c>
    </row>
    <row r="9" spans="1:12" ht="12.75" customHeight="1">
      <c r="A9" s="208" t="s">
        <v>253</v>
      </c>
      <c r="B9" s="209"/>
      <c r="C9" s="210"/>
      <c r="D9" s="142">
        <v>23</v>
      </c>
      <c r="E9" s="117">
        <v>2328</v>
      </c>
      <c r="F9" s="117">
        <v>2410</v>
      </c>
      <c r="G9" s="174">
        <v>-3.4</v>
      </c>
      <c r="H9" s="142">
        <v>23</v>
      </c>
      <c r="I9" s="117">
        <v>2540</v>
      </c>
      <c r="J9" s="117">
        <v>2574</v>
      </c>
      <c r="K9" s="174">
        <v>-1.3</v>
      </c>
      <c r="L9">
        <v>1</v>
      </c>
    </row>
    <row r="10" spans="1:12" ht="12.75" customHeight="1">
      <c r="A10" s="208" t="s">
        <v>254</v>
      </c>
      <c r="B10" s="209"/>
      <c r="C10" s="210"/>
      <c r="D10" s="142">
        <v>87</v>
      </c>
      <c r="E10" s="117">
        <v>1054</v>
      </c>
      <c r="F10" s="117">
        <v>1081</v>
      </c>
      <c r="G10" s="174">
        <v>-2.5</v>
      </c>
      <c r="H10" s="142">
        <v>52</v>
      </c>
      <c r="I10" s="117">
        <v>1063</v>
      </c>
      <c r="J10" s="117">
        <v>1067</v>
      </c>
      <c r="K10" s="174">
        <v>-0.3</v>
      </c>
      <c r="L10">
        <v>2</v>
      </c>
    </row>
    <row r="11" spans="1:12" ht="12.75" customHeight="1">
      <c r="A11" s="208" t="s">
        <v>255</v>
      </c>
      <c r="B11" s="209"/>
      <c r="C11" s="210"/>
      <c r="D11" s="142">
        <v>43</v>
      </c>
      <c r="E11" s="117">
        <v>4410</v>
      </c>
      <c r="F11" s="117">
        <v>4534</v>
      </c>
      <c r="G11" s="174">
        <v>-2.7</v>
      </c>
      <c r="H11" s="142">
        <v>53</v>
      </c>
      <c r="I11" s="117">
        <v>4501</v>
      </c>
      <c r="J11" s="117">
        <v>4611</v>
      </c>
      <c r="K11" s="174">
        <v>-2.4</v>
      </c>
      <c r="L11">
        <v>3</v>
      </c>
    </row>
    <row r="12" spans="1:12" ht="12.75" customHeight="1">
      <c r="A12" s="208" t="s">
        <v>256</v>
      </c>
      <c r="B12" s="209"/>
      <c r="C12" s="210"/>
      <c r="D12" s="142">
        <v>172</v>
      </c>
      <c r="E12" s="117">
        <v>946</v>
      </c>
      <c r="F12" s="117">
        <v>969</v>
      </c>
      <c r="G12" s="174">
        <v>-2.4</v>
      </c>
      <c r="H12" s="142">
        <v>161</v>
      </c>
      <c r="I12" s="117">
        <v>1014</v>
      </c>
      <c r="J12" s="117">
        <v>1003</v>
      </c>
      <c r="K12" s="174">
        <v>1.1</v>
      </c>
      <c r="L12">
        <v>4</v>
      </c>
    </row>
    <row r="13" spans="1:12" ht="12.75" customHeight="1">
      <c r="A13" s="208" t="s">
        <v>257</v>
      </c>
      <c r="B13" s="209"/>
      <c r="C13" s="210"/>
      <c r="D13" s="142">
        <v>94</v>
      </c>
      <c r="E13" s="117">
        <v>4871</v>
      </c>
      <c r="F13" s="117">
        <v>5165</v>
      </c>
      <c r="G13" s="174">
        <v>-5.7</v>
      </c>
      <c r="H13" s="142">
        <v>44</v>
      </c>
      <c r="I13" s="117">
        <v>6022</v>
      </c>
      <c r="J13" s="117">
        <v>6153</v>
      </c>
      <c r="K13" s="174">
        <v>-2.1</v>
      </c>
      <c r="L13">
        <v>5</v>
      </c>
    </row>
    <row r="14" spans="1:12" ht="12.75" customHeight="1">
      <c r="A14" s="208" t="s">
        <v>258</v>
      </c>
      <c r="B14" s="209"/>
      <c r="C14" s="210"/>
      <c r="D14" s="142">
        <v>135</v>
      </c>
      <c r="E14" s="117">
        <v>9226</v>
      </c>
      <c r="F14" s="117">
        <v>9690</v>
      </c>
      <c r="G14" s="174">
        <v>-4.8</v>
      </c>
      <c r="H14" s="142">
        <v>140</v>
      </c>
      <c r="I14" s="117">
        <v>10183</v>
      </c>
      <c r="J14" s="117">
        <v>10483</v>
      </c>
      <c r="K14" s="174">
        <v>-2.9</v>
      </c>
      <c r="L14">
        <v>6</v>
      </c>
    </row>
    <row r="15" spans="1:12" ht="12.75" customHeight="1">
      <c r="A15" s="208" t="s">
        <v>259</v>
      </c>
      <c r="B15" s="209"/>
      <c r="C15" s="210"/>
      <c r="D15" s="142">
        <v>65</v>
      </c>
      <c r="E15" s="117">
        <v>6612</v>
      </c>
      <c r="F15" s="117">
        <v>6984</v>
      </c>
      <c r="G15" s="174">
        <v>-5.3</v>
      </c>
      <c r="H15" s="142">
        <v>62</v>
      </c>
      <c r="I15" s="117">
        <v>8863</v>
      </c>
      <c r="J15" s="117">
        <v>8904</v>
      </c>
      <c r="K15" s="174">
        <v>-0.5</v>
      </c>
      <c r="L15">
        <v>7</v>
      </c>
    </row>
    <row r="16" spans="1:12" ht="12.75" customHeight="1">
      <c r="A16" s="208" t="s">
        <v>260</v>
      </c>
      <c r="B16" s="209"/>
      <c r="C16" s="210"/>
      <c r="D16" s="142">
        <v>41</v>
      </c>
      <c r="E16" s="117">
        <v>413</v>
      </c>
      <c r="F16" s="117">
        <v>431</v>
      </c>
      <c r="G16" s="174">
        <v>-4.2</v>
      </c>
      <c r="H16" s="142">
        <v>41</v>
      </c>
      <c r="I16" s="117">
        <v>596</v>
      </c>
      <c r="J16" s="117">
        <v>598</v>
      </c>
      <c r="K16" s="174">
        <v>-0.4</v>
      </c>
      <c r="L16">
        <v>8</v>
      </c>
    </row>
    <row r="17" spans="1:12" ht="12.75" customHeight="1">
      <c r="A17" s="208" t="s">
        <v>261</v>
      </c>
      <c r="B17" s="209"/>
      <c r="C17" s="210"/>
      <c r="D17" s="142">
        <v>76</v>
      </c>
      <c r="E17" s="117">
        <v>634</v>
      </c>
      <c r="F17" s="117">
        <v>645</v>
      </c>
      <c r="G17" s="174">
        <v>-1.6</v>
      </c>
      <c r="H17" s="142">
        <v>62</v>
      </c>
      <c r="I17" s="117">
        <v>526</v>
      </c>
      <c r="J17" s="117">
        <v>521</v>
      </c>
      <c r="K17" s="174">
        <v>0.8</v>
      </c>
      <c r="L17">
        <v>9</v>
      </c>
    </row>
    <row r="18" spans="1:11" ht="12.75" customHeight="1">
      <c r="A18" s="208" t="s">
        <v>262</v>
      </c>
      <c r="B18" s="209"/>
      <c r="C18" s="210"/>
      <c r="D18" s="143"/>
      <c r="E18" s="34">
        <f>SUM(E9:E17)</f>
        <v>30494</v>
      </c>
      <c r="F18" s="34">
        <f>SUM(F9:F17)</f>
        <v>31909</v>
      </c>
      <c r="G18" s="174">
        <f>((E18-F18)/F18)*100</f>
        <v>-4.434485568334953</v>
      </c>
      <c r="H18" s="143"/>
      <c r="I18" s="34">
        <f>SUM(I9:I17)</f>
        <v>35308</v>
      </c>
      <c r="J18" s="34">
        <f>SUM(J9:J17)</f>
        <v>35914</v>
      </c>
      <c r="K18" s="174">
        <f>((I18-J18)/J18)*100</f>
        <v>-1.687364259063318</v>
      </c>
    </row>
    <row r="19" spans="1:11" ht="12.75" customHeight="1">
      <c r="A19" s="60" t="s">
        <v>263</v>
      </c>
      <c r="B19" s="61"/>
      <c r="C19" s="61"/>
      <c r="D19" s="144"/>
      <c r="E19" s="98"/>
      <c r="F19" s="98"/>
      <c r="G19" s="174"/>
      <c r="H19" s="144"/>
      <c r="I19" s="98"/>
      <c r="J19" s="98"/>
      <c r="K19" s="174"/>
    </row>
    <row r="20" spans="1:12" ht="12.75" customHeight="1">
      <c r="A20" s="208" t="s">
        <v>264</v>
      </c>
      <c r="B20" s="209"/>
      <c r="C20" s="210"/>
      <c r="D20" s="142">
        <v>63</v>
      </c>
      <c r="E20" s="117">
        <v>607</v>
      </c>
      <c r="F20" s="117">
        <v>645</v>
      </c>
      <c r="G20" s="174">
        <v>-5.9</v>
      </c>
      <c r="H20" s="142">
        <v>65</v>
      </c>
      <c r="I20" s="117">
        <v>656</v>
      </c>
      <c r="J20" s="117">
        <v>665</v>
      </c>
      <c r="K20" s="174">
        <v>-1.4</v>
      </c>
      <c r="L20">
        <v>10</v>
      </c>
    </row>
    <row r="21" spans="1:12" ht="12.75" customHeight="1">
      <c r="A21" s="208" t="s">
        <v>265</v>
      </c>
      <c r="B21" s="209"/>
      <c r="C21" s="210"/>
      <c r="D21" s="142">
        <v>2</v>
      </c>
      <c r="E21" s="117">
        <v>297</v>
      </c>
      <c r="F21" s="117">
        <v>299</v>
      </c>
      <c r="G21" s="174">
        <v>-0.5</v>
      </c>
      <c r="H21" s="142">
        <v>2</v>
      </c>
      <c r="I21" s="117">
        <v>296</v>
      </c>
      <c r="J21" s="117">
        <v>279</v>
      </c>
      <c r="K21" s="174">
        <v>6.1</v>
      </c>
      <c r="L21">
        <v>11</v>
      </c>
    </row>
    <row r="22" spans="1:12" ht="12.75" customHeight="1">
      <c r="A22" s="208" t="s">
        <v>266</v>
      </c>
      <c r="B22" s="209"/>
      <c r="C22" s="210"/>
      <c r="D22" s="142">
        <v>136</v>
      </c>
      <c r="E22" s="117">
        <v>16420</v>
      </c>
      <c r="F22" s="117">
        <v>16556</v>
      </c>
      <c r="G22" s="174">
        <v>-0.8</v>
      </c>
      <c r="H22" s="142">
        <v>234</v>
      </c>
      <c r="I22" s="117">
        <v>15930</v>
      </c>
      <c r="J22" s="117">
        <v>15410</v>
      </c>
      <c r="K22" s="174">
        <v>3.4</v>
      </c>
      <c r="L22">
        <v>12</v>
      </c>
    </row>
    <row r="23" spans="1:12" ht="12.75" customHeight="1">
      <c r="A23" s="208" t="s">
        <v>267</v>
      </c>
      <c r="B23" s="209"/>
      <c r="C23" s="210"/>
      <c r="D23" s="142">
        <v>220</v>
      </c>
      <c r="E23" s="117">
        <v>8419</v>
      </c>
      <c r="F23" s="117">
        <v>8540</v>
      </c>
      <c r="G23" s="174">
        <v>-1.4</v>
      </c>
      <c r="H23" s="142">
        <v>209</v>
      </c>
      <c r="I23" s="117">
        <v>8945</v>
      </c>
      <c r="J23" s="117">
        <v>8690</v>
      </c>
      <c r="K23" s="174">
        <v>2.9</v>
      </c>
      <c r="L23">
        <v>13</v>
      </c>
    </row>
    <row r="24" spans="1:12" ht="12.75" customHeight="1">
      <c r="A24" s="208" t="s">
        <v>268</v>
      </c>
      <c r="B24" s="209"/>
      <c r="C24" s="210"/>
      <c r="D24" s="142">
        <v>59</v>
      </c>
      <c r="E24" s="117">
        <v>4050</v>
      </c>
      <c r="F24" s="117">
        <v>4197</v>
      </c>
      <c r="G24" s="174">
        <v>-3.5</v>
      </c>
      <c r="H24" s="142">
        <v>64</v>
      </c>
      <c r="I24" s="117">
        <v>4314</v>
      </c>
      <c r="J24" s="117">
        <v>4334</v>
      </c>
      <c r="K24" s="174">
        <v>-0.5</v>
      </c>
      <c r="L24">
        <v>14</v>
      </c>
    </row>
    <row r="25" spans="1:12" ht="12.75" customHeight="1">
      <c r="A25" s="208" t="s">
        <v>269</v>
      </c>
      <c r="B25" s="209"/>
      <c r="C25" s="210"/>
      <c r="D25" s="142">
        <v>60</v>
      </c>
      <c r="E25" s="117">
        <v>7861</v>
      </c>
      <c r="F25" s="117">
        <v>8133</v>
      </c>
      <c r="G25" s="174">
        <v>-3.4</v>
      </c>
      <c r="H25" s="142">
        <v>60</v>
      </c>
      <c r="I25" s="117">
        <v>8415</v>
      </c>
      <c r="J25" s="117">
        <v>8195</v>
      </c>
      <c r="K25" s="174">
        <v>2.7</v>
      </c>
      <c r="L25">
        <v>15</v>
      </c>
    </row>
    <row r="26" spans="1:12" ht="12.75" customHeight="1">
      <c r="A26" s="208" t="s">
        <v>270</v>
      </c>
      <c r="B26" s="209"/>
      <c r="C26" s="210"/>
      <c r="D26" s="142">
        <v>116</v>
      </c>
      <c r="E26" s="117">
        <v>3779</v>
      </c>
      <c r="F26" s="117">
        <v>3837</v>
      </c>
      <c r="G26" s="174">
        <v>-1.5</v>
      </c>
      <c r="H26" s="142">
        <v>87</v>
      </c>
      <c r="I26" s="117">
        <v>3940</v>
      </c>
      <c r="J26" s="117">
        <v>3780</v>
      </c>
      <c r="K26" s="174">
        <v>4.2</v>
      </c>
      <c r="L26">
        <v>16</v>
      </c>
    </row>
    <row r="27" spans="1:12" ht="12.75" customHeight="1">
      <c r="A27" s="208" t="s">
        <v>271</v>
      </c>
      <c r="B27" s="209"/>
      <c r="C27" s="210"/>
      <c r="D27" s="142">
        <v>650</v>
      </c>
      <c r="E27" s="117">
        <v>5928</v>
      </c>
      <c r="F27" s="117">
        <v>6050</v>
      </c>
      <c r="G27" s="174">
        <v>-2</v>
      </c>
      <c r="H27" s="142">
        <v>662</v>
      </c>
      <c r="I27" s="117">
        <v>6375</v>
      </c>
      <c r="J27" s="117">
        <v>6393</v>
      </c>
      <c r="K27" s="174">
        <v>-0.3</v>
      </c>
      <c r="L27">
        <v>17</v>
      </c>
    </row>
    <row r="28" spans="1:12" ht="12.75" customHeight="1">
      <c r="A28" s="208" t="s">
        <v>272</v>
      </c>
      <c r="B28" s="209"/>
      <c r="C28" s="210"/>
      <c r="D28" s="142">
        <v>29</v>
      </c>
      <c r="E28" s="117">
        <v>1246</v>
      </c>
      <c r="F28" s="117">
        <v>1354</v>
      </c>
      <c r="G28" s="174">
        <v>-8</v>
      </c>
      <c r="H28" s="142">
        <v>39</v>
      </c>
      <c r="I28" s="117">
        <v>1483</v>
      </c>
      <c r="J28" s="117">
        <v>1471</v>
      </c>
      <c r="K28" s="174">
        <v>0.9</v>
      </c>
      <c r="L28">
        <v>18</v>
      </c>
    </row>
    <row r="29" spans="1:11" ht="12.75" customHeight="1">
      <c r="A29" s="208" t="s">
        <v>262</v>
      </c>
      <c r="B29" s="209"/>
      <c r="C29" s="210"/>
      <c r="D29" s="143"/>
      <c r="E29" s="34">
        <f>SUM(E20:E28)</f>
        <v>48607</v>
      </c>
      <c r="F29" s="34">
        <f>SUM(F20:F28)</f>
        <v>49611</v>
      </c>
      <c r="G29" s="174">
        <f>((E29-F29)/F29)*100</f>
        <v>-2.0237447340307595</v>
      </c>
      <c r="H29" s="143"/>
      <c r="I29" s="34">
        <f>SUM(I20:I28)</f>
        <v>50354</v>
      </c>
      <c r="J29" s="34">
        <f>SUM(J20:J28)</f>
        <v>49217</v>
      </c>
      <c r="K29" s="174">
        <f>((I29-J29)/J29)*100</f>
        <v>2.3101773777353354</v>
      </c>
    </row>
    <row r="30" spans="1:11" ht="12.75" customHeight="1">
      <c r="A30" s="60" t="s">
        <v>273</v>
      </c>
      <c r="B30" s="61"/>
      <c r="C30" s="61"/>
      <c r="D30" s="144"/>
      <c r="E30" s="98"/>
      <c r="F30" s="98"/>
      <c r="G30" s="174"/>
      <c r="H30" s="144"/>
      <c r="I30" s="98"/>
      <c r="J30" s="98"/>
      <c r="K30" s="174"/>
    </row>
    <row r="31" spans="1:12" ht="12.75" customHeight="1">
      <c r="A31" s="208" t="s">
        <v>274</v>
      </c>
      <c r="B31" s="209"/>
      <c r="C31" s="210"/>
      <c r="D31" s="142">
        <v>43</v>
      </c>
      <c r="E31" s="117">
        <v>7393</v>
      </c>
      <c r="F31" s="117">
        <v>7404</v>
      </c>
      <c r="G31" s="174">
        <v>-0.1</v>
      </c>
      <c r="H31" s="142">
        <v>67</v>
      </c>
      <c r="I31" s="117">
        <v>7857</v>
      </c>
      <c r="J31" s="117">
        <v>7851</v>
      </c>
      <c r="K31" s="174">
        <v>0.1</v>
      </c>
      <c r="L31">
        <v>19</v>
      </c>
    </row>
    <row r="32" spans="1:12" ht="12.75" customHeight="1">
      <c r="A32" s="208" t="s">
        <v>275</v>
      </c>
      <c r="B32" s="209"/>
      <c r="C32" s="210"/>
      <c r="D32" s="142">
        <v>44</v>
      </c>
      <c r="E32" s="117">
        <v>5986</v>
      </c>
      <c r="F32" s="117">
        <v>6376</v>
      </c>
      <c r="G32" s="174">
        <v>-6.1</v>
      </c>
      <c r="H32" s="142">
        <v>67</v>
      </c>
      <c r="I32" s="117">
        <v>6180</v>
      </c>
      <c r="J32" s="117">
        <v>6127</v>
      </c>
      <c r="K32" s="174">
        <v>0.9</v>
      </c>
      <c r="L32">
        <v>20</v>
      </c>
    </row>
    <row r="33" spans="1:12" ht="12.75" customHeight="1">
      <c r="A33" s="208" t="s">
        <v>276</v>
      </c>
      <c r="B33" s="209"/>
      <c r="C33" s="210"/>
      <c r="D33" s="142">
        <v>88</v>
      </c>
      <c r="E33" s="117">
        <v>2159</v>
      </c>
      <c r="F33" s="117">
        <v>2228</v>
      </c>
      <c r="G33" s="174">
        <v>-3.1</v>
      </c>
      <c r="H33" s="142">
        <v>152</v>
      </c>
      <c r="I33" s="117">
        <v>2351</v>
      </c>
      <c r="J33" s="117">
        <v>2333</v>
      </c>
      <c r="K33" s="174">
        <v>0.8</v>
      </c>
      <c r="L33">
        <v>21</v>
      </c>
    </row>
    <row r="34" spans="1:12" ht="12.75" customHeight="1">
      <c r="A34" s="208" t="s">
        <v>277</v>
      </c>
      <c r="B34" s="209"/>
      <c r="C34" s="210"/>
      <c r="D34" s="142">
        <v>87</v>
      </c>
      <c r="E34" s="117">
        <v>2205</v>
      </c>
      <c r="F34" s="117">
        <v>2220</v>
      </c>
      <c r="G34" s="174">
        <v>-0.7</v>
      </c>
      <c r="H34" s="142">
        <v>87</v>
      </c>
      <c r="I34" s="117">
        <v>2545</v>
      </c>
      <c r="J34" s="117">
        <v>2548</v>
      </c>
      <c r="K34" s="174">
        <v>-0.1</v>
      </c>
      <c r="L34">
        <v>22</v>
      </c>
    </row>
    <row r="35" spans="1:12" ht="12.75" customHeight="1">
      <c r="A35" s="208" t="s">
        <v>278</v>
      </c>
      <c r="B35" s="209"/>
      <c r="C35" s="210"/>
      <c r="D35" s="142">
        <v>106</v>
      </c>
      <c r="E35" s="117">
        <v>7420</v>
      </c>
      <c r="F35" s="117">
        <v>8071</v>
      </c>
      <c r="G35" s="174">
        <v>-8.1</v>
      </c>
      <c r="H35" s="142">
        <v>120</v>
      </c>
      <c r="I35" s="117">
        <v>7677</v>
      </c>
      <c r="J35" s="117">
        <v>7798</v>
      </c>
      <c r="K35" s="174">
        <v>-1.6</v>
      </c>
      <c r="L35">
        <v>23</v>
      </c>
    </row>
    <row r="36" spans="1:12" ht="12.75" customHeight="1">
      <c r="A36" s="208" t="s">
        <v>279</v>
      </c>
      <c r="B36" s="209"/>
      <c r="C36" s="210"/>
      <c r="D36" s="142">
        <v>49</v>
      </c>
      <c r="E36" s="117">
        <v>4081</v>
      </c>
      <c r="F36" s="117">
        <v>4271</v>
      </c>
      <c r="G36" s="174">
        <v>-4.5</v>
      </c>
      <c r="H36" s="142">
        <v>19</v>
      </c>
      <c r="I36" s="117">
        <v>4386</v>
      </c>
      <c r="J36" s="117">
        <v>4483</v>
      </c>
      <c r="K36" s="174">
        <v>-2.2</v>
      </c>
      <c r="L36">
        <v>24</v>
      </c>
    </row>
    <row r="37" spans="1:12" ht="12.75" customHeight="1">
      <c r="A37" s="208" t="s">
        <v>280</v>
      </c>
      <c r="B37" s="209"/>
      <c r="C37" s="210"/>
      <c r="D37" s="142">
        <v>156</v>
      </c>
      <c r="E37" s="117">
        <v>5109</v>
      </c>
      <c r="F37" s="117">
        <v>5227</v>
      </c>
      <c r="G37" s="174">
        <v>-2.3</v>
      </c>
      <c r="H37" s="142">
        <v>157</v>
      </c>
      <c r="I37" s="117">
        <v>5442</v>
      </c>
      <c r="J37" s="117">
        <v>5602</v>
      </c>
      <c r="K37" s="174">
        <v>-2.9</v>
      </c>
      <c r="L37">
        <v>25</v>
      </c>
    </row>
    <row r="38" spans="1:12" ht="12.75" customHeight="1">
      <c r="A38" s="208" t="s">
        <v>281</v>
      </c>
      <c r="B38" s="209"/>
      <c r="C38" s="210"/>
      <c r="D38" s="142">
        <v>59</v>
      </c>
      <c r="E38" s="117">
        <v>1374</v>
      </c>
      <c r="F38" s="117">
        <v>1370</v>
      </c>
      <c r="G38" s="174">
        <v>0.3</v>
      </c>
      <c r="H38" s="142">
        <v>59</v>
      </c>
      <c r="I38" s="117">
        <v>1528</v>
      </c>
      <c r="J38" s="117">
        <v>1479</v>
      </c>
      <c r="K38" s="174">
        <v>3.3</v>
      </c>
      <c r="L38">
        <v>26</v>
      </c>
    </row>
    <row r="39" spans="1:12" ht="12.75" customHeight="1">
      <c r="A39" s="208" t="s">
        <v>282</v>
      </c>
      <c r="B39" s="209"/>
      <c r="C39" s="210"/>
      <c r="D39" s="142">
        <v>9</v>
      </c>
      <c r="E39" s="117">
        <v>687</v>
      </c>
      <c r="F39" s="117">
        <v>684</v>
      </c>
      <c r="G39" s="174">
        <v>0.4</v>
      </c>
      <c r="H39" s="142">
        <v>9</v>
      </c>
      <c r="I39" s="117">
        <v>728</v>
      </c>
      <c r="J39" s="117">
        <v>749</v>
      </c>
      <c r="K39" s="174">
        <v>-2.8</v>
      </c>
      <c r="L39">
        <v>27</v>
      </c>
    </row>
    <row r="40" spans="1:12" ht="12.75" customHeight="1">
      <c r="A40" s="208" t="s">
        <v>283</v>
      </c>
      <c r="B40" s="209"/>
      <c r="C40" s="210"/>
      <c r="D40" s="142">
        <v>127</v>
      </c>
      <c r="E40" s="117">
        <v>8517</v>
      </c>
      <c r="F40" s="117">
        <v>9228</v>
      </c>
      <c r="G40" s="174">
        <v>-7.7</v>
      </c>
      <c r="H40" s="142">
        <v>139</v>
      </c>
      <c r="I40" s="117">
        <v>9137</v>
      </c>
      <c r="J40" s="117">
        <v>9033</v>
      </c>
      <c r="K40" s="174">
        <v>1.2</v>
      </c>
      <c r="L40">
        <v>28</v>
      </c>
    </row>
    <row r="41" spans="1:12" ht="12.75" customHeight="1">
      <c r="A41" s="208" t="s">
        <v>284</v>
      </c>
      <c r="B41" s="209"/>
      <c r="C41" s="210"/>
      <c r="D41" s="142">
        <v>40</v>
      </c>
      <c r="E41" s="117">
        <v>571</v>
      </c>
      <c r="F41" s="117">
        <v>582</v>
      </c>
      <c r="G41" s="174">
        <v>-2</v>
      </c>
      <c r="H41" s="142">
        <v>36</v>
      </c>
      <c r="I41" s="117">
        <v>683</v>
      </c>
      <c r="J41" s="117">
        <v>681</v>
      </c>
      <c r="K41" s="174">
        <v>0.3</v>
      </c>
      <c r="L41">
        <v>29</v>
      </c>
    </row>
    <row r="42" spans="1:12" ht="12.75" customHeight="1">
      <c r="A42" s="208" t="s">
        <v>285</v>
      </c>
      <c r="B42" s="209"/>
      <c r="C42" s="210"/>
      <c r="D42" s="142">
        <v>67</v>
      </c>
      <c r="E42" s="117">
        <v>3905</v>
      </c>
      <c r="F42" s="117">
        <v>4052</v>
      </c>
      <c r="G42" s="174">
        <v>-3.6</v>
      </c>
      <c r="H42" s="142">
        <v>61</v>
      </c>
      <c r="I42" s="117">
        <v>4033</v>
      </c>
      <c r="J42" s="117">
        <v>4100</v>
      </c>
      <c r="K42" s="174">
        <v>-1.6</v>
      </c>
      <c r="L42">
        <v>30</v>
      </c>
    </row>
    <row r="43" spans="1:11" ht="12.75" customHeight="1">
      <c r="A43" s="208" t="s">
        <v>262</v>
      </c>
      <c r="B43" s="209"/>
      <c r="C43" s="210"/>
      <c r="D43" s="143"/>
      <c r="E43" s="34">
        <f>SUM(E31:E42)</f>
        <v>49407</v>
      </c>
      <c r="F43" s="34">
        <f>SUM(F31:F42)</f>
        <v>51713</v>
      </c>
      <c r="G43" s="174">
        <f>((E43-F43)/F43)*100</f>
        <v>-4.459226886856303</v>
      </c>
      <c r="H43" s="143"/>
      <c r="I43" s="34">
        <f>SUM(I31:I42)</f>
        <v>52547</v>
      </c>
      <c r="J43" s="34">
        <f>SUM(J31:J42)</f>
        <v>52784</v>
      </c>
      <c r="K43" s="174">
        <f>((I43-J43)/J43)*100</f>
        <v>-0.44899969687784175</v>
      </c>
    </row>
    <row r="44" spans="1:11" ht="12.75" customHeight="1">
      <c r="A44" s="60" t="s">
        <v>286</v>
      </c>
      <c r="B44" s="61"/>
      <c r="C44" s="61"/>
      <c r="D44" s="144"/>
      <c r="E44" s="98"/>
      <c r="F44" s="98"/>
      <c r="G44" s="174"/>
      <c r="H44" s="144"/>
      <c r="I44" s="98"/>
      <c r="J44" s="98"/>
      <c r="K44" s="174"/>
    </row>
    <row r="45" spans="1:12" ht="12.75" customHeight="1">
      <c r="A45" s="208" t="s">
        <v>287</v>
      </c>
      <c r="B45" s="209"/>
      <c r="C45" s="210"/>
      <c r="D45" s="142">
        <v>80</v>
      </c>
      <c r="E45" s="117">
        <v>4728</v>
      </c>
      <c r="F45" s="117">
        <v>4910</v>
      </c>
      <c r="G45" s="174">
        <v>-3.7</v>
      </c>
      <c r="H45" s="142">
        <v>89</v>
      </c>
      <c r="I45" s="117">
        <v>5218</v>
      </c>
      <c r="J45" s="117">
        <v>5197</v>
      </c>
      <c r="K45" s="174">
        <v>0.4</v>
      </c>
      <c r="L45">
        <v>31</v>
      </c>
    </row>
    <row r="46" spans="1:12" ht="12.75" customHeight="1">
      <c r="A46" s="208" t="s">
        <v>288</v>
      </c>
      <c r="B46" s="209"/>
      <c r="C46" s="210"/>
      <c r="D46" s="142">
        <v>27</v>
      </c>
      <c r="E46" s="117">
        <v>2715</v>
      </c>
      <c r="F46" s="117">
        <v>2714</v>
      </c>
      <c r="G46" s="174">
        <v>0</v>
      </c>
      <c r="H46" s="142">
        <v>26</v>
      </c>
      <c r="I46" s="117">
        <v>2673</v>
      </c>
      <c r="J46" s="117">
        <v>2737</v>
      </c>
      <c r="K46" s="174">
        <v>-2.3</v>
      </c>
      <c r="L46">
        <v>32</v>
      </c>
    </row>
    <row r="47" spans="1:12" ht="12.75" customHeight="1">
      <c r="A47" s="208" t="s">
        <v>289</v>
      </c>
      <c r="B47" s="209"/>
      <c r="C47" s="210"/>
      <c r="D47" s="142">
        <v>25</v>
      </c>
      <c r="E47" s="117">
        <v>3689</v>
      </c>
      <c r="F47" s="117">
        <v>3712</v>
      </c>
      <c r="G47" s="174">
        <v>-0.6</v>
      </c>
      <c r="H47" s="142">
        <v>26</v>
      </c>
      <c r="I47" s="117">
        <v>3811</v>
      </c>
      <c r="J47" s="117">
        <v>3902</v>
      </c>
      <c r="K47" s="174">
        <v>-2.3</v>
      </c>
      <c r="L47">
        <v>33</v>
      </c>
    </row>
    <row r="48" spans="1:12" ht="12.75" customHeight="1">
      <c r="A48" s="208" t="s">
        <v>290</v>
      </c>
      <c r="B48" s="209"/>
      <c r="C48" s="210"/>
      <c r="D48" s="142">
        <v>34</v>
      </c>
      <c r="E48" s="117">
        <v>3693</v>
      </c>
      <c r="F48" s="117">
        <v>3660</v>
      </c>
      <c r="G48" s="174">
        <v>0.9</v>
      </c>
      <c r="H48" s="142">
        <v>5</v>
      </c>
      <c r="I48" s="117">
        <v>3649</v>
      </c>
      <c r="J48" s="117">
        <v>3573</v>
      </c>
      <c r="K48" s="174">
        <v>2.1</v>
      </c>
      <c r="L48">
        <v>34</v>
      </c>
    </row>
    <row r="49" spans="1:12" ht="12.75" customHeight="1">
      <c r="A49" s="208" t="s">
        <v>291</v>
      </c>
      <c r="B49" s="209"/>
      <c r="C49" s="210"/>
      <c r="D49" s="142">
        <v>70</v>
      </c>
      <c r="E49" s="117">
        <v>2995</v>
      </c>
      <c r="F49" s="117">
        <v>2933</v>
      </c>
      <c r="G49" s="174">
        <v>2.1</v>
      </c>
      <c r="H49" s="142">
        <v>76</v>
      </c>
      <c r="I49" s="117">
        <v>2800</v>
      </c>
      <c r="J49" s="117">
        <v>2758</v>
      </c>
      <c r="K49" s="174">
        <v>1.5</v>
      </c>
      <c r="L49">
        <v>35</v>
      </c>
    </row>
    <row r="50" spans="1:12" ht="12.75" customHeight="1">
      <c r="A50" s="208" t="s">
        <v>292</v>
      </c>
      <c r="B50" s="209"/>
      <c r="C50" s="210"/>
      <c r="D50" s="142">
        <v>0</v>
      </c>
      <c r="E50" s="117">
        <v>3758</v>
      </c>
      <c r="F50" s="117">
        <v>3711</v>
      </c>
      <c r="G50" s="174">
        <v>1.3</v>
      </c>
      <c r="H50" s="142">
        <v>85</v>
      </c>
      <c r="I50" s="117">
        <v>3501</v>
      </c>
      <c r="J50" s="117">
        <v>3599</v>
      </c>
      <c r="K50" s="174">
        <v>-2.7</v>
      </c>
      <c r="L50">
        <v>36</v>
      </c>
    </row>
    <row r="51" spans="1:12" ht="12.75" customHeight="1">
      <c r="A51" s="208" t="s">
        <v>293</v>
      </c>
      <c r="B51" s="209"/>
      <c r="C51" s="210"/>
      <c r="D51" s="142">
        <v>25</v>
      </c>
      <c r="E51" s="117">
        <v>5644</v>
      </c>
      <c r="F51" s="117">
        <v>5663</v>
      </c>
      <c r="G51" s="174">
        <v>-0.3</v>
      </c>
      <c r="H51" s="142">
        <v>29</v>
      </c>
      <c r="I51" s="117">
        <v>5779</v>
      </c>
      <c r="J51" s="117">
        <v>5863</v>
      </c>
      <c r="K51" s="174">
        <v>-1.4</v>
      </c>
      <c r="L51">
        <v>37</v>
      </c>
    </row>
    <row r="52" spans="1:12" ht="12.75" customHeight="1">
      <c r="A52" s="208" t="s">
        <v>294</v>
      </c>
      <c r="B52" s="209"/>
      <c r="C52" s="210"/>
      <c r="D52" s="142">
        <v>218</v>
      </c>
      <c r="E52" s="117">
        <v>19621</v>
      </c>
      <c r="F52" s="117">
        <v>19293</v>
      </c>
      <c r="G52" s="174">
        <v>1.7</v>
      </c>
      <c r="H52" s="142">
        <v>198</v>
      </c>
      <c r="I52" s="117">
        <v>18747</v>
      </c>
      <c r="J52" s="117">
        <v>18447</v>
      </c>
      <c r="K52" s="174">
        <v>1.6</v>
      </c>
      <c r="L52">
        <v>38</v>
      </c>
    </row>
    <row r="53" spans="1:11" ht="12.75" customHeight="1">
      <c r="A53" s="208" t="s">
        <v>262</v>
      </c>
      <c r="B53" s="209"/>
      <c r="C53" s="210"/>
      <c r="D53" s="143"/>
      <c r="E53" s="34">
        <f>SUM(E45:E52)</f>
        <v>46843</v>
      </c>
      <c r="F53" s="34">
        <f>SUM(F45:F52)</f>
        <v>46596</v>
      </c>
      <c r="G53" s="174">
        <f>((E53-F53)/F53)*100</f>
        <v>0.5300884196068332</v>
      </c>
      <c r="H53" s="143"/>
      <c r="I53" s="34">
        <f>SUM(I45:I52)</f>
        <v>46178</v>
      </c>
      <c r="J53" s="34">
        <f>SUM(J45:J52)</f>
        <v>46076</v>
      </c>
      <c r="K53" s="174">
        <f>((I53-J53)/J53)*100</f>
        <v>0.2213733831061724</v>
      </c>
    </row>
    <row r="54" spans="1:11" ht="12.75" customHeight="1">
      <c r="A54" s="60" t="s">
        <v>295</v>
      </c>
      <c r="B54" s="61"/>
      <c r="C54" s="61"/>
      <c r="D54" s="144"/>
      <c r="E54" s="98"/>
      <c r="F54" s="98"/>
      <c r="G54" s="174"/>
      <c r="H54" s="144"/>
      <c r="I54" s="98"/>
      <c r="J54" s="98"/>
      <c r="K54" s="174"/>
    </row>
    <row r="55" spans="1:12" ht="12.75" customHeight="1">
      <c r="A55" s="208" t="s">
        <v>296</v>
      </c>
      <c r="B55" s="209"/>
      <c r="C55" s="210"/>
      <c r="D55" s="142">
        <v>61</v>
      </c>
      <c r="E55" s="117">
        <v>307</v>
      </c>
      <c r="F55" s="117">
        <v>306</v>
      </c>
      <c r="G55" s="174">
        <v>0.3</v>
      </c>
      <c r="H55" s="142">
        <v>87</v>
      </c>
      <c r="I55" s="117">
        <v>324</v>
      </c>
      <c r="J55" s="117">
        <v>328</v>
      </c>
      <c r="K55" s="174">
        <v>-1.3</v>
      </c>
      <c r="L55">
        <v>39</v>
      </c>
    </row>
    <row r="56" spans="1:12" ht="12.75" customHeight="1">
      <c r="A56" s="208" t="s">
        <v>297</v>
      </c>
      <c r="B56" s="209"/>
      <c r="C56" s="210"/>
      <c r="D56" s="142">
        <v>57</v>
      </c>
      <c r="E56" s="117">
        <v>5016</v>
      </c>
      <c r="F56" s="117">
        <v>4866</v>
      </c>
      <c r="G56" s="174">
        <v>3.1</v>
      </c>
      <c r="H56" s="142">
        <v>53</v>
      </c>
      <c r="I56" s="117">
        <v>5296</v>
      </c>
      <c r="J56" s="117">
        <v>5219</v>
      </c>
      <c r="K56" s="174">
        <v>1.5</v>
      </c>
      <c r="L56">
        <v>40</v>
      </c>
    </row>
    <row r="57" spans="1:12" ht="12.75" customHeight="1">
      <c r="A57" s="208" t="s">
        <v>298</v>
      </c>
      <c r="B57" s="209"/>
      <c r="C57" s="210"/>
      <c r="D57" s="142">
        <v>157</v>
      </c>
      <c r="E57" s="117">
        <v>23062</v>
      </c>
      <c r="F57" s="117">
        <v>22291</v>
      </c>
      <c r="G57" s="174">
        <v>3.5</v>
      </c>
      <c r="H57" s="142">
        <v>69</v>
      </c>
      <c r="I57" s="117">
        <v>29104</v>
      </c>
      <c r="J57" s="117">
        <v>27855</v>
      </c>
      <c r="K57" s="174">
        <v>4.5</v>
      </c>
      <c r="L57">
        <v>41</v>
      </c>
    </row>
    <row r="58" spans="1:12" ht="12.75" customHeight="1">
      <c r="A58" s="208" t="s">
        <v>299</v>
      </c>
      <c r="B58" s="209"/>
      <c r="C58" s="210"/>
      <c r="D58" s="142">
        <v>84</v>
      </c>
      <c r="E58" s="117">
        <v>4028</v>
      </c>
      <c r="F58" s="117">
        <v>3960</v>
      </c>
      <c r="G58" s="174">
        <v>1.7</v>
      </c>
      <c r="H58" s="142">
        <v>92</v>
      </c>
      <c r="I58" s="117">
        <v>3984</v>
      </c>
      <c r="J58" s="117">
        <v>3838</v>
      </c>
      <c r="K58" s="174">
        <v>3.8</v>
      </c>
      <c r="L58">
        <v>42</v>
      </c>
    </row>
    <row r="59" spans="1:23" ht="12.75" customHeight="1">
      <c r="A59" s="208" t="s">
        <v>300</v>
      </c>
      <c r="B59" s="209"/>
      <c r="C59" s="210"/>
      <c r="D59" s="142">
        <v>50</v>
      </c>
      <c r="E59" s="117">
        <v>844</v>
      </c>
      <c r="F59" s="117">
        <v>840</v>
      </c>
      <c r="G59" s="174">
        <v>0.5</v>
      </c>
      <c r="H59" s="142">
        <v>56</v>
      </c>
      <c r="I59" s="117">
        <v>820</v>
      </c>
      <c r="J59" s="117">
        <v>848</v>
      </c>
      <c r="K59" s="174">
        <v>-3.3</v>
      </c>
      <c r="L59">
        <v>43</v>
      </c>
      <c r="P59" s="116"/>
      <c r="Q59" s="116" t="s">
        <v>246</v>
      </c>
      <c r="R59" s="116" t="s">
        <v>247</v>
      </c>
      <c r="S59" s="107" t="s">
        <v>248</v>
      </c>
      <c r="T59" s="116" t="s">
        <v>250</v>
      </c>
      <c r="U59" s="116" t="s">
        <v>251</v>
      </c>
      <c r="V59" s="109" t="s">
        <v>252</v>
      </c>
      <c r="W59" s="72" t="s">
        <v>56</v>
      </c>
    </row>
    <row r="60" spans="1:23" ht="12.75" customHeight="1">
      <c r="A60" s="208" t="s">
        <v>301</v>
      </c>
      <c r="B60" s="209"/>
      <c r="C60" s="210"/>
      <c r="D60" s="142">
        <v>187</v>
      </c>
      <c r="E60" s="117">
        <v>1198</v>
      </c>
      <c r="F60" s="117">
        <v>1134</v>
      </c>
      <c r="G60" s="174">
        <v>5.6</v>
      </c>
      <c r="H60" s="142">
        <v>194</v>
      </c>
      <c r="I60" s="117">
        <v>1191</v>
      </c>
      <c r="J60" s="117">
        <v>1179</v>
      </c>
      <c r="K60" s="174">
        <v>1</v>
      </c>
      <c r="L60">
        <v>44</v>
      </c>
      <c r="P60" s="140"/>
      <c r="Q60" s="140">
        <v>223754</v>
      </c>
      <c r="R60" s="140">
        <v>226684</v>
      </c>
      <c r="S60" s="141">
        <v>-1.3</v>
      </c>
      <c r="T60" s="140">
        <v>239713</v>
      </c>
      <c r="U60" s="140">
        <v>237638</v>
      </c>
      <c r="V60" s="141">
        <v>0.9</v>
      </c>
      <c r="W60">
        <v>1</v>
      </c>
    </row>
    <row r="61" spans="1:12" ht="12.75" customHeight="1">
      <c r="A61" s="208" t="s">
        <v>302</v>
      </c>
      <c r="B61" s="209"/>
      <c r="C61" s="210"/>
      <c r="D61" s="142">
        <v>67</v>
      </c>
      <c r="E61" s="117">
        <v>715</v>
      </c>
      <c r="F61" s="117">
        <v>690</v>
      </c>
      <c r="G61" s="174">
        <v>3.7</v>
      </c>
      <c r="H61" s="142">
        <v>65</v>
      </c>
      <c r="I61" s="117">
        <v>865</v>
      </c>
      <c r="J61" s="117">
        <v>867</v>
      </c>
      <c r="K61" s="174">
        <v>-0.2</v>
      </c>
      <c r="L61">
        <v>45</v>
      </c>
    </row>
    <row r="62" spans="1:12" ht="12.75" customHeight="1">
      <c r="A62" s="208" t="s">
        <v>303</v>
      </c>
      <c r="B62" s="209"/>
      <c r="C62" s="210"/>
      <c r="D62" s="142">
        <v>66</v>
      </c>
      <c r="E62" s="117">
        <v>1854</v>
      </c>
      <c r="F62" s="117">
        <v>1802</v>
      </c>
      <c r="G62" s="174">
        <v>2.9</v>
      </c>
      <c r="H62" s="142">
        <v>73</v>
      </c>
      <c r="I62" s="117">
        <v>2076</v>
      </c>
      <c r="J62" s="117">
        <v>1991</v>
      </c>
      <c r="K62" s="174">
        <v>4.2</v>
      </c>
      <c r="L62">
        <v>46</v>
      </c>
    </row>
    <row r="63" spans="1:12" ht="12.75" customHeight="1">
      <c r="A63" s="208" t="s">
        <v>304</v>
      </c>
      <c r="B63" s="209"/>
      <c r="C63" s="210"/>
      <c r="D63" s="142">
        <v>67</v>
      </c>
      <c r="E63" s="117">
        <v>2147</v>
      </c>
      <c r="F63" s="117">
        <v>2087</v>
      </c>
      <c r="G63" s="174">
        <v>2.9</v>
      </c>
      <c r="H63" s="142">
        <v>62</v>
      </c>
      <c r="I63" s="117">
        <v>2065</v>
      </c>
      <c r="J63" s="117">
        <v>2019</v>
      </c>
      <c r="K63" s="174">
        <v>2.3</v>
      </c>
      <c r="L63">
        <v>47</v>
      </c>
    </row>
    <row r="64" spans="1:12" ht="12.75" customHeight="1">
      <c r="A64" s="208" t="s">
        <v>305</v>
      </c>
      <c r="B64" s="209"/>
      <c r="C64" s="210"/>
      <c r="D64" s="142">
        <v>151</v>
      </c>
      <c r="E64" s="117">
        <v>2499</v>
      </c>
      <c r="F64" s="117">
        <v>2400</v>
      </c>
      <c r="G64" s="174">
        <v>4.1</v>
      </c>
      <c r="H64" s="142">
        <v>135</v>
      </c>
      <c r="I64" s="117">
        <v>2565</v>
      </c>
      <c r="J64" s="117">
        <v>2536</v>
      </c>
      <c r="K64" s="174">
        <v>1.1</v>
      </c>
      <c r="L64">
        <v>48</v>
      </c>
    </row>
    <row r="65" spans="1:12" ht="12.75" customHeight="1">
      <c r="A65" s="208" t="s">
        <v>306</v>
      </c>
      <c r="B65" s="209"/>
      <c r="C65" s="210"/>
      <c r="D65" s="142">
        <v>86</v>
      </c>
      <c r="E65" s="117">
        <v>2064</v>
      </c>
      <c r="F65" s="117">
        <v>1960</v>
      </c>
      <c r="G65" s="174">
        <v>5.3</v>
      </c>
      <c r="H65" s="142">
        <v>93</v>
      </c>
      <c r="I65" s="117">
        <v>2015</v>
      </c>
      <c r="J65" s="117">
        <v>1989</v>
      </c>
      <c r="K65" s="174">
        <v>1.3</v>
      </c>
      <c r="L65">
        <v>49</v>
      </c>
    </row>
    <row r="66" spans="1:12" ht="12.75" customHeight="1">
      <c r="A66" s="208" t="s">
        <v>307</v>
      </c>
      <c r="B66" s="209"/>
      <c r="C66" s="210"/>
      <c r="D66" s="142">
        <v>0</v>
      </c>
      <c r="E66" s="117">
        <v>4035</v>
      </c>
      <c r="F66" s="117">
        <v>3877</v>
      </c>
      <c r="G66" s="174">
        <v>4.1</v>
      </c>
      <c r="H66" s="142">
        <v>0</v>
      </c>
      <c r="I66" s="117">
        <v>4309</v>
      </c>
      <c r="J66" s="117">
        <v>4271</v>
      </c>
      <c r="K66" s="174">
        <v>0.9</v>
      </c>
      <c r="L66">
        <v>50</v>
      </c>
    </row>
    <row r="67" spans="1:12" ht="12.75" customHeight="1">
      <c r="A67" s="208" t="s">
        <v>308</v>
      </c>
      <c r="B67" s="209"/>
      <c r="C67" s="210"/>
      <c r="D67" s="142">
        <v>161</v>
      </c>
      <c r="E67" s="117">
        <v>636</v>
      </c>
      <c r="F67" s="117">
        <v>639</v>
      </c>
      <c r="G67" s="174">
        <v>-0.5</v>
      </c>
      <c r="H67" s="142">
        <v>157</v>
      </c>
      <c r="I67" s="117">
        <v>713</v>
      </c>
      <c r="J67" s="117">
        <v>710</v>
      </c>
      <c r="K67" s="174">
        <v>0.4</v>
      </c>
      <c r="L67">
        <v>51</v>
      </c>
    </row>
    <row r="68" spans="1:11" ht="12.75" customHeight="1">
      <c r="A68" s="208" t="s">
        <v>262</v>
      </c>
      <c r="B68" s="209"/>
      <c r="C68" s="210"/>
      <c r="D68" s="32"/>
      <c r="E68" s="34">
        <f>SUM(E55:E67)</f>
        <v>48405</v>
      </c>
      <c r="F68" s="34">
        <f>SUM(F55:F67)</f>
        <v>46852</v>
      </c>
      <c r="G68" s="174">
        <f>((E68-F68)/F68)*100</f>
        <v>3.314693076069325</v>
      </c>
      <c r="H68" s="32"/>
      <c r="I68" s="34">
        <f>SUM(I55:I67)</f>
        <v>55327</v>
      </c>
      <c r="J68" s="34">
        <f>SUM(J55:J67)</f>
        <v>53650</v>
      </c>
      <c r="K68" s="174">
        <f>((I68-J68)/J68)*100</f>
        <v>3.125815470643057</v>
      </c>
    </row>
    <row r="69" spans="1:12" ht="12.75" customHeight="1" hidden="1">
      <c r="A69" s="55"/>
      <c r="B69" s="138"/>
      <c r="C69" s="139"/>
      <c r="D69" s="116" t="s">
        <v>245</v>
      </c>
      <c r="E69" s="116" t="s">
        <v>246</v>
      </c>
      <c r="F69" s="116" t="s">
        <v>247</v>
      </c>
      <c r="G69" s="175" t="s">
        <v>248</v>
      </c>
      <c r="H69" s="116" t="s">
        <v>249</v>
      </c>
      <c r="I69" s="116" t="s">
        <v>250</v>
      </c>
      <c r="J69" s="116" t="s">
        <v>251</v>
      </c>
      <c r="K69" s="176" t="s">
        <v>252</v>
      </c>
      <c r="L69" s="72" t="s">
        <v>56</v>
      </c>
    </row>
    <row r="70" spans="1:12" ht="12.75" customHeight="1">
      <c r="A70" s="211" t="s">
        <v>309</v>
      </c>
      <c r="B70" s="212"/>
      <c r="C70" s="213"/>
      <c r="D70" s="34">
        <f>SUM(D9:D68)</f>
        <v>4619</v>
      </c>
      <c r="E70" s="34">
        <f>Q60</f>
        <v>223754</v>
      </c>
      <c r="F70" s="34">
        <f>R60</f>
        <v>226684</v>
      </c>
      <c r="G70" s="174">
        <f>S60</f>
        <v>-1.3</v>
      </c>
      <c r="H70" s="34">
        <f>SUM(H9:H68)</f>
        <v>4703</v>
      </c>
      <c r="I70" s="34">
        <f>T60</f>
        <v>239713</v>
      </c>
      <c r="J70" s="34">
        <f>U60</f>
        <v>237638</v>
      </c>
      <c r="K70" s="174">
        <f>V60</f>
        <v>0.9</v>
      </c>
      <c r="L70">
        <v>1</v>
      </c>
    </row>
    <row r="71" spans="1:11" ht="12.75" customHeight="1">
      <c r="A71" s="237" t="s">
        <v>313</v>
      </c>
      <c r="B71" s="237"/>
      <c r="C71" s="237"/>
      <c r="D71" s="237"/>
      <c r="E71" s="237"/>
      <c r="F71" s="237"/>
      <c r="G71" s="237"/>
      <c r="H71" s="237"/>
      <c r="I71" s="237"/>
      <c r="J71" s="237"/>
      <c r="K71" s="237"/>
    </row>
    <row r="72" spans="1:11" ht="12.75">
      <c r="A72" s="238"/>
      <c r="B72" s="238"/>
      <c r="C72" s="238"/>
      <c r="D72" s="238"/>
      <c r="E72" s="238"/>
      <c r="F72" s="238"/>
      <c r="G72" s="238"/>
      <c r="H72" s="238"/>
      <c r="I72" s="238"/>
      <c r="J72" s="238"/>
      <c r="K72" s="238"/>
    </row>
    <row r="73" spans="1:11" ht="12.75">
      <c r="A73" s="26" t="s">
        <v>314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6:C6"/>
    <mergeCell ref="A7:K7"/>
    <mergeCell ref="A9:C9"/>
    <mergeCell ref="A10:C10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5:C15"/>
    <mergeCell ref="A16:C16"/>
    <mergeCell ref="A17:C17"/>
    <mergeCell ref="A18:C18"/>
    <mergeCell ref="A11:C11"/>
    <mergeCell ref="A12:C12"/>
    <mergeCell ref="A13:C13"/>
    <mergeCell ref="A14:C14"/>
    <mergeCell ref="A23:C23"/>
    <mergeCell ref="A24:C24"/>
    <mergeCell ref="A25:C25"/>
    <mergeCell ref="A26:C26"/>
    <mergeCell ref="A20:C20"/>
    <mergeCell ref="A21:C21"/>
    <mergeCell ref="A22:C22"/>
    <mergeCell ref="A31:C31"/>
    <mergeCell ref="A32:C32"/>
    <mergeCell ref="A33:C33"/>
    <mergeCell ref="A34:C34"/>
    <mergeCell ref="A27:C27"/>
    <mergeCell ref="A28:C28"/>
    <mergeCell ref="A29:C29"/>
    <mergeCell ref="A39:C39"/>
    <mergeCell ref="A40:C40"/>
    <mergeCell ref="A41:C41"/>
    <mergeCell ref="A42:C42"/>
    <mergeCell ref="A35:C35"/>
    <mergeCell ref="A36:C36"/>
    <mergeCell ref="A37:C37"/>
    <mergeCell ref="A38:C38"/>
    <mergeCell ref="A47:C47"/>
    <mergeCell ref="A48:C48"/>
    <mergeCell ref="A49:C49"/>
    <mergeCell ref="A50:C50"/>
    <mergeCell ref="A43:C43"/>
    <mergeCell ref="A45:C45"/>
    <mergeCell ref="A46:C4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31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315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5" t="s">
        <v>316</v>
      </c>
      <c r="B2" s="246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5"/>
      <c r="T2" s="62"/>
    </row>
    <row r="3" spans="1:20" ht="12.75" customHeight="1">
      <c r="A3" s="247" t="s">
        <v>57</v>
      </c>
      <c r="B3" s="248"/>
      <c r="C3" s="125" t="s">
        <v>317</v>
      </c>
      <c r="D3" s="55"/>
      <c r="E3" s="247" t="s">
        <v>70</v>
      </c>
      <c r="F3" s="248"/>
      <c r="G3" s="125" t="s">
        <v>317</v>
      </c>
      <c r="H3" s="55"/>
      <c r="I3" s="247" t="s">
        <v>83</v>
      </c>
      <c r="J3" s="248"/>
      <c r="K3" s="125" t="s">
        <v>317</v>
      </c>
      <c r="L3" s="55"/>
      <c r="M3" s="247" t="s">
        <v>318</v>
      </c>
      <c r="N3" s="248"/>
      <c r="O3" s="125" t="s">
        <v>317</v>
      </c>
      <c r="P3" s="55"/>
      <c r="Q3" s="247" t="s">
        <v>129</v>
      </c>
      <c r="R3" s="248"/>
      <c r="S3" s="125" t="s">
        <v>317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319</v>
      </c>
      <c r="C5" s="126" t="s">
        <v>320</v>
      </c>
      <c r="D5" s="31" t="s">
        <v>56</v>
      </c>
      <c r="E5" s="31"/>
      <c r="F5" s="31" t="s">
        <v>319</v>
      </c>
      <c r="G5" s="126" t="s">
        <v>320</v>
      </c>
      <c r="H5" s="31" t="s">
        <v>56</v>
      </c>
      <c r="I5" s="31"/>
      <c r="J5" s="31" t="s">
        <v>319</v>
      </c>
      <c r="K5" s="126" t="s">
        <v>320</v>
      </c>
      <c r="L5" s="31" t="s">
        <v>56</v>
      </c>
      <c r="M5" s="31"/>
      <c r="N5" s="31" t="s">
        <v>319</v>
      </c>
      <c r="O5" s="126" t="s">
        <v>320</v>
      </c>
      <c r="P5" s="31" t="s">
        <v>56</v>
      </c>
      <c r="Q5" s="31"/>
      <c r="R5" s="31" t="s">
        <v>319</v>
      </c>
      <c r="S5" s="126" t="s">
        <v>320</v>
      </c>
      <c r="T5" s="64" t="s">
        <v>56</v>
      </c>
    </row>
    <row r="6" spans="1:20" ht="12.75">
      <c r="A6" s="31" t="s">
        <v>321</v>
      </c>
      <c r="B6" s="32">
        <v>17906</v>
      </c>
      <c r="C6" s="126">
        <v>1.1</v>
      </c>
      <c r="D6" s="31">
        <v>1</v>
      </c>
      <c r="E6" s="31" t="s">
        <v>321</v>
      </c>
      <c r="F6" s="32">
        <v>27167</v>
      </c>
      <c r="G6" s="126">
        <v>-0.1</v>
      </c>
      <c r="H6" s="31">
        <v>1</v>
      </c>
      <c r="I6" s="31" t="s">
        <v>321</v>
      </c>
      <c r="J6" s="32">
        <v>26484</v>
      </c>
      <c r="K6" s="126">
        <v>-0.3</v>
      </c>
      <c r="L6" s="31">
        <v>1</v>
      </c>
      <c r="M6" s="31" t="s">
        <v>321</v>
      </c>
      <c r="N6" s="32">
        <v>71556</v>
      </c>
      <c r="O6" s="126">
        <v>0.1</v>
      </c>
      <c r="P6" s="31">
        <v>1</v>
      </c>
      <c r="Q6" s="31" t="s">
        <v>321</v>
      </c>
      <c r="R6" s="32">
        <v>226684</v>
      </c>
      <c r="S6" s="126">
        <v>0.4</v>
      </c>
      <c r="T6" s="31">
        <v>1</v>
      </c>
    </row>
    <row r="7" spans="1:20" ht="12.75">
      <c r="A7" s="31" t="s">
        <v>322</v>
      </c>
      <c r="B7" s="32">
        <v>16841</v>
      </c>
      <c r="C7" s="126">
        <v>-0.8</v>
      </c>
      <c r="D7" s="31">
        <v>2</v>
      </c>
      <c r="E7" s="31" t="s">
        <v>322</v>
      </c>
      <c r="F7" s="32">
        <v>26248</v>
      </c>
      <c r="G7" s="126">
        <v>-1.3</v>
      </c>
      <c r="H7" s="31">
        <v>2</v>
      </c>
      <c r="I7" s="31" t="s">
        <v>322</v>
      </c>
      <c r="J7" s="32">
        <v>24958</v>
      </c>
      <c r="K7" s="126">
        <v>-2</v>
      </c>
      <c r="L7" s="31">
        <v>2</v>
      </c>
      <c r="M7" s="31" t="s">
        <v>322</v>
      </c>
      <c r="N7" s="32">
        <v>68047</v>
      </c>
      <c r="O7" s="126">
        <v>-1.4</v>
      </c>
      <c r="P7" s="31">
        <v>2</v>
      </c>
      <c r="Q7" s="31" t="s">
        <v>322</v>
      </c>
      <c r="R7" s="32">
        <v>214451</v>
      </c>
      <c r="S7" s="126">
        <v>-1.5</v>
      </c>
      <c r="T7" s="31">
        <v>2</v>
      </c>
    </row>
    <row r="8" spans="1:20" ht="13.5" thickBot="1">
      <c r="A8" s="154" t="s">
        <v>323</v>
      </c>
      <c r="B8" s="155">
        <v>20435</v>
      </c>
      <c r="C8" s="156">
        <v>1.3</v>
      </c>
      <c r="D8" s="154">
        <v>3</v>
      </c>
      <c r="E8" s="154" t="s">
        <v>323</v>
      </c>
      <c r="F8" s="155">
        <v>30879</v>
      </c>
      <c r="G8" s="156">
        <v>-1.3</v>
      </c>
      <c r="H8" s="154">
        <v>3</v>
      </c>
      <c r="I8" s="154" t="s">
        <v>323</v>
      </c>
      <c r="J8" s="155">
        <v>29595</v>
      </c>
      <c r="K8" s="156">
        <v>-3.1</v>
      </c>
      <c r="L8" s="154">
        <v>3</v>
      </c>
      <c r="M8" s="154" t="s">
        <v>323</v>
      </c>
      <c r="N8" s="155">
        <v>80909</v>
      </c>
      <c r="O8" s="156">
        <v>-1.3</v>
      </c>
      <c r="P8" s="154">
        <v>3</v>
      </c>
      <c r="Q8" s="154" t="s">
        <v>323</v>
      </c>
      <c r="R8" s="155">
        <v>248561</v>
      </c>
      <c r="S8" s="156">
        <v>-1.6</v>
      </c>
      <c r="T8" s="31">
        <v>3</v>
      </c>
    </row>
    <row r="9" spans="1:20" ht="12.75">
      <c r="A9" s="157" t="s">
        <v>324</v>
      </c>
      <c r="B9" s="158">
        <v>55182</v>
      </c>
      <c r="C9" s="159">
        <v>0.6</v>
      </c>
      <c r="D9" s="157">
        <v>4</v>
      </c>
      <c r="E9" s="157" t="s">
        <v>324</v>
      </c>
      <c r="F9" s="158">
        <v>84294</v>
      </c>
      <c r="G9" s="159">
        <v>-0.9</v>
      </c>
      <c r="H9" s="157">
        <v>4</v>
      </c>
      <c r="I9" s="157" t="s">
        <v>324</v>
      </c>
      <c r="J9" s="158">
        <v>81037</v>
      </c>
      <c r="K9" s="159">
        <v>-1.9</v>
      </c>
      <c r="L9" s="157">
        <v>4</v>
      </c>
      <c r="M9" s="157" t="s">
        <v>324</v>
      </c>
      <c r="N9" s="158">
        <v>220512</v>
      </c>
      <c r="O9" s="159">
        <v>-0.9</v>
      </c>
      <c r="P9" s="157">
        <v>4</v>
      </c>
      <c r="Q9" s="157" t="s">
        <v>324</v>
      </c>
      <c r="R9" s="158">
        <v>689696</v>
      </c>
      <c r="S9" s="159">
        <v>-0.9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325</v>
      </c>
      <c r="B12" s="32">
        <v>20329</v>
      </c>
      <c r="C12" s="126">
        <v>-0.8</v>
      </c>
      <c r="D12" s="31">
        <v>5</v>
      </c>
      <c r="E12" s="31" t="s">
        <v>325</v>
      </c>
      <c r="F12" s="32">
        <v>30593</v>
      </c>
      <c r="G12" s="126">
        <v>-0.3</v>
      </c>
      <c r="H12" s="31">
        <v>5</v>
      </c>
      <c r="I12" s="31" t="s">
        <v>325</v>
      </c>
      <c r="J12" s="32">
        <v>30090</v>
      </c>
      <c r="K12" s="126">
        <v>0.1</v>
      </c>
      <c r="L12" s="31">
        <v>5</v>
      </c>
      <c r="M12" s="31" t="s">
        <v>325</v>
      </c>
      <c r="N12" s="32">
        <v>81012</v>
      </c>
      <c r="O12" s="126">
        <v>-0.2</v>
      </c>
      <c r="P12" s="31">
        <v>5</v>
      </c>
      <c r="Q12" s="31" t="s">
        <v>325</v>
      </c>
      <c r="R12" s="32">
        <v>250303</v>
      </c>
      <c r="S12" s="126">
        <v>0.8</v>
      </c>
      <c r="T12" s="31">
        <v>5</v>
      </c>
    </row>
    <row r="13" spans="1:20" ht="12.75">
      <c r="A13" s="31" t="s">
        <v>326</v>
      </c>
      <c r="B13" s="32">
        <v>22061</v>
      </c>
      <c r="C13" s="126">
        <v>1.6</v>
      </c>
      <c r="D13" s="31">
        <v>6</v>
      </c>
      <c r="E13" s="31" t="s">
        <v>326</v>
      </c>
      <c r="F13" s="32">
        <v>33231</v>
      </c>
      <c r="G13" s="126">
        <v>0.2</v>
      </c>
      <c r="H13" s="31">
        <v>6</v>
      </c>
      <c r="I13" s="31" t="s">
        <v>326</v>
      </c>
      <c r="J13" s="32">
        <v>32105</v>
      </c>
      <c r="K13" s="126">
        <v>0.3</v>
      </c>
      <c r="L13" s="31">
        <v>6</v>
      </c>
      <c r="M13" s="31" t="s">
        <v>326</v>
      </c>
      <c r="N13" s="32">
        <v>87397</v>
      </c>
      <c r="O13" s="126">
        <v>0.6</v>
      </c>
      <c r="P13" s="31">
        <v>6</v>
      </c>
      <c r="Q13" s="31" t="s">
        <v>326</v>
      </c>
      <c r="R13" s="32">
        <v>261804</v>
      </c>
      <c r="S13" s="126">
        <v>0.7</v>
      </c>
      <c r="T13" s="31">
        <v>6</v>
      </c>
    </row>
    <row r="14" spans="1:20" ht="13.5" thickBot="1">
      <c r="A14" s="154" t="s">
        <v>327</v>
      </c>
      <c r="B14" s="155">
        <v>22247</v>
      </c>
      <c r="C14" s="156">
        <v>1</v>
      </c>
      <c r="D14" s="154">
        <v>7</v>
      </c>
      <c r="E14" s="154" t="s">
        <v>327</v>
      </c>
      <c r="F14" s="155">
        <v>33318</v>
      </c>
      <c r="G14" s="156">
        <v>-0.5</v>
      </c>
      <c r="H14" s="154">
        <v>7</v>
      </c>
      <c r="I14" s="154" t="s">
        <v>327</v>
      </c>
      <c r="J14" s="155">
        <v>31956</v>
      </c>
      <c r="K14" s="156">
        <v>-0.8</v>
      </c>
      <c r="L14" s="154">
        <v>7</v>
      </c>
      <c r="M14" s="154" t="s">
        <v>327</v>
      </c>
      <c r="N14" s="155">
        <v>87522</v>
      </c>
      <c r="O14" s="156">
        <v>-0.2</v>
      </c>
      <c r="P14" s="154">
        <v>7</v>
      </c>
      <c r="Q14" s="154" t="s">
        <v>327</v>
      </c>
      <c r="R14" s="155">
        <v>257983</v>
      </c>
      <c r="S14" s="156">
        <v>-0.4</v>
      </c>
      <c r="T14" s="31">
        <v>7</v>
      </c>
    </row>
    <row r="15" spans="1:20" ht="12.75">
      <c r="A15" s="157" t="s">
        <v>328</v>
      </c>
      <c r="B15" s="158">
        <v>64637</v>
      </c>
      <c r="C15" s="159">
        <v>0.6</v>
      </c>
      <c r="D15" s="157">
        <v>8</v>
      </c>
      <c r="E15" s="157" t="s">
        <v>328</v>
      </c>
      <c r="F15" s="158">
        <v>97142</v>
      </c>
      <c r="G15" s="159">
        <v>-0.2</v>
      </c>
      <c r="H15" s="157">
        <v>8</v>
      </c>
      <c r="I15" s="157" t="s">
        <v>328</v>
      </c>
      <c r="J15" s="158">
        <v>94152</v>
      </c>
      <c r="K15" s="159">
        <v>-0.1</v>
      </c>
      <c r="L15" s="157">
        <v>8</v>
      </c>
      <c r="M15" s="157" t="s">
        <v>328</v>
      </c>
      <c r="N15" s="158">
        <v>255930</v>
      </c>
      <c r="O15" s="159">
        <v>0.1</v>
      </c>
      <c r="P15" s="157">
        <v>8</v>
      </c>
      <c r="Q15" s="157" t="s">
        <v>328</v>
      </c>
      <c r="R15" s="158">
        <v>770090</v>
      </c>
      <c r="S15" s="159">
        <v>0.4</v>
      </c>
      <c r="T15" s="35">
        <v>8</v>
      </c>
    </row>
    <row r="16" spans="1:20" ht="12.75">
      <c r="A16" s="31" t="s">
        <v>329</v>
      </c>
      <c r="B16" s="32">
        <v>119819</v>
      </c>
      <c r="C16" s="126">
        <v>0.6</v>
      </c>
      <c r="D16" s="31">
        <v>9</v>
      </c>
      <c r="E16" s="31" t="s">
        <v>329</v>
      </c>
      <c r="F16" s="32">
        <v>181435</v>
      </c>
      <c r="G16" s="126">
        <v>-0.5</v>
      </c>
      <c r="H16" s="31">
        <v>9</v>
      </c>
      <c r="I16" s="31" t="s">
        <v>329</v>
      </c>
      <c r="J16" s="32">
        <v>175188</v>
      </c>
      <c r="K16" s="126">
        <v>-0.9</v>
      </c>
      <c r="L16" s="31">
        <v>9</v>
      </c>
      <c r="M16" s="31" t="s">
        <v>329</v>
      </c>
      <c r="N16" s="32">
        <v>476443</v>
      </c>
      <c r="O16" s="126">
        <v>-0.4</v>
      </c>
      <c r="P16" s="31">
        <v>9</v>
      </c>
      <c r="Q16" s="31" t="s">
        <v>329</v>
      </c>
      <c r="R16" s="32">
        <v>1459786</v>
      </c>
      <c r="S16" s="126">
        <v>-0.2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330</v>
      </c>
      <c r="B19" s="32">
        <v>23637</v>
      </c>
      <c r="C19" s="126">
        <v>2.1</v>
      </c>
      <c r="D19" s="31">
        <v>10</v>
      </c>
      <c r="E19" s="31" t="s">
        <v>330</v>
      </c>
      <c r="F19" s="32">
        <v>35329</v>
      </c>
      <c r="G19" s="126">
        <v>1.2</v>
      </c>
      <c r="H19" s="31">
        <v>10</v>
      </c>
      <c r="I19" s="31" t="s">
        <v>330</v>
      </c>
      <c r="J19" s="32">
        <v>33142</v>
      </c>
      <c r="K19" s="126">
        <v>1.6</v>
      </c>
      <c r="L19" s="31">
        <v>10</v>
      </c>
      <c r="M19" s="31" t="s">
        <v>330</v>
      </c>
      <c r="N19" s="32">
        <v>92108</v>
      </c>
      <c r="O19" s="126">
        <v>1.6</v>
      </c>
      <c r="P19" s="31">
        <v>10</v>
      </c>
      <c r="Q19" s="31" t="s">
        <v>330</v>
      </c>
      <c r="R19" s="32">
        <v>263156</v>
      </c>
      <c r="S19" s="126">
        <v>1.4</v>
      </c>
      <c r="T19" s="31">
        <v>10</v>
      </c>
    </row>
    <row r="20" spans="1:20" ht="12.75">
      <c r="A20" s="31" t="s">
        <v>331</v>
      </c>
      <c r="B20" s="32">
        <v>23658</v>
      </c>
      <c r="C20" s="126">
        <v>2.8</v>
      </c>
      <c r="D20" s="31">
        <v>11</v>
      </c>
      <c r="E20" s="31" t="s">
        <v>331</v>
      </c>
      <c r="F20" s="32">
        <v>35097</v>
      </c>
      <c r="G20" s="126">
        <v>1.1</v>
      </c>
      <c r="H20" s="31">
        <v>11</v>
      </c>
      <c r="I20" s="31" t="s">
        <v>331</v>
      </c>
      <c r="J20" s="32">
        <v>33283</v>
      </c>
      <c r="K20" s="126">
        <v>1.7</v>
      </c>
      <c r="L20" s="31">
        <v>11</v>
      </c>
      <c r="M20" s="31" t="s">
        <v>331</v>
      </c>
      <c r="N20" s="32">
        <v>92038</v>
      </c>
      <c r="O20" s="126">
        <v>1.7</v>
      </c>
      <c r="P20" s="31">
        <v>11</v>
      </c>
      <c r="Q20" s="31" t="s">
        <v>331</v>
      </c>
      <c r="R20" s="32">
        <v>266938</v>
      </c>
      <c r="S20" s="126">
        <v>1.3</v>
      </c>
      <c r="T20" s="31">
        <v>11</v>
      </c>
    </row>
    <row r="21" spans="1:20" ht="13.5" thickBot="1">
      <c r="A21" s="154" t="s">
        <v>332</v>
      </c>
      <c r="B21" s="155">
        <v>20027</v>
      </c>
      <c r="C21" s="156">
        <v>1.7</v>
      </c>
      <c r="D21" s="154">
        <v>12</v>
      </c>
      <c r="E21" s="154" t="s">
        <v>332</v>
      </c>
      <c r="F21" s="155">
        <v>31495</v>
      </c>
      <c r="G21" s="156">
        <v>1.4</v>
      </c>
      <c r="H21" s="154">
        <v>12</v>
      </c>
      <c r="I21" s="154" t="s">
        <v>332</v>
      </c>
      <c r="J21" s="155">
        <v>29794</v>
      </c>
      <c r="K21" s="156">
        <v>1.5</v>
      </c>
      <c r="L21" s="154">
        <v>12</v>
      </c>
      <c r="M21" s="154" t="s">
        <v>332</v>
      </c>
      <c r="N21" s="155">
        <v>81316</v>
      </c>
      <c r="O21" s="156">
        <v>1.5</v>
      </c>
      <c r="P21" s="154">
        <v>12</v>
      </c>
      <c r="Q21" s="154" t="s">
        <v>332</v>
      </c>
      <c r="R21" s="155">
        <v>241057</v>
      </c>
      <c r="S21" s="156">
        <v>1.3</v>
      </c>
      <c r="T21" s="31">
        <v>12</v>
      </c>
    </row>
    <row r="22" spans="1:20" ht="12.75">
      <c r="A22" s="157" t="s">
        <v>333</v>
      </c>
      <c r="B22" s="158">
        <v>67322</v>
      </c>
      <c r="C22" s="159">
        <v>2.2</v>
      </c>
      <c r="D22" s="157">
        <v>13</v>
      </c>
      <c r="E22" s="157" t="s">
        <v>333</v>
      </c>
      <c r="F22" s="158">
        <v>101922</v>
      </c>
      <c r="G22" s="159">
        <v>1.2</v>
      </c>
      <c r="H22" s="157">
        <v>13</v>
      </c>
      <c r="I22" s="157" t="s">
        <v>333</v>
      </c>
      <c r="J22" s="158">
        <v>96218</v>
      </c>
      <c r="K22" s="159">
        <v>1.6</v>
      </c>
      <c r="L22" s="157">
        <v>13</v>
      </c>
      <c r="M22" s="157" t="s">
        <v>333</v>
      </c>
      <c r="N22" s="158">
        <v>265462</v>
      </c>
      <c r="O22" s="159">
        <v>1.6</v>
      </c>
      <c r="P22" s="157">
        <v>13</v>
      </c>
      <c r="Q22" s="157" t="s">
        <v>333</v>
      </c>
      <c r="R22" s="158">
        <v>771152</v>
      </c>
      <c r="S22" s="159">
        <v>1.3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334</v>
      </c>
      <c r="B25" s="32">
        <v>21171</v>
      </c>
      <c r="C25" s="126">
        <v>2.6</v>
      </c>
      <c r="D25" s="31">
        <v>14</v>
      </c>
      <c r="E25" s="31" t="s">
        <v>334</v>
      </c>
      <c r="F25" s="32">
        <v>32964</v>
      </c>
      <c r="G25" s="126">
        <v>1.9</v>
      </c>
      <c r="H25" s="31">
        <v>14</v>
      </c>
      <c r="I25" s="31" t="s">
        <v>334</v>
      </c>
      <c r="J25" s="32">
        <v>31430</v>
      </c>
      <c r="K25" s="126">
        <v>1.4</v>
      </c>
      <c r="L25" s="31">
        <v>14</v>
      </c>
      <c r="M25" s="31" t="s">
        <v>334</v>
      </c>
      <c r="N25" s="32">
        <v>85565</v>
      </c>
      <c r="O25" s="126">
        <v>1.9</v>
      </c>
      <c r="P25" s="31">
        <v>14</v>
      </c>
      <c r="Q25" s="31" t="s">
        <v>334</v>
      </c>
      <c r="R25" s="32">
        <v>257591</v>
      </c>
      <c r="S25" s="126">
        <v>1.8</v>
      </c>
      <c r="T25" s="31">
        <v>14</v>
      </c>
    </row>
    <row r="26" spans="1:20" ht="12.75">
      <c r="A26" s="31" t="s">
        <v>335</v>
      </c>
      <c r="B26" s="32">
        <v>19710</v>
      </c>
      <c r="C26" s="126">
        <v>-1.3</v>
      </c>
      <c r="D26" s="31">
        <v>15</v>
      </c>
      <c r="E26" s="31" t="s">
        <v>335</v>
      </c>
      <c r="F26" s="32">
        <v>30111</v>
      </c>
      <c r="G26" s="126">
        <v>-0.4</v>
      </c>
      <c r="H26" s="31">
        <v>15</v>
      </c>
      <c r="I26" s="31" t="s">
        <v>335</v>
      </c>
      <c r="J26" s="32">
        <v>27973</v>
      </c>
      <c r="K26" s="126">
        <v>-0.7</v>
      </c>
      <c r="L26" s="31">
        <v>15</v>
      </c>
      <c r="M26" s="31" t="s">
        <v>335</v>
      </c>
      <c r="N26" s="32">
        <v>77794</v>
      </c>
      <c r="O26" s="126">
        <v>-0.7</v>
      </c>
      <c r="P26" s="31">
        <v>15</v>
      </c>
      <c r="Q26" s="31" t="s">
        <v>335</v>
      </c>
      <c r="R26" s="32">
        <v>238593</v>
      </c>
      <c r="S26" s="126">
        <v>-0.4</v>
      </c>
      <c r="T26" s="31">
        <v>15</v>
      </c>
    </row>
    <row r="27" spans="1:20" ht="13.5" thickBot="1">
      <c r="A27" s="154" t="s">
        <v>336</v>
      </c>
      <c r="B27" s="155">
        <v>20171</v>
      </c>
      <c r="C27" s="156">
        <v>2.8</v>
      </c>
      <c r="D27" s="154">
        <v>16</v>
      </c>
      <c r="E27" s="154" t="s">
        <v>336</v>
      </c>
      <c r="F27" s="155">
        <v>29209</v>
      </c>
      <c r="G27" s="156">
        <v>0.9</v>
      </c>
      <c r="H27" s="154">
        <v>16</v>
      </c>
      <c r="I27" s="154" t="s">
        <v>336</v>
      </c>
      <c r="J27" s="155">
        <v>27050</v>
      </c>
      <c r="K27" s="156">
        <v>-0.1</v>
      </c>
      <c r="L27" s="154">
        <v>16</v>
      </c>
      <c r="M27" s="154" t="s">
        <v>336</v>
      </c>
      <c r="N27" s="155">
        <v>76429</v>
      </c>
      <c r="O27" s="156">
        <v>1</v>
      </c>
      <c r="P27" s="154">
        <v>16</v>
      </c>
      <c r="Q27" s="154" t="s">
        <v>336</v>
      </c>
      <c r="R27" s="155">
        <v>239713</v>
      </c>
      <c r="S27" s="156">
        <v>0.9</v>
      </c>
      <c r="T27" s="31">
        <v>16</v>
      </c>
    </row>
    <row r="28" spans="1:20" ht="12.75">
      <c r="A28" s="157" t="s">
        <v>337</v>
      </c>
      <c r="B28" s="158">
        <v>61051</v>
      </c>
      <c r="C28" s="159">
        <v>1.4</v>
      </c>
      <c r="D28" s="157">
        <v>17</v>
      </c>
      <c r="E28" s="157" t="s">
        <v>337</v>
      </c>
      <c r="F28" s="158">
        <v>92284</v>
      </c>
      <c r="G28" s="159">
        <v>0.8</v>
      </c>
      <c r="H28" s="157">
        <v>17</v>
      </c>
      <c r="I28" s="157" t="s">
        <v>337</v>
      </c>
      <c r="J28" s="158">
        <v>86453</v>
      </c>
      <c r="K28" s="159">
        <v>0.2</v>
      </c>
      <c r="L28" s="157">
        <v>17</v>
      </c>
      <c r="M28" s="157" t="s">
        <v>337</v>
      </c>
      <c r="N28" s="158">
        <v>239789</v>
      </c>
      <c r="O28" s="159">
        <v>0.7</v>
      </c>
      <c r="P28" s="157">
        <v>17</v>
      </c>
      <c r="Q28" s="157" t="s">
        <v>337</v>
      </c>
      <c r="R28" s="158">
        <v>735897</v>
      </c>
      <c r="S28" s="159">
        <v>0.8</v>
      </c>
      <c r="T28" s="35">
        <v>17</v>
      </c>
    </row>
    <row r="29" spans="1:20" ht="12.75">
      <c r="A29" s="31" t="s">
        <v>338</v>
      </c>
      <c r="B29" s="32">
        <v>128373</v>
      </c>
      <c r="C29" s="126">
        <v>1.8</v>
      </c>
      <c r="D29" s="31">
        <v>18</v>
      </c>
      <c r="E29" s="31" t="s">
        <v>338</v>
      </c>
      <c r="F29" s="32">
        <v>194206</v>
      </c>
      <c r="G29" s="126">
        <v>1</v>
      </c>
      <c r="H29" s="31">
        <v>18</v>
      </c>
      <c r="I29" s="31" t="s">
        <v>338</v>
      </c>
      <c r="J29" s="32">
        <v>182672</v>
      </c>
      <c r="K29" s="126">
        <v>1</v>
      </c>
      <c r="L29" s="31">
        <v>18</v>
      </c>
      <c r="M29" s="31" t="s">
        <v>338</v>
      </c>
      <c r="N29" s="32">
        <v>505251</v>
      </c>
      <c r="O29" s="126">
        <v>1.2</v>
      </c>
      <c r="P29" s="31">
        <v>18</v>
      </c>
      <c r="Q29" s="31" t="s">
        <v>338</v>
      </c>
      <c r="R29" s="32">
        <v>1507048</v>
      </c>
      <c r="S29" s="126">
        <v>1.1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4" t="s">
        <v>30</v>
      </c>
      <c r="B32" s="165">
        <v>248192</v>
      </c>
      <c r="C32" s="166">
        <v>1.2</v>
      </c>
      <c r="D32" s="164">
        <v>19</v>
      </c>
      <c r="E32" s="164" t="s">
        <v>30</v>
      </c>
      <c r="F32" s="165">
        <v>375641</v>
      </c>
      <c r="G32" s="166">
        <v>0.3</v>
      </c>
      <c r="H32" s="164">
        <v>19</v>
      </c>
      <c r="I32" s="164" t="s">
        <v>30</v>
      </c>
      <c r="J32" s="165">
        <v>357860</v>
      </c>
      <c r="K32" s="166">
        <v>0</v>
      </c>
      <c r="L32" s="164">
        <v>19</v>
      </c>
      <c r="M32" s="164" t="s">
        <v>30</v>
      </c>
      <c r="N32" s="165">
        <v>981693</v>
      </c>
      <c r="O32" s="166">
        <v>0.4</v>
      </c>
      <c r="P32" s="164">
        <v>19</v>
      </c>
      <c r="Q32" s="164" t="s">
        <v>30</v>
      </c>
      <c r="R32" s="165">
        <v>2966835</v>
      </c>
      <c r="S32" s="166">
        <v>0.4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339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317</v>
      </c>
      <c r="D35" s="55"/>
      <c r="E35" s="66" t="s">
        <v>70</v>
      </c>
      <c r="F35" s="102"/>
      <c r="G35" s="125" t="s">
        <v>317</v>
      </c>
      <c r="H35" s="55"/>
      <c r="I35" s="65" t="s">
        <v>83</v>
      </c>
      <c r="J35" s="103"/>
      <c r="K35" s="125" t="s">
        <v>317</v>
      </c>
      <c r="L35" s="55"/>
      <c r="M35" s="65" t="s">
        <v>318</v>
      </c>
      <c r="N35" s="103"/>
      <c r="O35" s="125" t="s">
        <v>317</v>
      </c>
      <c r="P35" s="55"/>
      <c r="Q35" s="65" t="s">
        <v>129</v>
      </c>
      <c r="R35" s="103"/>
      <c r="S35" s="125" t="s">
        <v>317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321</v>
      </c>
      <c r="B37" s="32">
        <v>17819</v>
      </c>
      <c r="C37" s="126">
        <v>-0.5</v>
      </c>
      <c r="D37" s="31">
        <v>20</v>
      </c>
      <c r="E37" s="31" t="s">
        <v>321</v>
      </c>
      <c r="F37" s="32">
        <v>26772</v>
      </c>
      <c r="G37" s="126">
        <v>-1.5</v>
      </c>
      <c r="H37" s="31">
        <v>20</v>
      </c>
      <c r="I37" s="31" t="s">
        <v>321</v>
      </c>
      <c r="J37" s="32">
        <v>26046</v>
      </c>
      <c r="K37" s="126">
        <v>-1.7</v>
      </c>
      <c r="L37" s="31">
        <v>20</v>
      </c>
      <c r="M37" s="31" t="s">
        <v>321</v>
      </c>
      <c r="N37" s="32">
        <v>70637</v>
      </c>
      <c r="O37" s="126">
        <v>-1.3</v>
      </c>
      <c r="P37" s="31">
        <v>20</v>
      </c>
      <c r="Q37" s="31" t="s">
        <v>321</v>
      </c>
      <c r="R37" s="32">
        <v>223754</v>
      </c>
      <c r="S37" s="126">
        <v>-1.3</v>
      </c>
      <c r="T37" s="31">
        <v>20</v>
      </c>
    </row>
    <row r="38" spans="1:20" ht="12.75">
      <c r="A38" s="31" t="s">
        <v>322</v>
      </c>
      <c r="B38" s="32"/>
      <c r="C38" s="126"/>
      <c r="D38" s="31">
        <v>21</v>
      </c>
      <c r="E38" s="31" t="s">
        <v>322</v>
      </c>
      <c r="F38" s="32"/>
      <c r="G38" s="126"/>
      <c r="H38" s="31">
        <v>21</v>
      </c>
      <c r="I38" s="31" t="s">
        <v>322</v>
      </c>
      <c r="J38" s="32"/>
      <c r="K38" s="126"/>
      <c r="L38" s="31">
        <v>21</v>
      </c>
      <c r="M38" s="31" t="s">
        <v>322</v>
      </c>
      <c r="N38" s="32"/>
      <c r="O38" s="126"/>
      <c r="P38" s="31">
        <v>21</v>
      </c>
      <c r="Q38" s="31" t="s">
        <v>322</v>
      </c>
      <c r="R38" s="32"/>
      <c r="S38" s="126"/>
      <c r="T38" s="31">
        <v>21</v>
      </c>
    </row>
    <row r="39" spans="1:20" ht="13.5" thickBot="1">
      <c r="A39" s="154" t="s">
        <v>323</v>
      </c>
      <c r="B39" s="155"/>
      <c r="C39" s="156"/>
      <c r="D39" s="154">
        <v>22</v>
      </c>
      <c r="E39" s="154" t="s">
        <v>323</v>
      </c>
      <c r="F39" s="155"/>
      <c r="G39" s="156"/>
      <c r="H39" s="154">
        <v>22</v>
      </c>
      <c r="I39" s="154" t="s">
        <v>323</v>
      </c>
      <c r="J39" s="155"/>
      <c r="K39" s="156"/>
      <c r="L39" s="154">
        <v>22</v>
      </c>
      <c r="M39" s="154" t="s">
        <v>323</v>
      </c>
      <c r="N39" s="155"/>
      <c r="O39" s="156"/>
      <c r="P39" s="154">
        <v>22</v>
      </c>
      <c r="Q39" s="154" t="s">
        <v>323</v>
      </c>
      <c r="R39" s="155"/>
      <c r="S39" s="156"/>
      <c r="T39" s="31">
        <v>22</v>
      </c>
    </row>
    <row r="40" spans="1:20" ht="12.75">
      <c r="A40" s="157" t="s">
        <v>324</v>
      </c>
      <c r="B40" s="158">
        <v>17819</v>
      </c>
      <c r="C40" s="159">
        <v>-0.5</v>
      </c>
      <c r="D40" s="157">
        <v>23</v>
      </c>
      <c r="E40" s="157" t="s">
        <v>324</v>
      </c>
      <c r="F40" s="158">
        <v>26772</v>
      </c>
      <c r="G40" s="159">
        <v>-1.5</v>
      </c>
      <c r="H40" s="157">
        <v>23</v>
      </c>
      <c r="I40" s="157" t="s">
        <v>324</v>
      </c>
      <c r="J40" s="158">
        <v>26046</v>
      </c>
      <c r="K40" s="159">
        <v>-1.7</v>
      </c>
      <c r="L40" s="157">
        <v>23</v>
      </c>
      <c r="M40" s="157" t="s">
        <v>324</v>
      </c>
      <c r="N40" s="158">
        <v>70637</v>
      </c>
      <c r="O40" s="159">
        <v>-1.3</v>
      </c>
      <c r="P40" s="157">
        <v>23</v>
      </c>
      <c r="Q40" s="157" t="s">
        <v>324</v>
      </c>
      <c r="R40" s="158">
        <v>223754</v>
      </c>
      <c r="S40" s="159">
        <v>-1.3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325</v>
      </c>
      <c r="B43" s="32"/>
      <c r="C43" s="126"/>
      <c r="D43" s="31">
        <v>24</v>
      </c>
      <c r="E43" s="31" t="s">
        <v>325</v>
      </c>
      <c r="F43" s="32"/>
      <c r="G43" s="126"/>
      <c r="H43" s="31">
        <v>24</v>
      </c>
      <c r="I43" s="31" t="s">
        <v>325</v>
      </c>
      <c r="J43" s="32"/>
      <c r="K43" s="126"/>
      <c r="L43" s="31">
        <v>24</v>
      </c>
      <c r="M43" s="31" t="s">
        <v>325</v>
      </c>
      <c r="N43" s="32"/>
      <c r="O43" s="126"/>
      <c r="P43" s="31">
        <v>24</v>
      </c>
      <c r="Q43" s="31" t="s">
        <v>325</v>
      </c>
      <c r="R43" s="32"/>
      <c r="S43" s="126"/>
      <c r="T43" s="31">
        <v>24</v>
      </c>
    </row>
    <row r="44" spans="1:20" ht="12.75">
      <c r="A44" s="31" t="s">
        <v>326</v>
      </c>
      <c r="B44" s="32"/>
      <c r="C44" s="126"/>
      <c r="D44" s="31">
        <v>25</v>
      </c>
      <c r="E44" s="31" t="s">
        <v>326</v>
      </c>
      <c r="F44" s="32"/>
      <c r="G44" s="126"/>
      <c r="H44" s="31">
        <v>25</v>
      </c>
      <c r="I44" s="31" t="s">
        <v>326</v>
      </c>
      <c r="J44" s="32"/>
      <c r="K44" s="126"/>
      <c r="L44" s="31">
        <v>25</v>
      </c>
      <c r="M44" s="31" t="s">
        <v>326</v>
      </c>
      <c r="N44" s="32"/>
      <c r="O44" s="126"/>
      <c r="P44" s="31">
        <v>25</v>
      </c>
      <c r="Q44" s="31" t="s">
        <v>326</v>
      </c>
      <c r="R44" s="32"/>
      <c r="S44" s="126"/>
      <c r="T44" s="31">
        <v>25</v>
      </c>
    </row>
    <row r="45" spans="1:20" ht="13.5" thickBot="1">
      <c r="A45" s="154" t="s">
        <v>327</v>
      </c>
      <c r="B45" s="155"/>
      <c r="C45" s="156"/>
      <c r="D45" s="154">
        <v>26</v>
      </c>
      <c r="E45" s="154" t="s">
        <v>327</v>
      </c>
      <c r="F45" s="155"/>
      <c r="G45" s="156"/>
      <c r="H45" s="154">
        <v>26</v>
      </c>
      <c r="I45" s="154" t="s">
        <v>327</v>
      </c>
      <c r="J45" s="155"/>
      <c r="K45" s="156"/>
      <c r="L45" s="154">
        <v>26</v>
      </c>
      <c r="M45" s="154" t="s">
        <v>327</v>
      </c>
      <c r="N45" s="155"/>
      <c r="O45" s="156"/>
      <c r="P45" s="154">
        <v>26</v>
      </c>
      <c r="Q45" s="154" t="s">
        <v>327</v>
      </c>
      <c r="R45" s="155"/>
      <c r="S45" s="156"/>
      <c r="T45" s="31">
        <v>26</v>
      </c>
    </row>
    <row r="46" spans="1:20" ht="12.75">
      <c r="A46" s="157" t="s">
        <v>328</v>
      </c>
      <c r="B46" s="158">
        <v>0</v>
      </c>
      <c r="C46" s="159"/>
      <c r="D46" s="157">
        <v>27</v>
      </c>
      <c r="E46" s="157" t="s">
        <v>328</v>
      </c>
      <c r="F46" s="158">
        <v>0</v>
      </c>
      <c r="G46" s="159"/>
      <c r="H46" s="157">
        <v>27</v>
      </c>
      <c r="I46" s="157" t="s">
        <v>328</v>
      </c>
      <c r="J46" s="158">
        <v>0</v>
      </c>
      <c r="K46" s="159"/>
      <c r="L46" s="157">
        <v>27</v>
      </c>
      <c r="M46" s="157" t="s">
        <v>328</v>
      </c>
      <c r="N46" s="158">
        <v>0</v>
      </c>
      <c r="O46" s="159"/>
      <c r="P46" s="157">
        <v>27</v>
      </c>
      <c r="Q46" s="157" t="s">
        <v>328</v>
      </c>
      <c r="R46" s="158">
        <v>0</v>
      </c>
      <c r="S46" s="159"/>
      <c r="T46" s="35">
        <v>27</v>
      </c>
    </row>
    <row r="47" spans="1:20" ht="12.75">
      <c r="A47" s="31" t="s">
        <v>329</v>
      </c>
      <c r="B47" s="32">
        <v>17819</v>
      </c>
      <c r="C47" s="126">
        <v>-0.5</v>
      </c>
      <c r="D47" s="31">
        <v>28</v>
      </c>
      <c r="E47" s="31" t="s">
        <v>329</v>
      </c>
      <c r="F47" s="32">
        <v>26772</v>
      </c>
      <c r="G47" s="126">
        <v>-1.5</v>
      </c>
      <c r="H47" s="31">
        <v>28</v>
      </c>
      <c r="I47" s="31" t="s">
        <v>329</v>
      </c>
      <c r="J47" s="32">
        <v>26046</v>
      </c>
      <c r="K47" s="126">
        <v>-1.7</v>
      </c>
      <c r="L47" s="31">
        <v>28</v>
      </c>
      <c r="M47" s="31" t="s">
        <v>329</v>
      </c>
      <c r="N47" s="32">
        <v>70637</v>
      </c>
      <c r="O47" s="126">
        <v>-1.3</v>
      </c>
      <c r="P47" s="31">
        <v>28</v>
      </c>
      <c r="Q47" s="31" t="s">
        <v>329</v>
      </c>
      <c r="R47" s="32">
        <v>223754</v>
      </c>
      <c r="S47" s="126">
        <v>-1.3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330</v>
      </c>
      <c r="B50" s="32"/>
      <c r="C50" s="126"/>
      <c r="D50" s="31">
        <v>29</v>
      </c>
      <c r="E50" s="31" t="s">
        <v>330</v>
      </c>
      <c r="F50" s="32"/>
      <c r="G50" s="126"/>
      <c r="H50" s="31">
        <v>29</v>
      </c>
      <c r="I50" s="31" t="s">
        <v>330</v>
      </c>
      <c r="J50" s="32"/>
      <c r="K50" s="126"/>
      <c r="L50" s="31">
        <v>29</v>
      </c>
      <c r="M50" s="31" t="s">
        <v>330</v>
      </c>
      <c r="N50" s="32"/>
      <c r="O50" s="126"/>
      <c r="P50" s="31">
        <v>29</v>
      </c>
      <c r="Q50" s="31" t="s">
        <v>330</v>
      </c>
      <c r="R50" s="32"/>
      <c r="S50" s="126"/>
      <c r="T50" s="31">
        <v>29</v>
      </c>
    </row>
    <row r="51" spans="1:20" ht="12.75">
      <c r="A51" s="31" t="s">
        <v>331</v>
      </c>
      <c r="B51" s="32"/>
      <c r="C51" s="126"/>
      <c r="D51" s="31">
        <v>30</v>
      </c>
      <c r="E51" s="31" t="s">
        <v>331</v>
      </c>
      <c r="F51" s="32"/>
      <c r="G51" s="126"/>
      <c r="H51" s="31">
        <v>30</v>
      </c>
      <c r="I51" s="31" t="s">
        <v>331</v>
      </c>
      <c r="J51" s="32"/>
      <c r="K51" s="126"/>
      <c r="L51" s="31">
        <v>30</v>
      </c>
      <c r="M51" s="31" t="s">
        <v>331</v>
      </c>
      <c r="N51" s="32"/>
      <c r="O51" s="126"/>
      <c r="P51" s="31">
        <v>30</v>
      </c>
      <c r="Q51" s="31" t="s">
        <v>331</v>
      </c>
      <c r="R51" s="32"/>
      <c r="S51" s="126"/>
      <c r="T51" s="31">
        <v>30</v>
      </c>
    </row>
    <row r="52" spans="1:20" ht="13.5" thickBot="1">
      <c r="A52" s="154" t="s">
        <v>332</v>
      </c>
      <c r="B52" s="155"/>
      <c r="C52" s="156"/>
      <c r="D52" s="154">
        <v>31</v>
      </c>
      <c r="E52" s="154" t="s">
        <v>332</v>
      </c>
      <c r="F52" s="155"/>
      <c r="G52" s="156"/>
      <c r="H52" s="154">
        <v>31</v>
      </c>
      <c r="I52" s="154" t="s">
        <v>332</v>
      </c>
      <c r="J52" s="155"/>
      <c r="K52" s="156"/>
      <c r="L52" s="154">
        <v>31</v>
      </c>
      <c r="M52" s="154" t="s">
        <v>332</v>
      </c>
      <c r="N52" s="155"/>
      <c r="O52" s="156"/>
      <c r="P52" s="154">
        <v>31</v>
      </c>
      <c r="Q52" s="154" t="s">
        <v>332</v>
      </c>
      <c r="R52" s="155"/>
      <c r="S52" s="156"/>
      <c r="T52" s="31">
        <v>31</v>
      </c>
    </row>
    <row r="53" spans="1:20" ht="12.75">
      <c r="A53" s="157" t="s">
        <v>333</v>
      </c>
      <c r="B53" s="158">
        <v>0</v>
      </c>
      <c r="C53" s="159"/>
      <c r="D53" s="157">
        <v>32</v>
      </c>
      <c r="E53" s="157" t="s">
        <v>333</v>
      </c>
      <c r="F53" s="158">
        <v>0</v>
      </c>
      <c r="G53" s="159"/>
      <c r="H53" s="157">
        <v>32</v>
      </c>
      <c r="I53" s="157" t="s">
        <v>333</v>
      </c>
      <c r="J53" s="158">
        <v>0</v>
      </c>
      <c r="K53" s="159"/>
      <c r="L53" s="157">
        <v>32</v>
      </c>
      <c r="M53" s="157" t="s">
        <v>333</v>
      </c>
      <c r="N53" s="158">
        <v>0</v>
      </c>
      <c r="O53" s="159"/>
      <c r="P53" s="157">
        <v>32</v>
      </c>
      <c r="Q53" s="157" t="s">
        <v>333</v>
      </c>
      <c r="R53" s="158">
        <v>0</v>
      </c>
      <c r="S53" s="159"/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334</v>
      </c>
      <c r="B56" s="32"/>
      <c r="C56" s="126"/>
      <c r="D56" s="31">
        <v>33</v>
      </c>
      <c r="E56" s="31" t="s">
        <v>334</v>
      </c>
      <c r="F56" s="32"/>
      <c r="G56" s="126"/>
      <c r="H56" s="31">
        <v>33</v>
      </c>
      <c r="I56" s="31" t="s">
        <v>334</v>
      </c>
      <c r="J56" s="32"/>
      <c r="K56" s="126"/>
      <c r="L56" s="31">
        <v>33</v>
      </c>
      <c r="M56" s="31" t="s">
        <v>334</v>
      </c>
      <c r="N56" s="32"/>
      <c r="O56" s="126"/>
      <c r="P56" s="31">
        <v>33</v>
      </c>
      <c r="Q56" s="31" t="s">
        <v>334</v>
      </c>
      <c r="R56" s="32"/>
      <c r="S56" s="126"/>
      <c r="T56" s="31">
        <v>33</v>
      </c>
    </row>
    <row r="57" spans="1:20" ht="12.75">
      <c r="A57" s="31" t="s">
        <v>335</v>
      </c>
      <c r="B57" s="32"/>
      <c r="C57" s="126"/>
      <c r="D57" s="31">
        <v>34</v>
      </c>
      <c r="E57" s="31" t="s">
        <v>335</v>
      </c>
      <c r="F57" s="32"/>
      <c r="G57" s="126"/>
      <c r="H57" s="31">
        <v>34</v>
      </c>
      <c r="I57" s="31" t="s">
        <v>335</v>
      </c>
      <c r="J57" s="32"/>
      <c r="K57" s="126"/>
      <c r="L57" s="31">
        <v>34</v>
      </c>
      <c r="M57" s="31" t="s">
        <v>335</v>
      </c>
      <c r="N57" s="32"/>
      <c r="O57" s="126"/>
      <c r="P57" s="31">
        <v>34</v>
      </c>
      <c r="Q57" s="31" t="s">
        <v>335</v>
      </c>
      <c r="R57" s="32"/>
      <c r="S57" s="126"/>
      <c r="T57" s="31">
        <v>34</v>
      </c>
    </row>
    <row r="58" spans="1:20" ht="13.5" thickBot="1">
      <c r="A58" s="154" t="s">
        <v>336</v>
      </c>
      <c r="B58" s="155"/>
      <c r="C58" s="156"/>
      <c r="D58" s="154">
        <v>35</v>
      </c>
      <c r="E58" s="154" t="s">
        <v>336</v>
      </c>
      <c r="F58" s="155"/>
      <c r="G58" s="156"/>
      <c r="H58" s="154">
        <v>35</v>
      </c>
      <c r="I58" s="154" t="s">
        <v>336</v>
      </c>
      <c r="J58" s="155"/>
      <c r="K58" s="156"/>
      <c r="L58" s="154">
        <v>35</v>
      </c>
      <c r="M58" s="154" t="s">
        <v>336</v>
      </c>
      <c r="N58" s="155"/>
      <c r="O58" s="156"/>
      <c r="P58" s="154">
        <v>35</v>
      </c>
      <c r="Q58" s="154" t="s">
        <v>336</v>
      </c>
      <c r="R58" s="155"/>
      <c r="S58" s="156"/>
      <c r="T58" s="31">
        <v>35</v>
      </c>
    </row>
    <row r="59" spans="1:20" ht="12.75">
      <c r="A59" s="157" t="s">
        <v>337</v>
      </c>
      <c r="B59" s="158">
        <v>0</v>
      </c>
      <c r="C59" s="159"/>
      <c r="D59" s="157">
        <v>36</v>
      </c>
      <c r="E59" s="157" t="s">
        <v>337</v>
      </c>
      <c r="F59" s="158">
        <v>0</v>
      </c>
      <c r="G59" s="159"/>
      <c r="H59" s="157">
        <v>36</v>
      </c>
      <c r="I59" s="157" t="s">
        <v>337</v>
      </c>
      <c r="J59" s="158">
        <v>0</v>
      </c>
      <c r="K59" s="159"/>
      <c r="L59" s="157">
        <v>36</v>
      </c>
      <c r="M59" s="157" t="s">
        <v>337</v>
      </c>
      <c r="N59" s="158">
        <v>0</v>
      </c>
      <c r="O59" s="159"/>
      <c r="P59" s="157">
        <v>36</v>
      </c>
      <c r="Q59" s="157" t="s">
        <v>337</v>
      </c>
      <c r="R59" s="158">
        <v>0</v>
      </c>
      <c r="S59" s="159"/>
      <c r="T59" s="35">
        <v>36</v>
      </c>
    </row>
    <row r="60" spans="1:20" ht="12.75">
      <c r="A60" s="31" t="s">
        <v>338</v>
      </c>
      <c r="B60" s="32">
        <v>0</v>
      </c>
      <c r="C60" s="126"/>
      <c r="D60" s="31">
        <v>37</v>
      </c>
      <c r="E60" s="31" t="s">
        <v>338</v>
      </c>
      <c r="F60" s="32">
        <v>0</v>
      </c>
      <c r="G60" s="126"/>
      <c r="H60" s="31">
        <v>37</v>
      </c>
      <c r="I60" s="31" t="s">
        <v>338</v>
      </c>
      <c r="J60" s="32">
        <v>0</v>
      </c>
      <c r="K60" s="126"/>
      <c r="L60" s="31">
        <v>37</v>
      </c>
      <c r="M60" s="31" t="s">
        <v>338</v>
      </c>
      <c r="N60" s="32">
        <v>0</v>
      </c>
      <c r="O60" s="126"/>
      <c r="P60" s="31">
        <v>37</v>
      </c>
      <c r="Q60" s="31" t="s">
        <v>338</v>
      </c>
      <c r="R60" s="32">
        <v>0</v>
      </c>
      <c r="S60" s="126"/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4" t="s">
        <v>30</v>
      </c>
      <c r="B63" s="165">
        <v>17819</v>
      </c>
      <c r="C63" s="166">
        <v>-0.5</v>
      </c>
      <c r="D63" s="164">
        <v>38</v>
      </c>
      <c r="E63" s="164" t="s">
        <v>30</v>
      </c>
      <c r="F63" s="165">
        <v>26772</v>
      </c>
      <c r="G63" s="166">
        <v>-1.5</v>
      </c>
      <c r="H63" s="164">
        <v>38</v>
      </c>
      <c r="I63" s="164" t="s">
        <v>30</v>
      </c>
      <c r="J63" s="165">
        <v>26046</v>
      </c>
      <c r="K63" s="166">
        <v>-1.7</v>
      </c>
      <c r="L63" s="164">
        <v>38</v>
      </c>
      <c r="M63" s="164" t="s">
        <v>30</v>
      </c>
      <c r="N63" s="165">
        <v>70637</v>
      </c>
      <c r="O63" s="166">
        <v>-1.3</v>
      </c>
      <c r="P63" s="164">
        <v>38</v>
      </c>
      <c r="Q63" s="164" t="s">
        <v>30</v>
      </c>
      <c r="R63" s="165">
        <v>223754</v>
      </c>
      <c r="S63" s="166">
        <v>-1.3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340</v>
      </c>
    </row>
    <row r="2" spans="1:19" ht="12.75" customHeight="1">
      <c r="A2" s="211" t="s">
        <v>316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3"/>
    </row>
    <row r="3" spans="1:19" ht="12.75" customHeight="1">
      <c r="A3" s="247" t="s">
        <v>94</v>
      </c>
      <c r="B3" s="248"/>
      <c r="C3" s="125" t="s">
        <v>317</v>
      </c>
      <c r="D3" s="55"/>
      <c r="E3" s="247" t="s">
        <v>105</v>
      </c>
      <c r="F3" s="248"/>
      <c r="G3" s="125" t="s">
        <v>317</v>
      </c>
      <c r="H3" s="55"/>
      <c r="I3" s="247" t="s">
        <v>117</v>
      </c>
      <c r="J3" s="248"/>
      <c r="K3" s="125" t="s">
        <v>317</v>
      </c>
      <c r="L3" s="55"/>
      <c r="M3" s="247" t="s">
        <v>341</v>
      </c>
      <c r="N3" s="248"/>
      <c r="O3" s="125" t="s">
        <v>317</v>
      </c>
      <c r="P3" s="55"/>
      <c r="Q3" s="247" t="s">
        <v>129</v>
      </c>
      <c r="R3" s="248"/>
      <c r="S3" s="125" t="s">
        <v>317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319</v>
      </c>
      <c r="C5" s="126" t="s">
        <v>320</v>
      </c>
      <c r="D5" s="31" t="s">
        <v>56</v>
      </c>
      <c r="E5" s="31"/>
      <c r="F5" s="31" t="s">
        <v>319</v>
      </c>
      <c r="G5" s="126" t="s">
        <v>320</v>
      </c>
      <c r="H5" s="31" t="s">
        <v>56</v>
      </c>
      <c r="I5" s="31"/>
      <c r="J5" s="31" t="s">
        <v>319</v>
      </c>
      <c r="K5" s="126" t="s">
        <v>320</v>
      </c>
      <c r="L5" s="31" t="s">
        <v>56</v>
      </c>
      <c r="M5" s="31"/>
      <c r="N5" s="31" t="s">
        <v>319</v>
      </c>
      <c r="O5" s="126" t="s">
        <v>320</v>
      </c>
      <c r="P5" s="31" t="s">
        <v>56</v>
      </c>
      <c r="Q5" s="31"/>
      <c r="R5" s="31" t="s">
        <v>319</v>
      </c>
      <c r="S5" s="126" t="s">
        <v>320</v>
      </c>
      <c r="T5" s="71" t="s">
        <v>56</v>
      </c>
    </row>
    <row r="6" spans="1:20" ht="12.75">
      <c r="A6" s="31" t="s">
        <v>321</v>
      </c>
      <c r="B6" s="32">
        <v>37308</v>
      </c>
      <c r="C6" s="126">
        <v>1.1</v>
      </c>
      <c r="D6" s="31">
        <v>1</v>
      </c>
      <c r="E6" s="31" t="s">
        <v>321</v>
      </c>
      <c r="F6" s="32">
        <v>82202</v>
      </c>
      <c r="G6" s="126">
        <v>0.4</v>
      </c>
      <c r="H6" s="31">
        <v>1</v>
      </c>
      <c r="I6" s="31" t="s">
        <v>321</v>
      </c>
      <c r="J6" s="32">
        <v>35617</v>
      </c>
      <c r="K6" s="126">
        <v>0.3</v>
      </c>
      <c r="L6" s="31">
        <v>1</v>
      </c>
      <c r="M6" s="31" t="s">
        <v>321</v>
      </c>
      <c r="N6" s="32">
        <v>155128</v>
      </c>
      <c r="O6" s="126">
        <v>0.6</v>
      </c>
      <c r="P6" s="31">
        <v>1</v>
      </c>
      <c r="Q6" s="31" t="s">
        <v>321</v>
      </c>
      <c r="R6" s="32">
        <v>226684</v>
      </c>
      <c r="S6" s="126">
        <v>0.4</v>
      </c>
      <c r="T6" s="31">
        <v>1</v>
      </c>
    </row>
    <row r="7" spans="1:20" ht="12.75">
      <c r="A7" s="31" t="s">
        <v>322</v>
      </c>
      <c r="B7" s="32">
        <v>35210</v>
      </c>
      <c r="C7" s="126">
        <v>-1.2</v>
      </c>
      <c r="D7" s="31">
        <v>2</v>
      </c>
      <c r="E7" s="31" t="s">
        <v>322</v>
      </c>
      <c r="F7" s="32">
        <v>77655</v>
      </c>
      <c r="G7" s="126">
        <v>-1.4</v>
      </c>
      <c r="H7" s="31">
        <v>2</v>
      </c>
      <c r="I7" s="31" t="s">
        <v>322</v>
      </c>
      <c r="J7" s="32">
        <v>33539</v>
      </c>
      <c r="K7" s="126">
        <v>-1.9</v>
      </c>
      <c r="L7" s="31">
        <v>2</v>
      </c>
      <c r="M7" s="31" t="s">
        <v>322</v>
      </c>
      <c r="N7" s="32">
        <v>146404</v>
      </c>
      <c r="O7" s="126">
        <v>-1.5</v>
      </c>
      <c r="P7" s="31">
        <v>2</v>
      </c>
      <c r="Q7" s="31" t="s">
        <v>322</v>
      </c>
      <c r="R7" s="32">
        <v>214451</v>
      </c>
      <c r="S7" s="126">
        <v>-1.5</v>
      </c>
      <c r="T7" s="31">
        <v>2</v>
      </c>
    </row>
    <row r="8" spans="1:20" ht="13.5" thickBot="1">
      <c r="A8" s="31" t="s">
        <v>323</v>
      </c>
      <c r="B8" s="32">
        <v>40551</v>
      </c>
      <c r="C8" s="126">
        <v>-0.8</v>
      </c>
      <c r="D8" s="31">
        <v>3</v>
      </c>
      <c r="E8" s="31" t="s">
        <v>323</v>
      </c>
      <c r="F8" s="32">
        <v>88956</v>
      </c>
      <c r="G8" s="126">
        <v>-1.9</v>
      </c>
      <c r="H8" s="31">
        <v>3</v>
      </c>
      <c r="I8" s="31" t="s">
        <v>323</v>
      </c>
      <c r="J8" s="32">
        <v>38145</v>
      </c>
      <c r="K8" s="126">
        <v>-2.1</v>
      </c>
      <c r="L8" s="31">
        <v>3</v>
      </c>
      <c r="M8" s="31" t="s">
        <v>323</v>
      </c>
      <c r="N8" s="32">
        <v>167652</v>
      </c>
      <c r="O8" s="126">
        <v>-1.7</v>
      </c>
      <c r="P8" s="31">
        <v>3</v>
      </c>
      <c r="Q8" s="31" t="s">
        <v>323</v>
      </c>
      <c r="R8" s="32">
        <v>248561</v>
      </c>
      <c r="S8" s="126">
        <v>-1.6</v>
      </c>
      <c r="T8" s="31">
        <v>3</v>
      </c>
    </row>
    <row r="9" spans="1:20" ht="12.75">
      <c r="A9" s="157" t="s">
        <v>324</v>
      </c>
      <c r="B9" s="158">
        <v>113069</v>
      </c>
      <c r="C9" s="159">
        <v>-0.3</v>
      </c>
      <c r="D9" s="157">
        <v>4</v>
      </c>
      <c r="E9" s="157" t="s">
        <v>324</v>
      </c>
      <c r="F9" s="158">
        <v>248814</v>
      </c>
      <c r="G9" s="159">
        <v>-1</v>
      </c>
      <c r="H9" s="157">
        <v>4</v>
      </c>
      <c r="I9" s="157" t="s">
        <v>324</v>
      </c>
      <c r="J9" s="158">
        <v>107302</v>
      </c>
      <c r="K9" s="159">
        <v>-1.2</v>
      </c>
      <c r="L9" s="157">
        <v>4</v>
      </c>
      <c r="M9" s="157" t="s">
        <v>324</v>
      </c>
      <c r="N9" s="158">
        <v>469184</v>
      </c>
      <c r="O9" s="159">
        <v>-0.9</v>
      </c>
      <c r="P9" s="157">
        <v>4</v>
      </c>
      <c r="Q9" s="157" t="s">
        <v>324</v>
      </c>
      <c r="R9" s="158">
        <v>689696</v>
      </c>
      <c r="S9" s="159">
        <v>-0.9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325</v>
      </c>
      <c r="B12" s="32">
        <v>40637</v>
      </c>
      <c r="C12" s="126">
        <v>1.1</v>
      </c>
      <c r="D12" s="31">
        <v>5</v>
      </c>
      <c r="E12" s="31" t="s">
        <v>325</v>
      </c>
      <c r="F12" s="32">
        <v>89619</v>
      </c>
      <c r="G12" s="126">
        <v>1.5</v>
      </c>
      <c r="H12" s="31">
        <v>5</v>
      </c>
      <c r="I12" s="31" t="s">
        <v>325</v>
      </c>
      <c r="J12" s="32">
        <v>39035</v>
      </c>
      <c r="K12" s="126">
        <v>1.3</v>
      </c>
      <c r="L12" s="31">
        <v>5</v>
      </c>
      <c r="M12" s="31" t="s">
        <v>325</v>
      </c>
      <c r="N12" s="32">
        <v>169292</v>
      </c>
      <c r="O12" s="126">
        <v>1.3</v>
      </c>
      <c r="P12" s="31">
        <v>5</v>
      </c>
      <c r="Q12" s="31" t="s">
        <v>325</v>
      </c>
      <c r="R12" s="32">
        <v>250303</v>
      </c>
      <c r="S12" s="126">
        <v>0.8</v>
      </c>
      <c r="T12" s="31">
        <v>5</v>
      </c>
    </row>
    <row r="13" spans="1:20" ht="12.75">
      <c r="A13" s="31" t="s">
        <v>326</v>
      </c>
      <c r="B13" s="32">
        <v>42889</v>
      </c>
      <c r="C13" s="126">
        <v>1.2</v>
      </c>
      <c r="D13" s="31">
        <v>6</v>
      </c>
      <c r="E13" s="31" t="s">
        <v>326</v>
      </c>
      <c r="F13" s="32">
        <v>91395</v>
      </c>
      <c r="G13" s="126">
        <v>0.6</v>
      </c>
      <c r="H13" s="31">
        <v>6</v>
      </c>
      <c r="I13" s="31" t="s">
        <v>326</v>
      </c>
      <c r="J13" s="32">
        <v>40123</v>
      </c>
      <c r="K13" s="126">
        <v>0.8</v>
      </c>
      <c r="L13" s="31">
        <v>6</v>
      </c>
      <c r="M13" s="31" t="s">
        <v>326</v>
      </c>
      <c r="N13" s="32">
        <v>174407</v>
      </c>
      <c r="O13" s="126">
        <v>0.8</v>
      </c>
      <c r="P13" s="31">
        <v>6</v>
      </c>
      <c r="Q13" s="31" t="s">
        <v>326</v>
      </c>
      <c r="R13" s="32">
        <v>261804</v>
      </c>
      <c r="S13" s="126">
        <v>0.7</v>
      </c>
      <c r="T13" s="31">
        <v>6</v>
      </c>
    </row>
    <row r="14" spans="1:20" ht="13.5" thickBot="1">
      <c r="A14" s="31" t="s">
        <v>327</v>
      </c>
      <c r="B14" s="32">
        <v>42605</v>
      </c>
      <c r="C14" s="126">
        <v>-0.1</v>
      </c>
      <c r="D14" s="31">
        <v>7</v>
      </c>
      <c r="E14" s="31" t="s">
        <v>327</v>
      </c>
      <c r="F14" s="32">
        <v>88990</v>
      </c>
      <c r="G14" s="126">
        <v>-0.7</v>
      </c>
      <c r="H14" s="31">
        <v>7</v>
      </c>
      <c r="I14" s="31" t="s">
        <v>327</v>
      </c>
      <c r="J14" s="32">
        <v>38867</v>
      </c>
      <c r="K14" s="126">
        <v>-0.5</v>
      </c>
      <c r="L14" s="31">
        <v>7</v>
      </c>
      <c r="M14" s="31" t="s">
        <v>327</v>
      </c>
      <c r="N14" s="32">
        <v>170461</v>
      </c>
      <c r="O14" s="126">
        <v>-0.5</v>
      </c>
      <c r="P14" s="31">
        <v>7</v>
      </c>
      <c r="Q14" s="31" t="s">
        <v>327</v>
      </c>
      <c r="R14" s="32">
        <v>257983</v>
      </c>
      <c r="S14" s="126">
        <v>-0.4</v>
      </c>
      <c r="T14" s="31">
        <v>7</v>
      </c>
    </row>
    <row r="15" spans="1:20" ht="12.75">
      <c r="A15" s="157" t="s">
        <v>328</v>
      </c>
      <c r="B15" s="158">
        <v>126130</v>
      </c>
      <c r="C15" s="159">
        <v>0.7</v>
      </c>
      <c r="D15" s="157">
        <v>8</v>
      </c>
      <c r="E15" s="157" t="s">
        <v>328</v>
      </c>
      <c r="F15" s="158">
        <v>270004</v>
      </c>
      <c r="G15" s="159">
        <v>0.5</v>
      </c>
      <c r="H15" s="157">
        <v>8</v>
      </c>
      <c r="I15" s="157" t="s">
        <v>328</v>
      </c>
      <c r="J15" s="158">
        <v>118025</v>
      </c>
      <c r="K15" s="159">
        <v>0.5</v>
      </c>
      <c r="L15" s="157">
        <v>8</v>
      </c>
      <c r="M15" s="157" t="s">
        <v>328</v>
      </c>
      <c r="N15" s="158">
        <v>514160</v>
      </c>
      <c r="O15" s="159">
        <v>0.5</v>
      </c>
      <c r="P15" s="157">
        <v>8</v>
      </c>
      <c r="Q15" s="157" t="s">
        <v>328</v>
      </c>
      <c r="R15" s="158">
        <v>770090</v>
      </c>
      <c r="S15" s="159">
        <v>0.4</v>
      </c>
      <c r="T15" s="35">
        <v>8</v>
      </c>
    </row>
    <row r="16" spans="1:20" ht="12.75">
      <c r="A16" s="31" t="s">
        <v>329</v>
      </c>
      <c r="B16" s="32">
        <v>239199</v>
      </c>
      <c r="C16" s="126">
        <v>0.2</v>
      </c>
      <c r="D16" s="31">
        <v>9</v>
      </c>
      <c r="E16" s="31" t="s">
        <v>329</v>
      </c>
      <c r="F16" s="32">
        <v>518818</v>
      </c>
      <c r="G16" s="126">
        <v>-0.2</v>
      </c>
      <c r="H16" s="31">
        <v>9</v>
      </c>
      <c r="I16" s="31" t="s">
        <v>329</v>
      </c>
      <c r="J16" s="32">
        <v>225327</v>
      </c>
      <c r="K16" s="126">
        <v>-0.3</v>
      </c>
      <c r="L16" s="31">
        <v>9</v>
      </c>
      <c r="M16" s="31" t="s">
        <v>329</v>
      </c>
      <c r="N16" s="32">
        <v>983344</v>
      </c>
      <c r="O16" s="126">
        <v>-0.1</v>
      </c>
      <c r="P16" s="31">
        <v>9</v>
      </c>
      <c r="Q16" s="31" t="s">
        <v>329</v>
      </c>
      <c r="R16" s="32">
        <v>1459786</v>
      </c>
      <c r="S16" s="126">
        <v>-0.2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330</v>
      </c>
      <c r="B19" s="32">
        <v>41170</v>
      </c>
      <c r="C19" s="126">
        <v>1.7</v>
      </c>
      <c r="D19" s="31">
        <v>10</v>
      </c>
      <c r="E19" s="31" t="s">
        <v>330</v>
      </c>
      <c r="F19" s="32">
        <v>90399</v>
      </c>
      <c r="G19" s="126">
        <v>1</v>
      </c>
      <c r="H19" s="31">
        <v>10</v>
      </c>
      <c r="I19" s="31" t="s">
        <v>330</v>
      </c>
      <c r="J19" s="32">
        <v>39480</v>
      </c>
      <c r="K19" s="126">
        <v>1.7</v>
      </c>
      <c r="L19" s="31">
        <v>10</v>
      </c>
      <c r="M19" s="31" t="s">
        <v>330</v>
      </c>
      <c r="N19" s="32">
        <v>171048</v>
      </c>
      <c r="O19" s="126">
        <v>1.3</v>
      </c>
      <c r="P19" s="31">
        <v>10</v>
      </c>
      <c r="Q19" s="31" t="s">
        <v>330</v>
      </c>
      <c r="R19" s="32">
        <v>263156</v>
      </c>
      <c r="S19" s="126">
        <v>1.4</v>
      </c>
      <c r="T19" s="31">
        <v>10</v>
      </c>
    </row>
    <row r="20" spans="1:20" ht="12.75">
      <c r="A20" s="31" t="s">
        <v>331</v>
      </c>
      <c r="B20" s="32">
        <v>42922</v>
      </c>
      <c r="C20" s="126">
        <v>1.4</v>
      </c>
      <c r="D20" s="31">
        <v>11</v>
      </c>
      <c r="E20" s="31" t="s">
        <v>331</v>
      </c>
      <c r="F20" s="32">
        <v>92484</v>
      </c>
      <c r="G20" s="126">
        <v>0.6</v>
      </c>
      <c r="H20" s="31">
        <v>11</v>
      </c>
      <c r="I20" s="31" t="s">
        <v>331</v>
      </c>
      <c r="J20" s="32">
        <v>39494</v>
      </c>
      <c r="K20" s="126">
        <v>1.7</v>
      </c>
      <c r="L20" s="31">
        <v>11</v>
      </c>
      <c r="M20" s="31" t="s">
        <v>331</v>
      </c>
      <c r="N20" s="32">
        <v>174900</v>
      </c>
      <c r="O20" s="126">
        <v>1</v>
      </c>
      <c r="P20" s="31">
        <v>11</v>
      </c>
      <c r="Q20" s="31" t="s">
        <v>331</v>
      </c>
      <c r="R20" s="32">
        <v>266938</v>
      </c>
      <c r="S20" s="126">
        <v>1.3</v>
      </c>
      <c r="T20" s="31">
        <v>11</v>
      </c>
    </row>
    <row r="21" spans="1:20" ht="13.5" thickBot="1">
      <c r="A21" s="31" t="s">
        <v>332</v>
      </c>
      <c r="B21" s="32">
        <v>39745</v>
      </c>
      <c r="C21" s="126">
        <v>1.7</v>
      </c>
      <c r="D21" s="31">
        <v>12</v>
      </c>
      <c r="E21" s="31" t="s">
        <v>332</v>
      </c>
      <c r="F21" s="32">
        <v>83814</v>
      </c>
      <c r="G21" s="126">
        <v>0.7</v>
      </c>
      <c r="H21" s="31">
        <v>12</v>
      </c>
      <c r="I21" s="31" t="s">
        <v>332</v>
      </c>
      <c r="J21" s="32">
        <v>36182</v>
      </c>
      <c r="K21" s="126">
        <v>1.9</v>
      </c>
      <c r="L21" s="31">
        <v>12</v>
      </c>
      <c r="M21" s="31" t="s">
        <v>332</v>
      </c>
      <c r="N21" s="32">
        <v>159741</v>
      </c>
      <c r="O21" s="126">
        <v>1.2</v>
      </c>
      <c r="P21" s="31">
        <v>12</v>
      </c>
      <c r="Q21" s="31" t="s">
        <v>332</v>
      </c>
      <c r="R21" s="32">
        <v>241057</v>
      </c>
      <c r="S21" s="126">
        <v>1.3</v>
      </c>
      <c r="T21" s="31">
        <v>12</v>
      </c>
    </row>
    <row r="22" spans="1:20" ht="12.75">
      <c r="A22" s="157" t="s">
        <v>333</v>
      </c>
      <c r="B22" s="158">
        <v>123837</v>
      </c>
      <c r="C22" s="159">
        <v>1.6</v>
      </c>
      <c r="D22" s="157">
        <v>13</v>
      </c>
      <c r="E22" s="157" t="s">
        <v>333</v>
      </c>
      <c r="F22" s="158">
        <v>266697</v>
      </c>
      <c r="G22" s="159">
        <v>0.8</v>
      </c>
      <c r="H22" s="157">
        <v>13</v>
      </c>
      <c r="I22" s="157" t="s">
        <v>333</v>
      </c>
      <c r="J22" s="158">
        <v>115155</v>
      </c>
      <c r="K22" s="159">
        <v>1.7</v>
      </c>
      <c r="L22" s="157">
        <v>13</v>
      </c>
      <c r="M22" s="157" t="s">
        <v>333</v>
      </c>
      <c r="N22" s="158">
        <v>505689</v>
      </c>
      <c r="O22" s="159">
        <v>1.2</v>
      </c>
      <c r="P22" s="157">
        <v>13</v>
      </c>
      <c r="Q22" s="157" t="s">
        <v>333</v>
      </c>
      <c r="R22" s="158">
        <v>771152</v>
      </c>
      <c r="S22" s="159">
        <v>1.3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334</v>
      </c>
      <c r="B25" s="32">
        <v>41633</v>
      </c>
      <c r="C25" s="126">
        <v>2.3</v>
      </c>
      <c r="D25" s="31">
        <v>14</v>
      </c>
      <c r="E25" s="31" t="s">
        <v>334</v>
      </c>
      <c r="F25" s="32">
        <v>91670</v>
      </c>
      <c r="G25" s="126">
        <v>1.6</v>
      </c>
      <c r="H25" s="31">
        <v>14</v>
      </c>
      <c r="I25" s="31" t="s">
        <v>334</v>
      </c>
      <c r="J25" s="32">
        <v>38723</v>
      </c>
      <c r="K25" s="126">
        <v>1.9</v>
      </c>
      <c r="L25" s="31">
        <v>14</v>
      </c>
      <c r="M25" s="31" t="s">
        <v>334</v>
      </c>
      <c r="N25" s="32">
        <v>172026</v>
      </c>
      <c r="O25" s="126">
        <v>1.8</v>
      </c>
      <c r="P25" s="31">
        <v>14</v>
      </c>
      <c r="Q25" s="31" t="s">
        <v>334</v>
      </c>
      <c r="R25" s="32">
        <v>257591</v>
      </c>
      <c r="S25" s="126">
        <v>1.8</v>
      </c>
      <c r="T25" s="31">
        <v>14</v>
      </c>
    </row>
    <row r="26" spans="1:20" ht="12.75">
      <c r="A26" s="31" t="s">
        <v>335</v>
      </c>
      <c r="B26" s="32">
        <v>39443</v>
      </c>
      <c r="C26" s="126">
        <v>-0.3</v>
      </c>
      <c r="D26" s="31">
        <v>15</v>
      </c>
      <c r="E26" s="31" t="s">
        <v>335</v>
      </c>
      <c r="F26" s="32">
        <v>84844</v>
      </c>
      <c r="G26" s="126">
        <v>-0.2</v>
      </c>
      <c r="H26" s="31">
        <v>15</v>
      </c>
      <c r="I26" s="31" t="s">
        <v>335</v>
      </c>
      <c r="J26" s="32">
        <v>36512</v>
      </c>
      <c r="K26" s="126">
        <v>-0.3</v>
      </c>
      <c r="L26" s="31">
        <v>15</v>
      </c>
      <c r="M26" s="31" t="s">
        <v>335</v>
      </c>
      <c r="N26" s="32">
        <v>160799</v>
      </c>
      <c r="O26" s="126">
        <v>-0.2</v>
      </c>
      <c r="P26" s="31">
        <v>15</v>
      </c>
      <c r="Q26" s="31" t="s">
        <v>335</v>
      </c>
      <c r="R26" s="32">
        <v>238593</v>
      </c>
      <c r="S26" s="126">
        <v>-0.4</v>
      </c>
      <c r="T26" s="31">
        <v>15</v>
      </c>
    </row>
    <row r="27" spans="1:20" ht="13.5" thickBot="1">
      <c r="A27" s="31" t="s">
        <v>336</v>
      </c>
      <c r="B27" s="32">
        <v>39793</v>
      </c>
      <c r="C27" s="126">
        <v>1.3</v>
      </c>
      <c r="D27" s="31">
        <v>16</v>
      </c>
      <c r="E27" s="31" t="s">
        <v>336</v>
      </c>
      <c r="F27" s="32">
        <v>85723</v>
      </c>
      <c r="G27" s="126">
        <v>0.6</v>
      </c>
      <c r="H27" s="31">
        <v>16</v>
      </c>
      <c r="I27" s="31" t="s">
        <v>336</v>
      </c>
      <c r="J27" s="32">
        <v>37767</v>
      </c>
      <c r="K27" s="126">
        <v>0.8</v>
      </c>
      <c r="L27" s="31">
        <v>16</v>
      </c>
      <c r="M27" s="31" t="s">
        <v>336</v>
      </c>
      <c r="N27" s="32">
        <v>163283</v>
      </c>
      <c r="O27" s="126">
        <v>0.8</v>
      </c>
      <c r="P27" s="31">
        <v>16</v>
      </c>
      <c r="Q27" s="31" t="s">
        <v>336</v>
      </c>
      <c r="R27" s="32">
        <v>239713</v>
      </c>
      <c r="S27" s="126">
        <v>0.9</v>
      </c>
      <c r="T27" s="31">
        <v>16</v>
      </c>
    </row>
    <row r="28" spans="1:20" ht="12.75">
      <c r="A28" s="157" t="s">
        <v>337</v>
      </c>
      <c r="B28" s="158">
        <v>120869</v>
      </c>
      <c r="C28" s="159">
        <v>1.1</v>
      </c>
      <c r="D28" s="157">
        <v>17</v>
      </c>
      <c r="E28" s="157" t="s">
        <v>337</v>
      </c>
      <c r="F28" s="158">
        <v>262236</v>
      </c>
      <c r="G28" s="159">
        <v>0.7</v>
      </c>
      <c r="H28" s="157">
        <v>17</v>
      </c>
      <c r="I28" s="157" t="s">
        <v>337</v>
      </c>
      <c r="J28" s="158">
        <v>113002</v>
      </c>
      <c r="K28" s="159">
        <v>0.8</v>
      </c>
      <c r="L28" s="157">
        <v>17</v>
      </c>
      <c r="M28" s="157" t="s">
        <v>337</v>
      </c>
      <c r="N28" s="158">
        <v>496108</v>
      </c>
      <c r="O28" s="159">
        <v>0.8</v>
      </c>
      <c r="P28" s="157">
        <v>17</v>
      </c>
      <c r="Q28" s="157" t="s">
        <v>337</v>
      </c>
      <c r="R28" s="158">
        <v>735897</v>
      </c>
      <c r="S28" s="159">
        <v>0.8</v>
      </c>
      <c r="T28" s="35">
        <v>17</v>
      </c>
    </row>
    <row r="29" spans="1:20" ht="13.5" thickBot="1">
      <c r="A29" s="171" t="s">
        <v>338</v>
      </c>
      <c r="B29" s="172">
        <v>244707</v>
      </c>
      <c r="C29" s="173">
        <v>1.4</v>
      </c>
      <c r="D29" s="171">
        <v>18</v>
      </c>
      <c r="E29" s="171" t="s">
        <v>338</v>
      </c>
      <c r="F29" s="172">
        <v>528933</v>
      </c>
      <c r="G29" s="173">
        <v>0.7</v>
      </c>
      <c r="H29" s="171">
        <v>18</v>
      </c>
      <c r="I29" s="171" t="s">
        <v>338</v>
      </c>
      <c r="J29" s="172">
        <v>228158</v>
      </c>
      <c r="K29" s="173">
        <v>1.3</v>
      </c>
      <c r="L29" s="171">
        <v>18</v>
      </c>
      <c r="M29" s="171" t="s">
        <v>338</v>
      </c>
      <c r="N29" s="172">
        <v>1001798</v>
      </c>
      <c r="O29" s="173">
        <v>1</v>
      </c>
      <c r="P29" s="171">
        <v>18</v>
      </c>
      <c r="Q29" s="171" t="s">
        <v>338</v>
      </c>
      <c r="R29" s="172">
        <v>1507048</v>
      </c>
      <c r="S29" s="173">
        <v>1.1</v>
      </c>
      <c r="T29" s="31">
        <v>18</v>
      </c>
    </row>
    <row r="30" spans="1:23" ht="13.5" thickTop="1">
      <c r="A30" s="167"/>
      <c r="B30" s="168"/>
      <c r="C30" s="169"/>
      <c r="D30" s="113"/>
      <c r="E30" s="113"/>
      <c r="F30" s="168"/>
      <c r="G30" s="169"/>
      <c r="H30" s="113"/>
      <c r="I30" s="113"/>
      <c r="J30" s="168"/>
      <c r="K30" s="169"/>
      <c r="L30" s="113"/>
      <c r="M30" s="113"/>
      <c r="N30" s="168"/>
      <c r="O30" s="169"/>
      <c r="P30" s="113"/>
      <c r="Q30" s="113"/>
      <c r="R30" s="168"/>
      <c r="S30" s="170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4" t="s">
        <v>30</v>
      </c>
      <c r="B32" s="165">
        <v>483906</v>
      </c>
      <c r="C32" s="166">
        <v>0.8</v>
      </c>
      <c r="D32" s="164">
        <v>19</v>
      </c>
      <c r="E32" s="164" t="s">
        <v>30</v>
      </c>
      <c r="F32" s="165">
        <v>1047751</v>
      </c>
      <c r="G32" s="166">
        <v>0.2</v>
      </c>
      <c r="H32" s="164">
        <v>19</v>
      </c>
      <c r="I32" s="164" t="s">
        <v>30</v>
      </c>
      <c r="J32" s="165">
        <v>453485</v>
      </c>
      <c r="K32" s="166">
        <v>0.5</v>
      </c>
      <c r="L32" s="164">
        <v>19</v>
      </c>
      <c r="M32" s="164" t="s">
        <v>30</v>
      </c>
      <c r="N32" s="165">
        <v>1985142</v>
      </c>
      <c r="O32" s="166">
        <v>0.4</v>
      </c>
      <c r="P32" s="164">
        <v>19</v>
      </c>
      <c r="Q32" s="164" t="s">
        <v>30</v>
      </c>
      <c r="R32" s="165">
        <v>2966835</v>
      </c>
      <c r="S32" s="166">
        <v>0.4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339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94</v>
      </c>
      <c r="B35" s="104"/>
      <c r="C35" s="125" t="s">
        <v>317</v>
      </c>
      <c r="D35" s="55"/>
      <c r="E35" s="70" t="s">
        <v>105</v>
      </c>
      <c r="F35" s="104"/>
      <c r="G35" s="125" t="s">
        <v>317</v>
      </c>
      <c r="H35" s="55"/>
      <c r="I35" s="70" t="s">
        <v>117</v>
      </c>
      <c r="J35" s="104"/>
      <c r="K35" s="125" t="s">
        <v>317</v>
      </c>
      <c r="L35" s="55"/>
      <c r="M35" s="70" t="s">
        <v>341</v>
      </c>
      <c r="N35" s="104"/>
      <c r="O35" s="125" t="s">
        <v>317</v>
      </c>
      <c r="P35" s="55"/>
      <c r="Q35" s="70" t="s">
        <v>129</v>
      </c>
      <c r="R35" s="104"/>
      <c r="S35" s="125" t="s">
        <v>317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321</v>
      </c>
      <c r="B37" s="32">
        <v>36997</v>
      </c>
      <c r="C37" s="126">
        <v>-0.8</v>
      </c>
      <c r="D37" s="31">
        <v>20</v>
      </c>
      <c r="E37" s="31" t="s">
        <v>321</v>
      </c>
      <c r="F37" s="32">
        <v>81338</v>
      </c>
      <c r="G37" s="126">
        <v>-1.1</v>
      </c>
      <c r="H37" s="31">
        <v>20</v>
      </c>
      <c r="I37" s="31" t="s">
        <v>321</v>
      </c>
      <c r="J37" s="32">
        <v>34782</v>
      </c>
      <c r="K37" s="126">
        <v>-2.3</v>
      </c>
      <c r="L37" s="31">
        <v>20</v>
      </c>
      <c r="M37" s="31" t="s">
        <v>321</v>
      </c>
      <c r="N37" s="32">
        <v>153117</v>
      </c>
      <c r="O37" s="126">
        <v>-1.3</v>
      </c>
      <c r="P37" s="31">
        <v>20</v>
      </c>
      <c r="Q37" s="31" t="s">
        <v>321</v>
      </c>
      <c r="R37" s="32">
        <v>223754</v>
      </c>
      <c r="S37" s="126">
        <v>-1.3</v>
      </c>
      <c r="T37" s="31">
        <v>20</v>
      </c>
    </row>
    <row r="38" spans="1:20" ht="12.75">
      <c r="A38" s="31" t="s">
        <v>322</v>
      </c>
      <c r="B38" s="32"/>
      <c r="C38" s="126"/>
      <c r="D38" s="31">
        <v>21</v>
      </c>
      <c r="E38" s="31" t="s">
        <v>322</v>
      </c>
      <c r="F38" s="32"/>
      <c r="G38" s="126"/>
      <c r="H38" s="31">
        <v>21</v>
      </c>
      <c r="I38" s="31" t="s">
        <v>322</v>
      </c>
      <c r="J38" s="32"/>
      <c r="K38" s="126"/>
      <c r="L38" s="31">
        <v>21</v>
      </c>
      <c r="M38" s="31" t="s">
        <v>322</v>
      </c>
      <c r="N38" s="32"/>
      <c r="O38" s="126"/>
      <c r="P38" s="31">
        <v>21</v>
      </c>
      <c r="Q38" s="31" t="s">
        <v>322</v>
      </c>
      <c r="R38" s="32"/>
      <c r="S38" s="126"/>
      <c r="T38" s="31">
        <v>21</v>
      </c>
    </row>
    <row r="39" spans="1:20" ht="13.5" thickBot="1">
      <c r="A39" s="31" t="s">
        <v>323</v>
      </c>
      <c r="B39" s="32"/>
      <c r="C39" s="126"/>
      <c r="D39" s="31">
        <v>22</v>
      </c>
      <c r="E39" s="31" t="s">
        <v>323</v>
      </c>
      <c r="F39" s="32"/>
      <c r="G39" s="126"/>
      <c r="H39" s="31">
        <v>22</v>
      </c>
      <c r="I39" s="31" t="s">
        <v>323</v>
      </c>
      <c r="J39" s="32"/>
      <c r="K39" s="126"/>
      <c r="L39" s="31">
        <v>22</v>
      </c>
      <c r="M39" s="31" t="s">
        <v>323</v>
      </c>
      <c r="N39" s="32"/>
      <c r="O39" s="126"/>
      <c r="P39" s="31">
        <v>22</v>
      </c>
      <c r="Q39" s="31" t="s">
        <v>323</v>
      </c>
      <c r="R39" s="32"/>
      <c r="S39" s="126"/>
      <c r="T39" s="31">
        <v>22</v>
      </c>
    </row>
    <row r="40" spans="1:20" ht="12.75">
      <c r="A40" s="157" t="s">
        <v>324</v>
      </c>
      <c r="B40" s="158">
        <v>36997</v>
      </c>
      <c r="C40" s="159">
        <v>-0.8</v>
      </c>
      <c r="D40" s="157">
        <v>23</v>
      </c>
      <c r="E40" s="157" t="s">
        <v>324</v>
      </c>
      <c r="F40" s="158">
        <v>81338</v>
      </c>
      <c r="G40" s="159">
        <v>-1.1</v>
      </c>
      <c r="H40" s="157">
        <v>23</v>
      </c>
      <c r="I40" s="157" t="s">
        <v>324</v>
      </c>
      <c r="J40" s="158">
        <v>34782</v>
      </c>
      <c r="K40" s="159">
        <v>-2.3</v>
      </c>
      <c r="L40" s="157">
        <v>23</v>
      </c>
      <c r="M40" s="157" t="s">
        <v>324</v>
      </c>
      <c r="N40" s="158">
        <v>153117</v>
      </c>
      <c r="O40" s="159">
        <v>-1.3</v>
      </c>
      <c r="P40" s="157">
        <v>23</v>
      </c>
      <c r="Q40" s="157" t="s">
        <v>324</v>
      </c>
      <c r="R40" s="158">
        <v>223754</v>
      </c>
      <c r="S40" s="159">
        <v>-1.3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325</v>
      </c>
      <c r="B43" s="32"/>
      <c r="C43" s="126"/>
      <c r="D43" s="31">
        <v>24</v>
      </c>
      <c r="E43" s="31" t="s">
        <v>325</v>
      </c>
      <c r="F43" s="32"/>
      <c r="G43" s="126"/>
      <c r="H43" s="31">
        <v>24</v>
      </c>
      <c r="I43" s="31" t="s">
        <v>325</v>
      </c>
      <c r="J43" s="32"/>
      <c r="K43" s="126"/>
      <c r="L43" s="31">
        <v>24</v>
      </c>
      <c r="M43" s="31" t="s">
        <v>325</v>
      </c>
      <c r="N43" s="32"/>
      <c r="O43" s="126"/>
      <c r="P43" s="31">
        <v>24</v>
      </c>
      <c r="Q43" s="31" t="s">
        <v>325</v>
      </c>
      <c r="R43" s="32"/>
      <c r="S43" s="126"/>
      <c r="T43" s="31">
        <v>24</v>
      </c>
    </row>
    <row r="44" spans="1:20" ht="12.75">
      <c r="A44" s="31" t="s">
        <v>326</v>
      </c>
      <c r="B44" s="32"/>
      <c r="C44" s="126"/>
      <c r="D44" s="31">
        <v>25</v>
      </c>
      <c r="E44" s="31" t="s">
        <v>326</v>
      </c>
      <c r="F44" s="32"/>
      <c r="G44" s="126"/>
      <c r="H44" s="31">
        <v>25</v>
      </c>
      <c r="I44" s="31" t="s">
        <v>326</v>
      </c>
      <c r="J44" s="32"/>
      <c r="K44" s="126"/>
      <c r="L44" s="31">
        <v>25</v>
      </c>
      <c r="M44" s="31" t="s">
        <v>326</v>
      </c>
      <c r="N44" s="32"/>
      <c r="O44" s="126"/>
      <c r="P44" s="31">
        <v>25</v>
      </c>
      <c r="Q44" s="31" t="s">
        <v>326</v>
      </c>
      <c r="R44" s="32"/>
      <c r="S44" s="126"/>
      <c r="T44" s="31">
        <v>25</v>
      </c>
    </row>
    <row r="45" spans="1:20" ht="13.5" thickBot="1">
      <c r="A45" s="31" t="s">
        <v>327</v>
      </c>
      <c r="B45" s="32"/>
      <c r="C45" s="126"/>
      <c r="D45" s="31">
        <v>26</v>
      </c>
      <c r="E45" s="31" t="s">
        <v>327</v>
      </c>
      <c r="F45" s="32"/>
      <c r="G45" s="126"/>
      <c r="H45" s="31">
        <v>26</v>
      </c>
      <c r="I45" s="31" t="s">
        <v>327</v>
      </c>
      <c r="J45" s="32"/>
      <c r="K45" s="126"/>
      <c r="L45" s="31">
        <v>26</v>
      </c>
      <c r="M45" s="31" t="s">
        <v>327</v>
      </c>
      <c r="N45" s="32"/>
      <c r="O45" s="126"/>
      <c r="P45" s="31">
        <v>26</v>
      </c>
      <c r="Q45" s="31" t="s">
        <v>327</v>
      </c>
      <c r="R45" s="32"/>
      <c r="S45" s="126"/>
      <c r="T45" s="31">
        <v>26</v>
      </c>
    </row>
    <row r="46" spans="1:20" ht="12.75">
      <c r="A46" s="157" t="s">
        <v>328</v>
      </c>
      <c r="B46" s="158">
        <v>0</v>
      </c>
      <c r="C46" s="159"/>
      <c r="D46" s="157">
        <v>27</v>
      </c>
      <c r="E46" s="157" t="s">
        <v>328</v>
      </c>
      <c r="F46" s="158">
        <v>0</v>
      </c>
      <c r="G46" s="159"/>
      <c r="H46" s="157">
        <v>27</v>
      </c>
      <c r="I46" s="157" t="s">
        <v>328</v>
      </c>
      <c r="J46" s="158">
        <v>0</v>
      </c>
      <c r="K46" s="159"/>
      <c r="L46" s="157">
        <v>27</v>
      </c>
      <c r="M46" s="157" t="s">
        <v>328</v>
      </c>
      <c r="N46" s="158">
        <v>0</v>
      </c>
      <c r="O46" s="159"/>
      <c r="P46" s="157">
        <v>27</v>
      </c>
      <c r="Q46" s="157" t="s">
        <v>328</v>
      </c>
      <c r="R46" s="158">
        <v>0</v>
      </c>
      <c r="S46" s="159"/>
      <c r="T46" s="35">
        <v>27</v>
      </c>
    </row>
    <row r="47" spans="1:20" ht="12.75">
      <c r="A47" s="31" t="s">
        <v>329</v>
      </c>
      <c r="B47" s="32">
        <v>36997</v>
      </c>
      <c r="C47" s="126">
        <v>-0.8</v>
      </c>
      <c r="D47" s="31">
        <v>28</v>
      </c>
      <c r="E47" s="31" t="s">
        <v>329</v>
      </c>
      <c r="F47" s="32">
        <v>81338</v>
      </c>
      <c r="G47" s="126">
        <v>-1.1</v>
      </c>
      <c r="H47" s="31">
        <v>28</v>
      </c>
      <c r="I47" s="31" t="s">
        <v>329</v>
      </c>
      <c r="J47" s="32">
        <v>34782</v>
      </c>
      <c r="K47" s="126">
        <v>-2.3</v>
      </c>
      <c r="L47" s="31">
        <v>28</v>
      </c>
      <c r="M47" s="31" t="s">
        <v>329</v>
      </c>
      <c r="N47" s="32">
        <v>153117</v>
      </c>
      <c r="O47" s="126">
        <v>-1.3</v>
      </c>
      <c r="P47" s="31">
        <v>28</v>
      </c>
      <c r="Q47" s="31" t="s">
        <v>329</v>
      </c>
      <c r="R47" s="32">
        <v>223754</v>
      </c>
      <c r="S47" s="126">
        <v>-1.3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330</v>
      </c>
      <c r="B50" s="32"/>
      <c r="C50" s="126"/>
      <c r="D50" s="31">
        <v>29</v>
      </c>
      <c r="E50" s="31" t="s">
        <v>330</v>
      </c>
      <c r="F50" s="32"/>
      <c r="G50" s="126"/>
      <c r="H50" s="31">
        <v>29</v>
      </c>
      <c r="I50" s="31" t="s">
        <v>330</v>
      </c>
      <c r="J50" s="32"/>
      <c r="K50" s="126"/>
      <c r="L50" s="31">
        <v>29</v>
      </c>
      <c r="M50" s="31" t="s">
        <v>330</v>
      </c>
      <c r="N50" s="32"/>
      <c r="O50" s="126"/>
      <c r="P50" s="31">
        <v>29</v>
      </c>
      <c r="Q50" s="31" t="s">
        <v>330</v>
      </c>
      <c r="R50" s="32"/>
      <c r="S50" s="126"/>
      <c r="T50" s="31">
        <v>29</v>
      </c>
    </row>
    <row r="51" spans="1:20" ht="12.75">
      <c r="A51" s="31" t="s">
        <v>331</v>
      </c>
      <c r="B51" s="32"/>
      <c r="C51" s="126"/>
      <c r="D51" s="31">
        <v>30</v>
      </c>
      <c r="E51" s="31" t="s">
        <v>331</v>
      </c>
      <c r="F51" s="32"/>
      <c r="G51" s="126"/>
      <c r="H51" s="31">
        <v>30</v>
      </c>
      <c r="I51" s="31" t="s">
        <v>331</v>
      </c>
      <c r="J51" s="32"/>
      <c r="K51" s="126"/>
      <c r="L51" s="31">
        <v>30</v>
      </c>
      <c r="M51" s="31" t="s">
        <v>331</v>
      </c>
      <c r="N51" s="32"/>
      <c r="O51" s="126"/>
      <c r="P51" s="31">
        <v>30</v>
      </c>
      <c r="Q51" s="31" t="s">
        <v>331</v>
      </c>
      <c r="R51" s="32"/>
      <c r="S51" s="126"/>
      <c r="T51" s="31">
        <v>30</v>
      </c>
    </row>
    <row r="52" spans="1:20" ht="13.5" thickBot="1">
      <c r="A52" s="31" t="s">
        <v>332</v>
      </c>
      <c r="B52" s="32"/>
      <c r="C52" s="126"/>
      <c r="D52" s="31">
        <v>31</v>
      </c>
      <c r="E52" s="31" t="s">
        <v>332</v>
      </c>
      <c r="F52" s="32"/>
      <c r="G52" s="126"/>
      <c r="H52" s="31">
        <v>31</v>
      </c>
      <c r="I52" s="31" t="s">
        <v>332</v>
      </c>
      <c r="J52" s="32"/>
      <c r="K52" s="126"/>
      <c r="L52" s="31">
        <v>31</v>
      </c>
      <c r="M52" s="31" t="s">
        <v>332</v>
      </c>
      <c r="N52" s="32"/>
      <c r="O52" s="126"/>
      <c r="P52" s="31">
        <v>31</v>
      </c>
      <c r="Q52" s="31" t="s">
        <v>332</v>
      </c>
      <c r="R52" s="32"/>
      <c r="S52" s="126"/>
      <c r="T52" s="31">
        <v>31</v>
      </c>
    </row>
    <row r="53" spans="1:20" ht="12.75">
      <c r="A53" s="157" t="s">
        <v>333</v>
      </c>
      <c r="B53" s="158">
        <v>0</v>
      </c>
      <c r="C53" s="159"/>
      <c r="D53" s="157">
        <v>32</v>
      </c>
      <c r="E53" s="157" t="s">
        <v>333</v>
      </c>
      <c r="F53" s="158">
        <v>0</v>
      </c>
      <c r="G53" s="159"/>
      <c r="H53" s="157">
        <v>32</v>
      </c>
      <c r="I53" s="157" t="s">
        <v>333</v>
      </c>
      <c r="J53" s="158">
        <v>0</v>
      </c>
      <c r="K53" s="159"/>
      <c r="L53" s="157">
        <v>32</v>
      </c>
      <c r="M53" s="157" t="s">
        <v>333</v>
      </c>
      <c r="N53" s="158">
        <v>0</v>
      </c>
      <c r="O53" s="159"/>
      <c r="P53" s="157">
        <v>32</v>
      </c>
      <c r="Q53" s="157" t="s">
        <v>333</v>
      </c>
      <c r="R53" s="158">
        <v>0</v>
      </c>
      <c r="S53" s="159"/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334</v>
      </c>
      <c r="B56" s="32"/>
      <c r="C56" s="126"/>
      <c r="D56" s="31">
        <v>33</v>
      </c>
      <c r="E56" s="31" t="s">
        <v>334</v>
      </c>
      <c r="F56" s="32"/>
      <c r="G56" s="126"/>
      <c r="H56" s="31">
        <v>33</v>
      </c>
      <c r="I56" s="31" t="s">
        <v>334</v>
      </c>
      <c r="J56" s="32"/>
      <c r="K56" s="126"/>
      <c r="L56" s="31">
        <v>33</v>
      </c>
      <c r="M56" s="31" t="s">
        <v>334</v>
      </c>
      <c r="N56" s="32"/>
      <c r="O56" s="126"/>
      <c r="P56" s="31">
        <v>33</v>
      </c>
      <c r="Q56" s="31" t="s">
        <v>334</v>
      </c>
      <c r="R56" s="32"/>
      <c r="S56" s="126"/>
      <c r="T56" s="31">
        <v>33</v>
      </c>
    </row>
    <row r="57" spans="1:20" ht="12.75">
      <c r="A57" s="31" t="s">
        <v>335</v>
      </c>
      <c r="B57" s="32"/>
      <c r="C57" s="126"/>
      <c r="D57" s="31">
        <v>34</v>
      </c>
      <c r="E57" s="31" t="s">
        <v>335</v>
      </c>
      <c r="F57" s="32"/>
      <c r="G57" s="126"/>
      <c r="H57" s="31">
        <v>34</v>
      </c>
      <c r="I57" s="31" t="s">
        <v>335</v>
      </c>
      <c r="J57" s="32"/>
      <c r="K57" s="126"/>
      <c r="L57" s="31">
        <v>34</v>
      </c>
      <c r="M57" s="31" t="s">
        <v>335</v>
      </c>
      <c r="N57" s="32"/>
      <c r="O57" s="126"/>
      <c r="P57" s="31">
        <v>34</v>
      </c>
      <c r="Q57" s="31" t="s">
        <v>335</v>
      </c>
      <c r="R57" s="32"/>
      <c r="S57" s="126"/>
      <c r="T57" s="31">
        <v>34</v>
      </c>
    </row>
    <row r="58" spans="1:20" ht="13.5" thickBot="1">
      <c r="A58" s="31" t="s">
        <v>336</v>
      </c>
      <c r="B58" s="32"/>
      <c r="C58" s="126"/>
      <c r="D58" s="31">
        <v>35</v>
      </c>
      <c r="E58" s="31" t="s">
        <v>336</v>
      </c>
      <c r="F58" s="32"/>
      <c r="G58" s="126"/>
      <c r="H58" s="31">
        <v>35</v>
      </c>
      <c r="I58" s="31" t="s">
        <v>336</v>
      </c>
      <c r="J58" s="32"/>
      <c r="K58" s="126"/>
      <c r="L58" s="31">
        <v>35</v>
      </c>
      <c r="M58" s="31" t="s">
        <v>336</v>
      </c>
      <c r="N58" s="32"/>
      <c r="O58" s="126"/>
      <c r="P58" s="31">
        <v>35</v>
      </c>
      <c r="Q58" s="31" t="s">
        <v>336</v>
      </c>
      <c r="R58" s="32"/>
      <c r="S58" s="126"/>
      <c r="T58" s="31">
        <v>35</v>
      </c>
    </row>
    <row r="59" spans="1:20" ht="12.75">
      <c r="A59" s="157" t="s">
        <v>337</v>
      </c>
      <c r="B59" s="158">
        <v>0</v>
      </c>
      <c r="C59" s="159"/>
      <c r="D59" s="157">
        <v>36</v>
      </c>
      <c r="E59" s="157" t="s">
        <v>337</v>
      </c>
      <c r="F59" s="158">
        <v>0</v>
      </c>
      <c r="G59" s="159"/>
      <c r="H59" s="157">
        <v>36</v>
      </c>
      <c r="I59" s="157" t="s">
        <v>337</v>
      </c>
      <c r="J59" s="158">
        <v>0</v>
      </c>
      <c r="K59" s="159"/>
      <c r="L59" s="157">
        <v>36</v>
      </c>
      <c r="M59" s="157" t="s">
        <v>337</v>
      </c>
      <c r="N59" s="158">
        <v>0</v>
      </c>
      <c r="O59" s="159"/>
      <c r="P59" s="157">
        <v>36</v>
      </c>
      <c r="Q59" s="157" t="s">
        <v>337</v>
      </c>
      <c r="R59" s="158">
        <v>0</v>
      </c>
      <c r="S59" s="159"/>
      <c r="T59" s="35">
        <v>36</v>
      </c>
    </row>
    <row r="60" spans="1:20" ht="12.75">
      <c r="A60" s="31" t="s">
        <v>338</v>
      </c>
      <c r="B60" s="32">
        <v>0</v>
      </c>
      <c r="C60" s="126"/>
      <c r="D60" s="31">
        <v>37</v>
      </c>
      <c r="E60" s="31" t="s">
        <v>338</v>
      </c>
      <c r="F60" s="32">
        <v>0</v>
      </c>
      <c r="G60" s="126"/>
      <c r="H60" s="31">
        <v>37</v>
      </c>
      <c r="I60" s="31" t="s">
        <v>338</v>
      </c>
      <c r="J60" s="32">
        <v>0</v>
      </c>
      <c r="K60" s="126"/>
      <c r="L60" s="31">
        <v>37</v>
      </c>
      <c r="M60" s="31" t="s">
        <v>338</v>
      </c>
      <c r="N60" s="32">
        <v>0</v>
      </c>
      <c r="O60" s="126"/>
      <c r="P60" s="31">
        <v>37</v>
      </c>
      <c r="Q60" s="31" t="s">
        <v>338</v>
      </c>
      <c r="R60" s="32">
        <v>0</v>
      </c>
      <c r="S60" s="126"/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4" t="s">
        <v>30</v>
      </c>
      <c r="B63" s="165">
        <v>36997</v>
      </c>
      <c r="C63" s="166">
        <v>-0.8</v>
      </c>
      <c r="D63" s="164">
        <v>38</v>
      </c>
      <c r="E63" s="164" t="s">
        <v>30</v>
      </c>
      <c r="F63" s="165">
        <v>81338</v>
      </c>
      <c r="G63" s="166">
        <v>-1.1</v>
      </c>
      <c r="H63" s="164">
        <v>38</v>
      </c>
      <c r="I63" s="164" t="s">
        <v>30</v>
      </c>
      <c r="J63" s="165">
        <v>34782</v>
      </c>
      <c r="K63" s="166">
        <v>-2.3</v>
      </c>
      <c r="L63" s="164">
        <v>38</v>
      </c>
      <c r="M63" s="164" t="s">
        <v>30</v>
      </c>
      <c r="N63" s="165">
        <v>153117</v>
      </c>
      <c r="O63" s="166">
        <v>-1.3</v>
      </c>
      <c r="P63" s="164">
        <v>38</v>
      </c>
      <c r="Q63" s="164" t="s">
        <v>30</v>
      </c>
      <c r="R63" s="165">
        <v>223754</v>
      </c>
      <c r="S63" s="166">
        <v>-1.3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E1">
      <selection activeCell="N293" sqref="N293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342</v>
      </c>
      <c r="N1" s="15" t="s">
        <v>343</v>
      </c>
      <c r="O1" s="20"/>
    </row>
    <row r="2" spans="13:14" ht="12.75">
      <c r="M2" s="18">
        <f>Data!H42</f>
        <v>32874</v>
      </c>
      <c r="N2" s="17">
        <f>Data!I42</f>
        <v>2112</v>
      </c>
    </row>
    <row r="3" spans="13:14" ht="12.75">
      <c r="M3" s="18">
        <f>Data!H43</f>
        <v>32905</v>
      </c>
      <c r="N3" s="17">
        <f>Data!I43</f>
        <v>2119</v>
      </c>
    </row>
    <row r="4" spans="13:14" ht="12.75">
      <c r="M4" s="18">
        <f>Data!H44</f>
        <v>32933</v>
      </c>
      <c r="N4" s="17">
        <f>Data!I44</f>
        <v>2123</v>
      </c>
    </row>
    <row r="5" spans="13:14" ht="12.75">
      <c r="M5" s="18">
        <f>Data!H45</f>
        <v>32964</v>
      </c>
      <c r="N5" s="17">
        <f>Data!I45</f>
        <v>2128</v>
      </c>
    </row>
    <row r="6" spans="13:14" ht="12.75">
      <c r="M6" s="18">
        <f>Data!H46</f>
        <v>32994</v>
      </c>
      <c r="N6" s="17">
        <f>Data!I46</f>
        <v>2132</v>
      </c>
    </row>
    <row r="7" spans="13:14" ht="12.75">
      <c r="M7" s="18">
        <f>Data!H47</f>
        <v>33025</v>
      </c>
      <c r="N7" s="17">
        <f>Data!I47</f>
        <v>2138</v>
      </c>
    </row>
    <row r="8" spans="13:14" ht="12.75">
      <c r="M8" s="18">
        <f>Data!H48</f>
        <v>33055</v>
      </c>
      <c r="N8" s="17">
        <f>Data!I48</f>
        <v>2142</v>
      </c>
    </row>
    <row r="9" spans="13:14" ht="12.75">
      <c r="M9" s="18">
        <f>Data!H49</f>
        <v>33086</v>
      </c>
      <c r="N9" s="17">
        <f>Data!I49</f>
        <v>2145</v>
      </c>
    </row>
    <row r="10" spans="13:14" ht="12.75">
      <c r="M10" s="18">
        <f>Data!H50</f>
        <v>33117</v>
      </c>
      <c r="N10" s="17">
        <f>Data!I50</f>
        <v>2146</v>
      </c>
    </row>
    <row r="11" spans="13:14" ht="12.75">
      <c r="M11" s="18">
        <f>Data!H51</f>
        <v>33147</v>
      </c>
      <c r="N11" s="17">
        <f>Data!I51</f>
        <v>2146</v>
      </c>
    </row>
    <row r="12" spans="13:14" ht="12.75">
      <c r="M12" s="18">
        <f>Data!H52</f>
        <v>33178</v>
      </c>
      <c r="N12" s="17">
        <f>Data!I52</f>
        <v>2148</v>
      </c>
    </row>
    <row r="13" spans="13:14" ht="12.75">
      <c r="M13" s="18">
        <f>Data!H53</f>
        <v>33208</v>
      </c>
      <c r="N13" s="17">
        <f>Data!I53</f>
        <v>2149</v>
      </c>
    </row>
    <row r="14" spans="13:14" ht="12.75">
      <c r="M14" s="18">
        <f>Data!H54</f>
        <v>33239</v>
      </c>
      <c r="N14" s="17">
        <f>Data!I54</f>
        <v>2143</v>
      </c>
    </row>
    <row r="15" spans="13:14" ht="12.75">
      <c r="M15" s="18">
        <f>Data!H55</f>
        <v>33270</v>
      </c>
      <c r="N15" s="17">
        <f>Data!I55</f>
        <v>2142</v>
      </c>
    </row>
    <row r="16" spans="13:14" ht="12.75">
      <c r="M16" s="18">
        <f>Data!H56</f>
        <v>33298</v>
      </c>
      <c r="N16" s="17">
        <f>Data!I56</f>
        <v>2142</v>
      </c>
    </row>
    <row r="17" spans="13:14" ht="12.75">
      <c r="M17" s="18">
        <f>Data!H57</f>
        <v>33329</v>
      </c>
      <c r="N17" s="17">
        <f>Data!I57</f>
        <v>2143</v>
      </c>
    </row>
    <row r="18" spans="13:14" ht="12.75">
      <c r="M18" s="18">
        <f>Data!H58</f>
        <v>33359</v>
      </c>
      <c r="N18" s="17">
        <f>Data!I58</f>
        <v>2146</v>
      </c>
    </row>
    <row r="19" spans="13:14" ht="12.75">
      <c r="M19" s="18">
        <f>Data!H59</f>
        <v>33390</v>
      </c>
      <c r="N19" s="17">
        <f>Data!I59</f>
        <v>2149</v>
      </c>
    </row>
    <row r="20" spans="13:14" ht="12.75">
      <c r="M20" s="18">
        <f>Data!H60</f>
        <v>33420</v>
      </c>
      <c r="N20" s="17">
        <f>Data!I60</f>
        <v>2152</v>
      </c>
    </row>
    <row r="21" spans="13:14" ht="12.75">
      <c r="M21" s="18">
        <f>Data!H61</f>
        <v>33451</v>
      </c>
      <c r="N21" s="17">
        <f>Data!I61</f>
        <v>2159</v>
      </c>
    </row>
    <row r="22" spans="13:14" ht="12.75">
      <c r="M22" s="18">
        <f>Data!H62</f>
        <v>33482</v>
      </c>
      <c r="N22" s="17">
        <f>Data!I62</f>
        <v>2165</v>
      </c>
    </row>
    <row r="23" spans="13:14" ht="12.75">
      <c r="M23" s="18">
        <f>Data!H63</f>
        <v>33512</v>
      </c>
      <c r="N23" s="17">
        <f>Data!I63</f>
        <v>2170</v>
      </c>
    </row>
    <row r="24" spans="13:14" ht="12.75">
      <c r="M24" s="18">
        <f>Data!H64</f>
        <v>33543</v>
      </c>
      <c r="N24" s="17">
        <f>Data!I64</f>
        <v>2168</v>
      </c>
    </row>
    <row r="25" spans="13:14" ht="12.75">
      <c r="M25" s="18">
        <f>Data!H65</f>
        <v>33573</v>
      </c>
      <c r="N25" s="17">
        <f>Data!I65</f>
        <v>2172</v>
      </c>
    </row>
    <row r="26" spans="13:14" ht="12.75">
      <c r="M26" s="18">
        <f>Data!H66</f>
        <v>33604</v>
      </c>
      <c r="N26" s="17">
        <f>Data!I66</f>
        <v>2182</v>
      </c>
    </row>
    <row r="27" spans="13:14" ht="12.75">
      <c r="M27" s="18">
        <f>Data!H67</f>
        <v>33635</v>
      </c>
      <c r="N27" s="17">
        <f>Data!I67</f>
        <v>2189</v>
      </c>
    </row>
    <row r="28" spans="13:14" ht="12.75">
      <c r="M28" s="18">
        <f>Data!H68</f>
        <v>33664</v>
      </c>
      <c r="N28" s="17">
        <f>Data!I68</f>
        <v>2194</v>
      </c>
    </row>
    <row r="29" spans="13:14" ht="12.75">
      <c r="M29" s="18">
        <f>Data!H69</f>
        <v>33695</v>
      </c>
      <c r="N29" s="17">
        <f>Data!I69</f>
        <v>2200</v>
      </c>
    </row>
    <row r="30" spans="13:14" ht="12.75">
      <c r="M30" s="18">
        <f>Data!H70</f>
        <v>33725</v>
      </c>
      <c r="N30" s="17">
        <f>Data!I70</f>
        <v>2205</v>
      </c>
    </row>
    <row r="31" spans="13:14" ht="12.75">
      <c r="M31" s="18">
        <f>Data!H71</f>
        <v>33756</v>
      </c>
      <c r="N31" s="17">
        <f>Data!I71</f>
        <v>2209</v>
      </c>
    </row>
    <row r="32" spans="13:14" ht="12.75">
      <c r="M32" s="18">
        <f>Data!H72</f>
        <v>33786</v>
      </c>
      <c r="N32" s="17">
        <f>Data!I72</f>
        <v>2218</v>
      </c>
    </row>
    <row r="33" spans="13:14" ht="12.75">
      <c r="M33" s="18">
        <f>Data!H73</f>
        <v>33817</v>
      </c>
      <c r="N33" s="17">
        <f>Data!I73</f>
        <v>2219</v>
      </c>
    </row>
    <row r="34" spans="13:14" ht="12.75">
      <c r="M34" s="18">
        <f>Data!H74</f>
        <v>33848</v>
      </c>
      <c r="N34" s="17">
        <f>Data!I74</f>
        <v>2226</v>
      </c>
    </row>
    <row r="35" spans="13:14" ht="12.75">
      <c r="M35" s="18">
        <f>Data!H75</f>
        <v>33878</v>
      </c>
      <c r="N35" s="17">
        <f>Data!I75</f>
        <v>2233</v>
      </c>
    </row>
    <row r="36" spans="13:14" ht="12.75">
      <c r="M36" s="18">
        <f>Data!H76</f>
        <v>33909</v>
      </c>
      <c r="N36" s="17">
        <f>Data!I76</f>
        <v>2240</v>
      </c>
    </row>
    <row r="37" spans="13:14" ht="12.75">
      <c r="M37" s="18">
        <f>Data!H77</f>
        <v>33939</v>
      </c>
      <c r="N37" s="17">
        <f>Data!I77</f>
        <v>2248</v>
      </c>
    </row>
    <row r="38" spans="13:14" ht="12.75">
      <c r="M38" s="18">
        <f>Data!H78</f>
        <v>33970</v>
      </c>
      <c r="N38" s="17">
        <f>Data!I78</f>
        <v>2252</v>
      </c>
    </row>
    <row r="39" spans="13:14" ht="12.75">
      <c r="M39" s="18">
        <f>Data!H79</f>
        <v>34001</v>
      </c>
      <c r="N39" s="17">
        <f>Data!I79</f>
        <v>2255</v>
      </c>
    </row>
    <row r="40" spans="13:14" ht="12.75">
      <c r="M40" s="18">
        <f>Data!H80</f>
        <v>34029</v>
      </c>
      <c r="N40" s="17">
        <f>Data!I80</f>
        <v>2259</v>
      </c>
    </row>
    <row r="41" spans="13:14" ht="12.75">
      <c r="M41" s="18">
        <f>Data!H81</f>
        <v>34060</v>
      </c>
      <c r="N41" s="17">
        <f>Data!I81</f>
        <v>2262</v>
      </c>
    </row>
    <row r="42" spans="13:14" ht="12.75">
      <c r="M42" s="18">
        <f>Data!H82</f>
        <v>34090</v>
      </c>
      <c r="N42" s="17">
        <f>Data!I82</f>
        <v>2271</v>
      </c>
    </row>
    <row r="43" spans="13:14" ht="12.75">
      <c r="M43" s="18">
        <f>Data!H83</f>
        <v>34121</v>
      </c>
      <c r="N43" s="17">
        <f>Data!I83</f>
        <v>2273</v>
      </c>
    </row>
    <row r="44" spans="13:14" ht="12.75">
      <c r="M44" s="18">
        <f>Data!H84</f>
        <v>34151</v>
      </c>
      <c r="N44" s="17">
        <f>Data!I84</f>
        <v>2276</v>
      </c>
    </row>
    <row r="45" spans="13:14" ht="12.75">
      <c r="M45" s="18">
        <f>Data!H85</f>
        <v>34182</v>
      </c>
      <c r="N45" s="17">
        <f>Data!I85</f>
        <v>2281</v>
      </c>
    </row>
    <row r="46" spans="13:14" ht="12.75">
      <c r="M46" s="18">
        <f>Data!H86</f>
        <v>34213</v>
      </c>
      <c r="N46" s="17">
        <f>Data!I86</f>
        <v>2284</v>
      </c>
    </row>
    <row r="47" spans="13:14" ht="12.75">
      <c r="M47" s="18">
        <f>Data!H87</f>
        <v>34243</v>
      </c>
      <c r="N47" s="17">
        <f>Data!I87</f>
        <v>2287</v>
      </c>
    </row>
    <row r="48" spans="13:14" ht="12.75">
      <c r="M48" s="18">
        <f>Data!H88</f>
        <v>34274</v>
      </c>
      <c r="N48" s="17">
        <f>Data!I88</f>
        <v>2292</v>
      </c>
    </row>
    <row r="49" spans="13:14" ht="12.75">
      <c r="M49" s="18">
        <f>Data!H89</f>
        <v>34304</v>
      </c>
      <c r="N49" s="17">
        <f>Data!I89</f>
        <v>2298</v>
      </c>
    </row>
    <row r="50" spans="13:14" ht="12.75">
      <c r="M50" s="18">
        <f>Data!H90</f>
        <v>34335</v>
      </c>
      <c r="N50" s="17">
        <f>Data!I90</f>
        <v>2295</v>
      </c>
    </row>
    <row r="51" spans="13:14" ht="12.75">
      <c r="M51" s="18">
        <f>Data!H91</f>
        <v>34366</v>
      </c>
      <c r="N51" s="17">
        <f>Data!I91</f>
        <v>2298</v>
      </c>
    </row>
    <row r="52" spans="13:14" ht="12.75">
      <c r="M52" s="18">
        <f>Data!H92</f>
        <v>34394</v>
      </c>
      <c r="N52" s="17">
        <f>Data!I92</f>
        <v>2306</v>
      </c>
    </row>
    <row r="53" spans="13:14" ht="12.75">
      <c r="M53" s="18">
        <f>Data!H93</f>
        <v>34425</v>
      </c>
      <c r="N53" s="17">
        <f>Data!I93</f>
        <v>2312</v>
      </c>
    </row>
    <row r="54" spans="13:14" ht="12.75">
      <c r="M54" s="18">
        <f>Data!H94</f>
        <v>34455</v>
      </c>
      <c r="N54" s="17">
        <f>Data!I94</f>
        <v>2313</v>
      </c>
    </row>
    <row r="55" spans="13:14" ht="12.75">
      <c r="M55" s="18">
        <f>Data!H95</f>
        <v>34486</v>
      </c>
      <c r="N55" s="17">
        <f>Data!I95</f>
        <v>2321</v>
      </c>
    </row>
    <row r="56" spans="13:14" ht="12.75">
      <c r="M56" s="18">
        <f>Data!H96</f>
        <v>34516</v>
      </c>
      <c r="N56" s="17">
        <f>Data!I96</f>
        <v>2326</v>
      </c>
    </row>
    <row r="57" spans="13:14" ht="12.75">
      <c r="M57" s="18">
        <f>Data!H97</f>
        <v>34547</v>
      </c>
      <c r="N57" s="17">
        <f>Data!I97</f>
        <v>2331</v>
      </c>
    </row>
    <row r="58" spans="13:14" ht="12.75">
      <c r="M58" s="18">
        <f>Data!H98</f>
        <v>34578</v>
      </c>
      <c r="N58" s="17">
        <f>Data!I98</f>
        <v>2338</v>
      </c>
    </row>
    <row r="59" spans="13:14" ht="12.75">
      <c r="M59" s="18">
        <f>Data!H99</f>
        <v>34608</v>
      </c>
      <c r="N59" s="17">
        <f>Data!I99</f>
        <v>2343</v>
      </c>
    </row>
    <row r="60" spans="13:14" ht="12.75">
      <c r="M60" s="18">
        <f>Data!H100</f>
        <v>34639</v>
      </c>
      <c r="N60" s="17">
        <f>Data!I100</f>
        <v>2351</v>
      </c>
    </row>
    <row r="61" spans="13:14" ht="12.75">
      <c r="M61" s="18">
        <f>Data!H101</f>
        <v>34669</v>
      </c>
      <c r="N61" s="17">
        <f>Data!I101</f>
        <v>2357</v>
      </c>
    </row>
    <row r="62" spans="13:14" ht="12.75">
      <c r="M62" s="18">
        <f>Data!H102</f>
        <v>34700</v>
      </c>
      <c r="N62" s="17">
        <f>Data!I102</f>
        <v>2382</v>
      </c>
    </row>
    <row r="63" spans="13:14" ht="12.75">
      <c r="M63" s="18">
        <f>Data!H103</f>
        <v>34731</v>
      </c>
      <c r="N63" s="17">
        <f>Data!I103</f>
        <v>2387</v>
      </c>
    </row>
    <row r="64" spans="13:14" ht="12.75">
      <c r="M64" s="18">
        <f>Data!H104</f>
        <v>34759</v>
      </c>
      <c r="N64" s="17">
        <f>Data!I104</f>
        <v>2392</v>
      </c>
    </row>
    <row r="65" spans="13:14" ht="12.75">
      <c r="M65" s="18">
        <f>Data!H105</f>
        <v>34790</v>
      </c>
      <c r="N65" s="17">
        <f>Data!I105</f>
        <v>2395</v>
      </c>
    </row>
    <row r="66" spans="13:14" ht="12.75">
      <c r="M66" s="18">
        <f>Data!H106</f>
        <v>34820</v>
      </c>
      <c r="N66" s="17">
        <f>Data!I106</f>
        <v>2401</v>
      </c>
    </row>
    <row r="67" spans="13:14" ht="12.75">
      <c r="M67" s="18">
        <f>Data!H107</f>
        <v>34851</v>
      </c>
      <c r="N67" s="17">
        <f>Data!I107</f>
        <v>2405</v>
      </c>
    </row>
    <row r="68" spans="13:14" ht="12.75">
      <c r="M68" s="18">
        <f>Data!H108</f>
        <v>34881</v>
      </c>
      <c r="N68" s="17">
        <f>Data!I108</f>
        <v>2407</v>
      </c>
    </row>
    <row r="69" spans="13:14" ht="12.75">
      <c r="M69" s="18">
        <f>Data!H109</f>
        <v>34912</v>
      </c>
      <c r="N69" s="17">
        <f>Data!I109</f>
        <v>2411</v>
      </c>
    </row>
    <row r="70" spans="13:14" ht="12.75">
      <c r="M70" s="18">
        <f>Data!H110</f>
        <v>34943</v>
      </c>
      <c r="N70" s="17">
        <f>Data!I110</f>
        <v>2414</v>
      </c>
    </row>
    <row r="71" spans="13:14" ht="12.75">
      <c r="M71" s="18">
        <f>Data!H111</f>
        <v>34973</v>
      </c>
      <c r="N71" s="17">
        <f>Data!I111</f>
        <v>2418</v>
      </c>
    </row>
    <row r="72" spans="13:14" ht="12.75">
      <c r="M72" s="18">
        <f>Data!H112</f>
        <v>35004</v>
      </c>
      <c r="N72" s="17">
        <f>Data!I112</f>
        <v>2422</v>
      </c>
    </row>
    <row r="73" spans="13:14" ht="12.75">
      <c r="M73" s="18">
        <f>Data!H113</f>
        <v>35034</v>
      </c>
      <c r="N73" s="17">
        <f>Data!I113</f>
        <v>2422</v>
      </c>
    </row>
    <row r="74" spans="13:14" ht="12.75">
      <c r="M74" s="18">
        <f>Data!H114</f>
        <v>35065</v>
      </c>
      <c r="N74" s="17">
        <f>Data!I114</f>
        <v>2411</v>
      </c>
    </row>
    <row r="75" spans="13:14" ht="12.75">
      <c r="M75" s="18">
        <f>Data!H115</f>
        <v>35096</v>
      </c>
      <c r="N75" s="17">
        <f>Data!I115</f>
        <v>2417</v>
      </c>
    </row>
    <row r="76" spans="13:14" ht="12.75">
      <c r="M76" s="18">
        <f>Data!H116</f>
        <v>35125</v>
      </c>
      <c r="N76" s="17">
        <f>Data!I116</f>
        <v>2420</v>
      </c>
    </row>
    <row r="77" spans="13:14" ht="12.75">
      <c r="M77" s="18">
        <f>Data!H117</f>
        <v>35156</v>
      </c>
      <c r="N77" s="17">
        <f>Data!I117</f>
        <v>2427</v>
      </c>
    </row>
    <row r="78" spans="13:14" ht="12.75">
      <c r="M78" s="18">
        <f>Data!H118</f>
        <v>35186</v>
      </c>
      <c r="N78" s="17">
        <f>Data!I118</f>
        <v>2433</v>
      </c>
    </row>
    <row r="79" spans="13:14" ht="12.75">
      <c r="M79" s="18">
        <f>Data!H119</f>
        <v>35217</v>
      </c>
      <c r="N79" s="17">
        <f>Data!I119</f>
        <v>2438</v>
      </c>
    </row>
    <row r="80" spans="13:14" ht="12.75">
      <c r="M80" s="18">
        <f>Data!H120</f>
        <v>35247</v>
      </c>
      <c r="N80" s="17">
        <f>Data!I120</f>
        <v>2446</v>
      </c>
    </row>
    <row r="81" spans="13:14" ht="12.75">
      <c r="M81" s="18">
        <f>Data!H121</f>
        <v>35278</v>
      </c>
      <c r="N81" s="17">
        <f>Data!I121</f>
        <v>2456</v>
      </c>
    </row>
    <row r="82" spans="13:14" ht="12.75">
      <c r="M82" s="18">
        <f>Data!H122</f>
        <v>35309</v>
      </c>
      <c r="N82" s="17">
        <f>Data!I122</f>
        <v>2460</v>
      </c>
    </row>
    <row r="83" spans="13:14" ht="12.75">
      <c r="M83" s="18">
        <f>Data!H123</f>
        <v>35339</v>
      </c>
      <c r="N83" s="17">
        <f>Data!I123</f>
        <v>2469</v>
      </c>
    </row>
    <row r="84" spans="13:14" ht="12.75">
      <c r="M84" s="18">
        <f>Data!H124</f>
        <v>35370</v>
      </c>
      <c r="N84" s="17">
        <f>Data!I124</f>
        <v>2475</v>
      </c>
    </row>
    <row r="85" spans="13:14" ht="12.75">
      <c r="M85" s="18">
        <f>Data!H125</f>
        <v>35400</v>
      </c>
      <c r="N85" s="17">
        <f>Data!I125</f>
        <v>2483</v>
      </c>
    </row>
    <row r="86" spans="13:14" ht="12.75">
      <c r="M86" s="18">
        <f>Data!H126</f>
        <v>35431</v>
      </c>
      <c r="N86" s="17">
        <f>Data!I126</f>
        <v>2490</v>
      </c>
    </row>
    <row r="87" spans="13:14" ht="12.75">
      <c r="M87" s="18">
        <f>Data!H127</f>
        <v>35462</v>
      </c>
      <c r="N87" s="17">
        <f>Data!I127</f>
        <v>2497</v>
      </c>
    </row>
    <row r="88" spans="13:14" ht="12.75">
      <c r="M88" s="18">
        <f>Data!H128</f>
        <v>35490</v>
      </c>
      <c r="N88" s="17">
        <f>Data!I128</f>
        <v>2505</v>
      </c>
    </row>
    <row r="89" spans="13:14" ht="12.75">
      <c r="M89" s="18">
        <f>Data!H129</f>
        <v>35521</v>
      </c>
      <c r="N89" s="17">
        <f>Data!I129</f>
        <v>2511</v>
      </c>
    </row>
    <row r="90" spans="13:14" ht="12.75">
      <c r="M90" s="18">
        <f>Data!H130</f>
        <v>35551</v>
      </c>
      <c r="N90" s="17">
        <f>Data!I130</f>
        <v>2518</v>
      </c>
    </row>
    <row r="91" spans="13:14" ht="12.75">
      <c r="M91" s="18">
        <f>Data!H131</f>
        <v>35582</v>
      </c>
      <c r="N91" s="17">
        <f>Data!I131</f>
        <v>2524</v>
      </c>
    </row>
    <row r="92" spans="13:14" ht="12.75">
      <c r="M92" s="18">
        <f>Data!H132</f>
        <v>35612</v>
      </c>
      <c r="N92" s="17">
        <f>Data!I132</f>
        <v>2536</v>
      </c>
    </row>
    <row r="93" spans="13:14" ht="12.75">
      <c r="M93" s="18">
        <f>Data!H133</f>
        <v>35643</v>
      </c>
      <c r="N93" s="17">
        <f>Data!I133</f>
        <v>2540</v>
      </c>
    </row>
    <row r="94" spans="13:14" ht="12.75">
      <c r="M94" s="18">
        <f>Data!H134</f>
        <v>35674</v>
      </c>
      <c r="N94" s="17">
        <f>Data!I134</f>
        <v>2546</v>
      </c>
    </row>
    <row r="95" spans="13:14" ht="12.75">
      <c r="M95" s="18">
        <f>Data!H135</f>
        <v>35704</v>
      </c>
      <c r="N95" s="17">
        <f>Data!I135</f>
        <v>2551</v>
      </c>
    </row>
    <row r="96" spans="13:14" ht="12.75">
      <c r="M96" s="18">
        <f>Data!H136</f>
        <v>35735</v>
      </c>
      <c r="N96" s="17">
        <f>Data!I136</f>
        <v>2553</v>
      </c>
    </row>
    <row r="97" spans="13:14" ht="12.75">
      <c r="M97" s="18">
        <f>Data!H137</f>
        <v>35765</v>
      </c>
      <c r="N97" s="17">
        <f>Data!I137</f>
        <v>2559</v>
      </c>
    </row>
    <row r="98" spans="13:14" ht="12.75">
      <c r="M98" s="18">
        <f>Data!H138</f>
        <v>35796</v>
      </c>
      <c r="N98" s="17">
        <f>Data!I138</f>
        <v>2566</v>
      </c>
    </row>
    <row r="99" spans="13:14" ht="12.75">
      <c r="M99" s="18">
        <f>Data!H139</f>
        <v>35827</v>
      </c>
      <c r="N99" s="17">
        <f>Data!I139</f>
        <v>2569</v>
      </c>
    </row>
    <row r="100" spans="13:14" ht="12.75">
      <c r="M100" s="18">
        <f>Data!H140</f>
        <v>35855</v>
      </c>
      <c r="N100" s="17">
        <f>Data!I140</f>
        <v>2571</v>
      </c>
    </row>
    <row r="101" spans="13:14" ht="12.75">
      <c r="M101" s="18">
        <f>Data!H141</f>
        <v>35886</v>
      </c>
      <c r="N101" s="17">
        <f>Data!I141</f>
        <v>2578</v>
      </c>
    </row>
    <row r="102" spans="13:14" ht="12.75">
      <c r="M102" s="18">
        <f>Data!H142</f>
        <v>35916</v>
      </c>
      <c r="N102" s="17">
        <f>Data!I142</f>
        <v>2580</v>
      </c>
    </row>
    <row r="103" spans="13:14" ht="12.75">
      <c r="M103" s="18">
        <f>Data!H143</f>
        <v>35947</v>
      </c>
      <c r="N103" s="17">
        <f>Data!I143</f>
        <v>2587</v>
      </c>
    </row>
    <row r="104" spans="13:14" ht="12.75">
      <c r="M104" s="18">
        <f>Data!H144</f>
        <v>35977</v>
      </c>
      <c r="N104" s="17">
        <f>Data!I144</f>
        <v>2590</v>
      </c>
    </row>
    <row r="105" spans="13:14" ht="12.75">
      <c r="M105" s="18">
        <f>Data!H145</f>
        <v>36008</v>
      </c>
      <c r="N105" s="17">
        <f>Data!I145</f>
        <v>2594</v>
      </c>
    </row>
    <row r="106" spans="13:14" ht="12.75">
      <c r="M106" s="18">
        <f>Data!H146</f>
        <v>36039</v>
      </c>
      <c r="N106" s="17">
        <f>Data!I146</f>
        <v>2599</v>
      </c>
    </row>
    <row r="107" spans="13:14" ht="12.75">
      <c r="M107" s="18">
        <f>Data!H147</f>
        <v>36069</v>
      </c>
      <c r="N107" s="17">
        <f>Data!I147</f>
        <v>2607</v>
      </c>
    </row>
    <row r="108" spans="13:14" ht="12.75">
      <c r="M108" s="18">
        <f>Data!H148</f>
        <v>36100</v>
      </c>
      <c r="N108" s="17">
        <f>Data!I148</f>
        <v>2616</v>
      </c>
    </row>
    <row r="109" spans="13:14" ht="12.75">
      <c r="M109" s="18">
        <f>Data!H149</f>
        <v>36130</v>
      </c>
      <c r="N109" s="17">
        <f>Data!I149</f>
        <v>2625</v>
      </c>
    </row>
    <row r="110" spans="13:14" ht="12.75">
      <c r="M110" s="18">
        <f>Data!H150</f>
        <v>36161</v>
      </c>
      <c r="N110" s="17">
        <f>Data!I150</f>
        <v>2622</v>
      </c>
    </row>
    <row r="111" spans="13:14" ht="12.75">
      <c r="M111" s="18">
        <f>Data!H151</f>
        <v>36192</v>
      </c>
      <c r="N111" s="17">
        <f>Data!I151</f>
        <v>2626</v>
      </c>
    </row>
    <row r="112" spans="13:14" ht="12.75">
      <c r="M112" s="18">
        <f>Data!H152</f>
        <v>36220</v>
      </c>
      <c r="N112" s="17">
        <f>Data!I152</f>
        <v>2633</v>
      </c>
    </row>
    <row r="113" spans="13:14" ht="12.75">
      <c r="M113" s="18">
        <f>Data!H153</f>
        <v>36251</v>
      </c>
      <c r="N113" s="17">
        <f>Data!I153</f>
        <v>2636</v>
      </c>
    </row>
    <row r="114" spans="13:14" ht="12.75">
      <c r="M114" s="18">
        <f>Data!H154</f>
        <v>36281</v>
      </c>
      <c r="N114" s="17">
        <f>Data!I154</f>
        <v>2639</v>
      </c>
    </row>
    <row r="115" spans="13:14" ht="12.75">
      <c r="M115" s="18">
        <f>Data!H155</f>
        <v>36312</v>
      </c>
      <c r="N115" s="17">
        <f>Data!I155</f>
        <v>2646</v>
      </c>
    </row>
    <row r="116" spans="13:14" ht="12.75">
      <c r="M116" s="18">
        <f>Data!H156</f>
        <v>36342</v>
      </c>
      <c r="N116" s="17">
        <f>Data!I156</f>
        <v>2649</v>
      </c>
    </row>
    <row r="117" spans="13:14" ht="12.75">
      <c r="M117" s="18">
        <f>Data!H157</f>
        <v>36373</v>
      </c>
      <c r="N117" s="17">
        <f>Data!I157</f>
        <v>2654</v>
      </c>
    </row>
    <row r="118" spans="13:14" ht="12.75">
      <c r="M118" s="18">
        <f>Data!H158</f>
        <v>36404</v>
      </c>
      <c r="N118" s="17">
        <f>Data!I158</f>
        <v>2659</v>
      </c>
    </row>
    <row r="119" spans="13:14" ht="12.75">
      <c r="M119" s="18">
        <f>Data!H159</f>
        <v>36434</v>
      </c>
      <c r="N119" s="17">
        <f>Data!I159</f>
        <v>2664</v>
      </c>
    </row>
    <row r="120" spans="13:14" ht="12.75">
      <c r="M120" s="18">
        <f>Data!H160</f>
        <v>36465</v>
      </c>
      <c r="N120" s="17">
        <f>Data!I160</f>
        <v>2675</v>
      </c>
    </row>
    <row r="121" spans="13:14" ht="12.75">
      <c r="M121" s="18">
        <f>Data!H161</f>
        <v>36495</v>
      </c>
      <c r="N121" s="17">
        <f>Data!I161</f>
        <v>2680</v>
      </c>
    </row>
    <row r="122" spans="13:14" ht="12.75">
      <c r="M122" s="18">
        <f>Data!H162</f>
        <v>36526</v>
      </c>
      <c r="N122" s="17">
        <f>Data!I162</f>
        <v>2689</v>
      </c>
    </row>
    <row r="123" spans="13:14" ht="12.75">
      <c r="M123" s="18">
        <f>Data!H163</f>
        <v>36557</v>
      </c>
      <c r="N123" s="17">
        <f>Data!I163</f>
        <v>2697</v>
      </c>
    </row>
    <row r="124" spans="13:14" ht="12.75">
      <c r="M124" s="18">
        <f>Data!H164</f>
        <v>36586</v>
      </c>
      <c r="N124" s="17">
        <f>Data!I164</f>
        <v>2708</v>
      </c>
    </row>
    <row r="125" spans="13:14" ht="12.75">
      <c r="M125" s="18">
        <f>Data!H165</f>
        <v>36617</v>
      </c>
      <c r="N125" s="17">
        <f>Data!I165</f>
        <v>2715</v>
      </c>
    </row>
    <row r="126" spans="13:14" ht="12.75">
      <c r="M126" s="18">
        <f>Data!H166</f>
        <v>36647</v>
      </c>
      <c r="N126" s="17">
        <f>Data!I166</f>
        <v>2727</v>
      </c>
    </row>
    <row r="127" spans="13:14" ht="12.75">
      <c r="M127" s="18">
        <f>Data!H167</f>
        <v>36678</v>
      </c>
      <c r="N127" s="17">
        <f>Data!I167</f>
        <v>2734</v>
      </c>
    </row>
    <row r="128" spans="13:14" ht="12.75">
      <c r="M128" s="18">
        <f>Data!H168</f>
        <v>36708</v>
      </c>
      <c r="N128" s="17">
        <f>Data!I168</f>
        <v>2736</v>
      </c>
    </row>
    <row r="129" spans="13:14" ht="12.75">
      <c r="M129" s="18">
        <f>Data!H169</f>
        <v>36739</v>
      </c>
      <c r="N129" s="17">
        <f>Data!I169</f>
        <v>2742</v>
      </c>
    </row>
    <row r="130" spans="13:14" ht="12.75">
      <c r="M130" s="18">
        <f>Data!H170</f>
        <v>36770</v>
      </c>
      <c r="N130" s="17">
        <f>Data!I170</f>
        <v>2746</v>
      </c>
    </row>
    <row r="131" spans="13:14" ht="12.75">
      <c r="M131" s="18">
        <f>Data!H171</f>
        <v>36800</v>
      </c>
      <c r="N131" s="17">
        <f>Data!I171</f>
        <v>2748</v>
      </c>
    </row>
    <row r="132" spans="13:14" ht="12.75">
      <c r="M132" s="18">
        <f>Data!H172</f>
        <v>36831</v>
      </c>
      <c r="N132" s="17">
        <f>Data!I172</f>
        <v>2749</v>
      </c>
    </row>
    <row r="133" spans="13:14" ht="12.75">
      <c r="M133" s="18">
        <f>Data!H173</f>
        <v>36861</v>
      </c>
      <c r="N133" s="17">
        <f>Data!I173</f>
        <v>2746</v>
      </c>
    </row>
    <row r="134" spans="13:14" ht="12.75">
      <c r="M134" s="18">
        <f>Data!H174</f>
        <v>36892</v>
      </c>
      <c r="N134" s="17">
        <f>Data!I174</f>
        <v>2753</v>
      </c>
    </row>
    <row r="135" spans="13:14" ht="12.75">
      <c r="M135" s="18">
        <f>Data!H175</f>
        <v>36923</v>
      </c>
      <c r="N135" s="17">
        <f>Data!I175</f>
        <v>2755</v>
      </c>
    </row>
    <row r="136" spans="13:14" ht="12.75">
      <c r="M136" s="18">
        <f>Data!H176</f>
        <v>36951</v>
      </c>
      <c r="N136" s="17">
        <f>Data!I176</f>
        <v>2756</v>
      </c>
    </row>
    <row r="137" spans="13:14" ht="12.75">
      <c r="M137" s="18">
        <f>Data!H177</f>
        <v>36982</v>
      </c>
      <c r="N137" s="17">
        <f>Data!I177</f>
        <v>2761</v>
      </c>
    </row>
    <row r="138" spans="13:14" ht="12.75">
      <c r="M138" s="18">
        <f>Data!H178</f>
        <v>37012</v>
      </c>
      <c r="N138" s="17">
        <f>Data!I178</f>
        <v>2763</v>
      </c>
    </row>
    <row r="139" spans="13:14" ht="12.75">
      <c r="M139" s="18">
        <f>Data!H179</f>
        <v>37043</v>
      </c>
      <c r="N139" s="17">
        <f>Data!I179</f>
        <v>2763</v>
      </c>
    </row>
    <row r="140" spans="13:14" ht="12.75">
      <c r="M140" s="18">
        <f>Data!H180</f>
        <v>37073</v>
      </c>
      <c r="N140" s="17">
        <f>Data!I180</f>
        <v>2768</v>
      </c>
    </row>
    <row r="141" spans="13:14" ht="12.75">
      <c r="M141" s="18">
        <f>Data!H181</f>
        <v>37104</v>
      </c>
      <c r="N141" s="17">
        <f>Data!I181</f>
        <v>2773</v>
      </c>
    </row>
    <row r="142" spans="13:14" ht="12.75">
      <c r="M142" s="18">
        <f>Data!H182</f>
        <v>37135</v>
      </c>
      <c r="N142" s="17">
        <f>Data!I182</f>
        <v>2771</v>
      </c>
    </row>
    <row r="143" spans="13:14" ht="12.75">
      <c r="M143" s="18">
        <f>Data!H183</f>
        <v>37165</v>
      </c>
      <c r="N143" s="17">
        <f>Data!I183</f>
        <v>2776</v>
      </c>
    </row>
    <row r="144" spans="13:14" ht="12.75">
      <c r="M144" s="18">
        <f>Data!H184</f>
        <v>37196</v>
      </c>
      <c r="N144" s="17">
        <f>Data!I184</f>
        <v>2784</v>
      </c>
    </row>
    <row r="145" spans="13:14" ht="12.75">
      <c r="M145" s="18">
        <f>Data!H185</f>
        <v>37226</v>
      </c>
      <c r="N145" s="17">
        <f>Data!I185</f>
        <v>2796</v>
      </c>
    </row>
    <row r="146" spans="13:14" ht="12.75">
      <c r="M146" s="18">
        <f>Data!H186</f>
        <v>37257</v>
      </c>
      <c r="N146" s="17">
        <f>Data!I186</f>
        <v>2801</v>
      </c>
    </row>
    <row r="147" spans="13:14" ht="12.75">
      <c r="M147" s="18">
        <f>Data!H187</f>
        <v>37288</v>
      </c>
      <c r="N147" s="17">
        <f>Data!I187</f>
        <v>2808</v>
      </c>
    </row>
    <row r="148" spans="13:14" ht="12.75">
      <c r="M148" s="18">
        <f>Data!H188</f>
        <v>37316</v>
      </c>
      <c r="N148" s="17">
        <f>Data!I188</f>
        <v>2811</v>
      </c>
    </row>
    <row r="149" spans="13:14" ht="12.75">
      <c r="M149" s="18">
        <f>Data!H189</f>
        <v>37347</v>
      </c>
      <c r="N149" s="17">
        <f>Data!I189</f>
        <v>2815</v>
      </c>
    </row>
    <row r="150" spans="13:14" ht="12.75">
      <c r="M150" s="18">
        <f>Data!H190</f>
        <v>37377</v>
      </c>
      <c r="N150" s="17">
        <f>Data!I190</f>
        <v>2822</v>
      </c>
    </row>
    <row r="151" spans="13:14" ht="12.75">
      <c r="M151" s="18">
        <f>Data!H191</f>
        <v>37408</v>
      </c>
      <c r="N151" s="17">
        <f>Data!I191</f>
        <v>2827</v>
      </c>
    </row>
    <row r="152" spans="13:14" ht="12.75">
      <c r="M152" s="18">
        <f>Data!H192</f>
        <v>37438</v>
      </c>
      <c r="N152" s="17">
        <f>Data!I192</f>
        <v>2833</v>
      </c>
    </row>
    <row r="153" spans="13:14" ht="12.75">
      <c r="M153" s="18">
        <f>Data!H193</f>
        <v>37469</v>
      </c>
      <c r="N153" s="17">
        <f>Data!I193</f>
        <v>2839</v>
      </c>
    </row>
    <row r="154" spans="13:14" ht="12.75">
      <c r="M154" s="18">
        <f>Data!H194</f>
        <v>37500</v>
      </c>
      <c r="N154" s="17">
        <f>Data!I194</f>
        <v>2847</v>
      </c>
    </row>
    <row r="155" spans="13:14" ht="12.75">
      <c r="M155" s="18">
        <f>Data!H195</f>
        <v>37530</v>
      </c>
      <c r="N155" s="17">
        <f>Data!I195</f>
        <v>2852</v>
      </c>
    </row>
    <row r="156" spans="13:14" ht="12.75">
      <c r="M156" s="18">
        <f>Data!H196</f>
        <v>37561</v>
      </c>
      <c r="N156" s="17">
        <f>Data!I196</f>
        <v>2852</v>
      </c>
    </row>
    <row r="157" spans="13:14" ht="12.75">
      <c r="M157" s="18">
        <f>Data!H197</f>
        <v>37591</v>
      </c>
      <c r="N157" s="17">
        <f>Data!I197</f>
        <v>2856</v>
      </c>
    </row>
    <row r="158" spans="13:14" ht="12.75">
      <c r="M158" s="18">
        <f>Data!H198</f>
        <v>37622</v>
      </c>
      <c r="N158" s="17">
        <f>Data!I198</f>
        <v>2860</v>
      </c>
    </row>
    <row r="159" spans="13:14" ht="12.75">
      <c r="M159" s="18">
        <f>Data!H199</f>
        <v>37653</v>
      </c>
      <c r="N159" s="17">
        <f>Data!I199</f>
        <v>2856</v>
      </c>
    </row>
    <row r="160" spans="13:14" ht="12.75">
      <c r="M160" s="18">
        <f>Data!H200</f>
        <v>37681</v>
      </c>
      <c r="N160" s="17">
        <f>Data!I200</f>
        <v>2857</v>
      </c>
    </row>
    <row r="161" spans="13:14" ht="12.75">
      <c r="M161" s="18">
        <f>Data!H201</f>
        <v>37712</v>
      </c>
      <c r="N161" s="17">
        <f>Data!I201</f>
        <v>2859</v>
      </c>
    </row>
    <row r="162" spans="13:14" ht="12.75">
      <c r="M162" s="18">
        <f>Data!H202</f>
        <v>37742</v>
      </c>
      <c r="N162" s="17">
        <f>Data!I202</f>
        <v>2860</v>
      </c>
    </row>
    <row r="163" spans="13:14" ht="12.75">
      <c r="M163" s="18">
        <f>Data!H203</f>
        <v>37773</v>
      </c>
      <c r="N163" s="17">
        <f>Data!I203</f>
        <v>2864</v>
      </c>
    </row>
    <row r="164" spans="13:14" ht="12.75">
      <c r="M164" s="18">
        <f>Data!H204</f>
        <v>37803</v>
      </c>
      <c r="N164" s="17">
        <f>Data!I204</f>
        <v>2870</v>
      </c>
    </row>
    <row r="165" spans="13:14" ht="12.75">
      <c r="M165" s="18">
        <f>Data!H205</f>
        <v>37834</v>
      </c>
      <c r="N165" s="17">
        <f>Data!I205</f>
        <v>2872</v>
      </c>
    </row>
    <row r="166" spans="13:14" ht="12.75">
      <c r="M166" s="18">
        <f>Data!H206</f>
        <v>37865</v>
      </c>
      <c r="N166" s="17">
        <f>Data!I206</f>
        <v>2875</v>
      </c>
    </row>
    <row r="167" spans="13:14" ht="12.75">
      <c r="M167" s="18">
        <f>Data!H207</f>
        <v>37895</v>
      </c>
      <c r="N167" s="17">
        <f>Data!I207</f>
        <v>2883</v>
      </c>
    </row>
    <row r="168" spans="13:14" ht="12.75">
      <c r="M168" s="18">
        <f>Data!H208</f>
        <v>37926</v>
      </c>
      <c r="N168" s="17">
        <f>Data!I208</f>
        <v>2886</v>
      </c>
    </row>
    <row r="169" spans="13:14" ht="12.75">
      <c r="M169" s="18">
        <f>Data!H209</f>
        <v>37956</v>
      </c>
      <c r="N169" s="17">
        <f>Data!I209</f>
        <v>2891</v>
      </c>
    </row>
    <row r="170" spans="13:14" ht="12.75">
      <c r="M170" s="18">
        <f>Data!H210</f>
        <v>37987</v>
      </c>
      <c r="N170" s="17">
        <f>Data!I210</f>
        <v>2894</v>
      </c>
    </row>
    <row r="171" spans="13:14" ht="12.75">
      <c r="M171" s="18">
        <f>Data!H211</f>
        <v>38018</v>
      </c>
      <c r="N171" s="17">
        <f>Data!I211</f>
        <v>2904</v>
      </c>
    </row>
    <row r="172" spans="13:14" ht="12.75">
      <c r="M172" s="18">
        <f>Data!H212</f>
        <v>38047</v>
      </c>
      <c r="N172" s="17">
        <f>Data!I212</f>
        <v>2918</v>
      </c>
    </row>
    <row r="173" spans="13:14" ht="12.75">
      <c r="M173" s="18">
        <f>Data!H213</f>
        <v>38078</v>
      </c>
      <c r="N173" s="17">
        <f>Data!I213</f>
        <v>2930</v>
      </c>
    </row>
    <row r="174" spans="13:14" ht="12.75">
      <c r="M174" s="18">
        <f>Data!H214</f>
        <v>38108</v>
      </c>
      <c r="N174" s="17">
        <f>Data!I214</f>
        <v>2934</v>
      </c>
    </row>
    <row r="175" spans="13:14" ht="12.75">
      <c r="M175" s="18">
        <f>Data!H215</f>
        <v>38139</v>
      </c>
      <c r="N175" s="17">
        <f>Data!I215</f>
        <v>2939</v>
      </c>
    </row>
    <row r="176" spans="13:14" ht="12.75">
      <c r="M176" s="18">
        <f>Data!H216</f>
        <v>38169</v>
      </c>
      <c r="N176" s="17">
        <f>Data!I216</f>
        <v>2943</v>
      </c>
    </row>
    <row r="177" spans="13:14" ht="12.75">
      <c r="M177" s="18">
        <f>Data!H217</f>
        <v>38200</v>
      </c>
      <c r="N177" s="17">
        <f>Data!I217</f>
        <v>2945</v>
      </c>
    </row>
    <row r="178" spans="13:14" ht="12.75">
      <c r="M178" s="18">
        <f>Data!H218</f>
        <v>38231</v>
      </c>
      <c r="N178" s="17">
        <f>Data!I218</f>
        <v>2952</v>
      </c>
    </row>
    <row r="179" spans="13:14" ht="12.75">
      <c r="M179" s="18">
        <f>Data!H219</f>
        <v>38261</v>
      </c>
      <c r="N179" s="17">
        <f>Data!I219</f>
        <v>2952</v>
      </c>
    </row>
    <row r="180" spans="13:14" ht="12.75">
      <c r="M180" s="18">
        <f>Data!H220</f>
        <v>38292</v>
      </c>
      <c r="N180" s="17">
        <f>Data!I220</f>
        <v>2958</v>
      </c>
    </row>
    <row r="181" spans="13:14" ht="12.75">
      <c r="M181" s="18">
        <f>Data!H221</f>
        <v>38322</v>
      </c>
      <c r="N181" s="17">
        <f>Data!I221</f>
        <v>2964</v>
      </c>
    </row>
    <row r="182" spans="13:14" ht="12.75">
      <c r="M182" s="18">
        <f>Data!H222</f>
        <v>38353</v>
      </c>
      <c r="N182" s="17">
        <f>Data!I222</f>
        <v>2966</v>
      </c>
    </row>
    <row r="183" spans="13:14" ht="12.75">
      <c r="M183" s="18">
        <f>Data!H223</f>
        <v>38384</v>
      </c>
      <c r="N183" s="17">
        <f>Data!I223</f>
        <v>2972</v>
      </c>
    </row>
    <row r="184" spans="13:14" ht="12.75">
      <c r="M184" s="18">
        <f>Data!H224</f>
        <v>38412</v>
      </c>
      <c r="N184" s="17">
        <f>Data!I224</f>
        <v>2974</v>
      </c>
    </row>
    <row r="185" spans="13:14" ht="12.75">
      <c r="M185" s="18">
        <f>Data!H225</f>
        <v>38443</v>
      </c>
      <c r="N185" s="17">
        <f>Data!I225</f>
        <v>2974</v>
      </c>
    </row>
    <row r="186" spans="13:14" ht="12.75">
      <c r="M186" s="18">
        <f>Data!H226</f>
        <v>38473</v>
      </c>
      <c r="N186" s="17">
        <f>Data!I226</f>
        <v>2980</v>
      </c>
    </row>
    <row r="187" spans="13:14" ht="12.75">
      <c r="M187" s="18">
        <f>Data!H227</f>
        <v>38504</v>
      </c>
      <c r="N187" s="17">
        <f>Data!I227</f>
        <v>2987</v>
      </c>
    </row>
    <row r="188" spans="13:14" ht="12.75">
      <c r="M188" s="18">
        <f>Data!H228</f>
        <v>38534</v>
      </c>
      <c r="N188" s="17">
        <f>Data!I228</f>
        <v>2988</v>
      </c>
    </row>
    <row r="189" spans="13:14" ht="12.75">
      <c r="M189" s="18">
        <f>Data!H229</f>
        <v>38565</v>
      </c>
      <c r="N189" s="17">
        <f>Data!I229</f>
        <v>2990</v>
      </c>
    </row>
    <row r="190" spans="13:14" ht="12.75">
      <c r="M190" s="18">
        <f>Data!H230</f>
        <v>38596</v>
      </c>
      <c r="N190" s="17">
        <f>Data!I230</f>
        <v>2988</v>
      </c>
    </row>
    <row r="191" spans="13:14" ht="12.75">
      <c r="M191" s="18">
        <f>Data!H231</f>
        <v>38626</v>
      </c>
      <c r="N191" s="17">
        <f>Data!I231</f>
        <v>2985</v>
      </c>
    </row>
    <row r="192" spans="13:14" ht="12.75">
      <c r="M192" s="18">
        <f>Data!H232</f>
        <v>38657</v>
      </c>
      <c r="N192" s="17">
        <f>Data!I232</f>
        <v>2988</v>
      </c>
    </row>
    <row r="193" spans="13:14" ht="12.75">
      <c r="M193" s="18">
        <f>Data!H233</f>
        <v>38687</v>
      </c>
      <c r="N193" s="17">
        <f>Data!I233</f>
        <v>2989</v>
      </c>
    </row>
    <row r="194" spans="13:14" ht="12.75">
      <c r="M194" s="18">
        <f>Data!H234</f>
        <v>38718</v>
      </c>
      <c r="N194" s="17">
        <f>Data!I234</f>
        <v>2998</v>
      </c>
    </row>
    <row r="195" spans="13:14" ht="12.75">
      <c r="M195" s="18">
        <f>Data!H235</f>
        <v>38749</v>
      </c>
      <c r="N195" s="17">
        <f>Data!I235</f>
        <v>2999</v>
      </c>
    </row>
    <row r="196" spans="13:14" ht="12.75">
      <c r="M196" s="18">
        <f>Data!H236</f>
        <v>38777</v>
      </c>
      <c r="N196" s="17">
        <f>Data!I236</f>
        <v>3003</v>
      </c>
    </row>
    <row r="197" spans="13:14" ht="12.75">
      <c r="M197" s="18">
        <f>Data!H237</f>
        <v>38808</v>
      </c>
      <c r="N197" s="17">
        <f>Data!I237</f>
        <v>3003</v>
      </c>
    </row>
    <row r="198" spans="13:14" ht="12.75">
      <c r="M198" s="18">
        <f>Data!H238</f>
        <v>38838</v>
      </c>
      <c r="N198" s="17">
        <f>Data!I238</f>
        <v>3003</v>
      </c>
    </row>
    <row r="199" spans="13:14" ht="12.75">
      <c r="M199" s="18">
        <f>Data!H239</f>
        <v>38869</v>
      </c>
      <c r="N199" s="17">
        <f>Data!I239</f>
        <v>3003</v>
      </c>
    </row>
    <row r="200" spans="13:14" ht="12.75">
      <c r="M200" s="18">
        <f>Data!H240</f>
        <v>38899</v>
      </c>
      <c r="N200" s="17">
        <f>Data!I240</f>
        <v>2999</v>
      </c>
    </row>
    <row r="201" spans="13:14" ht="12.75">
      <c r="M201" s="18">
        <f>Data!H241</f>
        <v>38930</v>
      </c>
      <c r="N201" s="17">
        <f>Data!I241</f>
        <v>2999</v>
      </c>
    </row>
    <row r="202" spans="13:14" ht="12.75">
      <c r="M202" s="18">
        <f>Data!H242</f>
        <v>38961</v>
      </c>
      <c r="N202" s="17">
        <f>Data!I242</f>
        <v>3003</v>
      </c>
    </row>
    <row r="203" spans="13:14" ht="12.75">
      <c r="M203" s="18">
        <f>Data!H243</f>
        <v>38991</v>
      </c>
      <c r="N203" s="17">
        <f>Data!I243</f>
        <v>3010</v>
      </c>
    </row>
    <row r="204" spans="13:14" ht="12.75">
      <c r="M204" s="18">
        <f>Data!H244</f>
        <v>39022</v>
      </c>
      <c r="N204" s="17">
        <f>Data!I244</f>
        <v>3012</v>
      </c>
    </row>
    <row r="205" spans="13:14" ht="12.75">
      <c r="M205" s="18">
        <f>Data!H245</f>
        <v>39052</v>
      </c>
      <c r="N205" s="17">
        <f>Data!I245</f>
        <v>3014</v>
      </c>
    </row>
    <row r="206" spans="13:14" ht="12.75">
      <c r="M206" s="18">
        <f>Data!H246</f>
        <v>39083</v>
      </c>
      <c r="N206" s="17">
        <f>Data!I246</f>
        <v>3015</v>
      </c>
    </row>
    <row r="207" spans="13:14" ht="12.75">
      <c r="M207" s="18">
        <f>Data!H247</f>
        <v>39114</v>
      </c>
      <c r="N207" s="17">
        <f>Data!I247</f>
        <v>3013</v>
      </c>
    </row>
    <row r="208" spans="13:14" ht="12.75">
      <c r="M208" s="18">
        <f>Data!H248</f>
        <v>39142</v>
      </c>
      <c r="N208" s="17">
        <f>Data!I248</f>
        <v>3016</v>
      </c>
    </row>
    <row r="209" spans="13:14" ht="12.75">
      <c r="M209" s="18">
        <f>Data!H249</f>
        <v>39173</v>
      </c>
      <c r="N209" s="17">
        <f>Data!I249</f>
        <v>3018</v>
      </c>
    </row>
    <row r="210" spans="13:14" ht="12.75">
      <c r="M210" s="18">
        <f>Data!H250</f>
        <v>39203</v>
      </c>
      <c r="N210" s="17">
        <f>Data!I250</f>
        <v>3023</v>
      </c>
    </row>
    <row r="211" spans="13:14" ht="12.75">
      <c r="M211" s="18">
        <f>Data!H251</f>
        <v>39234</v>
      </c>
      <c r="N211" s="17">
        <f>Data!I251</f>
        <v>3024</v>
      </c>
    </row>
    <row r="212" spans="13:14" ht="12.75">
      <c r="M212" s="18">
        <f>Data!H252</f>
        <v>39264</v>
      </c>
      <c r="N212" s="17">
        <f>Data!I252</f>
        <v>3028</v>
      </c>
    </row>
    <row r="213" spans="13:14" ht="12.75">
      <c r="M213" s="18">
        <f>Data!H253</f>
        <v>39295</v>
      </c>
      <c r="N213" s="17">
        <f>Data!I253</f>
        <v>3034</v>
      </c>
    </row>
    <row r="214" spans="13:14" ht="12.75">
      <c r="M214" s="18">
        <f>Data!H254</f>
        <v>39326</v>
      </c>
      <c r="N214" s="17">
        <f>Data!I254</f>
        <v>3034</v>
      </c>
    </row>
    <row r="215" spans="13:14" ht="12.75">
      <c r="M215" s="18">
        <f>Data!H255</f>
        <v>39356</v>
      </c>
      <c r="N215" s="17">
        <f>Data!I255</f>
        <v>3038</v>
      </c>
    </row>
    <row r="216" spans="13:14" ht="12.75">
      <c r="M216" s="18">
        <f>Data!H256</f>
        <v>39387</v>
      </c>
      <c r="N216" s="17">
        <f>Data!I256</f>
        <v>3039</v>
      </c>
    </row>
    <row r="217" spans="13:14" ht="12.75">
      <c r="M217" s="18">
        <f>Data!H257</f>
        <v>39417</v>
      </c>
      <c r="N217" s="17">
        <f>Data!I257</f>
        <v>3031</v>
      </c>
    </row>
    <row r="218" spans="13:14" ht="12.75">
      <c r="M218" s="18">
        <f>Data!H258</f>
        <v>39448</v>
      </c>
      <c r="N218" s="17">
        <f>Data!I258</f>
        <v>3030</v>
      </c>
    </row>
    <row r="219" spans="13:14" ht="12.75">
      <c r="M219" s="18">
        <f>Data!H259</f>
        <v>39479</v>
      </c>
      <c r="N219" s="17">
        <f>Data!I259</f>
        <v>3033</v>
      </c>
    </row>
    <row r="220" spans="13:14" ht="12.75">
      <c r="M220" s="18">
        <f>Data!H260</f>
        <v>39508</v>
      </c>
      <c r="N220" s="17">
        <f>Data!I260</f>
        <v>3026</v>
      </c>
    </row>
    <row r="221" spans="13:14" ht="12.75">
      <c r="M221" s="18">
        <f>Data!H261</f>
        <v>39539</v>
      </c>
      <c r="N221" s="17">
        <f>Data!I261</f>
        <v>3026</v>
      </c>
    </row>
    <row r="222" spans="13:14" ht="12.75">
      <c r="M222" s="18">
        <f>Data!H262</f>
        <v>39569</v>
      </c>
      <c r="N222" s="17">
        <f>Data!I262</f>
        <v>3020</v>
      </c>
    </row>
    <row r="223" spans="13:14" ht="12.75">
      <c r="M223" s="18">
        <f>Data!H263</f>
        <v>39600</v>
      </c>
      <c r="N223" s="17">
        <f>Data!I263</f>
        <v>3011</v>
      </c>
    </row>
    <row r="224" spans="13:14" ht="12.75">
      <c r="M224" s="18">
        <f>Data!H264</f>
        <v>39630</v>
      </c>
      <c r="N224" s="17">
        <f>Data!I264</f>
        <v>3006</v>
      </c>
    </row>
    <row r="225" spans="13:14" ht="12.75">
      <c r="M225" s="18">
        <f>Data!H265</f>
        <v>39661</v>
      </c>
      <c r="N225" s="17">
        <f>Data!I265</f>
        <v>2996</v>
      </c>
    </row>
    <row r="226" spans="13:14" ht="12.75">
      <c r="M226" s="18">
        <f>Data!H266</f>
        <v>39692</v>
      </c>
      <c r="N226" s="17">
        <f>Data!I266</f>
        <v>2989</v>
      </c>
    </row>
    <row r="227" spans="13:14" ht="12.75">
      <c r="M227" s="18">
        <f>Data!H267</f>
        <v>39722</v>
      </c>
      <c r="N227" s="17">
        <f>Data!I267</f>
        <v>2983</v>
      </c>
    </row>
    <row r="228" spans="13:14" ht="12.75">
      <c r="M228" s="18">
        <f>Data!H268</f>
        <v>39753</v>
      </c>
      <c r="N228" s="17">
        <f>Data!I268</f>
        <v>2974</v>
      </c>
    </row>
    <row r="229" spans="13:14" ht="12.75">
      <c r="M229" s="18">
        <f>Data!H269</f>
        <v>39783</v>
      </c>
      <c r="N229" s="17">
        <f>Data!I269</f>
        <v>2976</v>
      </c>
    </row>
    <row r="230" spans="13:14" ht="12.75">
      <c r="M230" s="18">
        <f>Data!H270</f>
        <v>39814</v>
      </c>
      <c r="N230" s="17">
        <f>Data!I270</f>
        <v>2968</v>
      </c>
    </row>
    <row r="231" spans="13:14" ht="12.75">
      <c r="M231" s="18">
        <f>Data!H271</f>
        <v>39845</v>
      </c>
      <c r="N231" s="17">
        <f>Data!I271</f>
        <v>2964</v>
      </c>
    </row>
    <row r="232" spans="13:14" ht="12.75">
      <c r="M232" s="18">
        <f>Data!H272</f>
        <v>39873</v>
      </c>
      <c r="N232" s="17">
        <f>Data!I272</f>
        <v>2958</v>
      </c>
    </row>
    <row r="233" spans="13:14" ht="12.75">
      <c r="M233" s="18">
        <f>Data!H273</f>
        <v>39904</v>
      </c>
      <c r="N233" s="17">
        <f>Data!I273</f>
        <v>2956</v>
      </c>
    </row>
    <row r="234" spans="13:14" ht="12.75">
      <c r="M234" s="18">
        <f>Data!H274</f>
        <v>39934</v>
      </c>
      <c r="N234" s="17">
        <f>Data!I274</f>
        <v>2953</v>
      </c>
    </row>
    <row r="235" spans="13:14" ht="12.75">
      <c r="M235" s="18">
        <f>Data!H275</f>
        <v>39965</v>
      </c>
      <c r="N235" s="17">
        <f>Data!I275</f>
        <v>2955</v>
      </c>
    </row>
    <row r="236" spans="13:14" ht="12.75">
      <c r="M236" s="18">
        <f>Data!H276</f>
        <v>39995</v>
      </c>
      <c r="N236" s="17">
        <f>Data!I276</f>
        <v>2958</v>
      </c>
    </row>
    <row r="237" spans="13:14" ht="12.75">
      <c r="M237" s="18">
        <f>Data!H277</f>
        <v>40026</v>
      </c>
      <c r="N237" s="17">
        <f>Data!I277</f>
        <v>2958</v>
      </c>
    </row>
    <row r="238" spans="13:14" ht="12.75">
      <c r="M238" s="18">
        <f>Data!H278</f>
        <v>40057</v>
      </c>
      <c r="N238" s="17">
        <f>Data!I278</f>
        <v>2961</v>
      </c>
    </row>
    <row r="239" spans="13:14" ht="12.75">
      <c r="M239" s="18">
        <f>Data!H279</f>
        <v>40087</v>
      </c>
      <c r="N239" s="17">
        <f>Data!I279</f>
        <v>2958</v>
      </c>
    </row>
    <row r="240" spans="13:14" ht="12.75">
      <c r="M240" s="18">
        <f>Data!H280</f>
        <v>40118</v>
      </c>
      <c r="N240" s="17">
        <f>Data!I280</f>
        <v>2958</v>
      </c>
    </row>
    <row r="241" spans="13:14" ht="12.75">
      <c r="M241" s="18">
        <f>Data!H281</f>
        <v>40148</v>
      </c>
      <c r="N241" s="17">
        <f>Data!I281</f>
        <v>2956</v>
      </c>
    </row>
    <row r="242" spans="13:14" ht="12.75">
      <c r="M242" s="18">
        <f>Data!H282</f>
        <v>40179</v>
      </c>
      <c r="N242" s="17">
        <f>Data!I282</f>
        <v>2951</v>
      </c>
    </row>
    <row r="243" spans="13:14" ht="12.75">
      <c r="M243" s="18">
        <f>Data!H283</f>
        <v>40210</v>
      </c>
      <c r="N243" s="17">
        <f>Data!I283</f>
        <v>2944</v>
      </c>
    </row>
    <row r="244" spans="13:14" ht="12.75">
      <c r="M244" s="18">
        <f>Data!H284</f>
        <v>40238</v>
      </c>
      <c r="N244" s="17">
        <f>Data!I284</f>
        <v>2949</v>
      </c>
    </row>
    <row r="245" spans="13:14" ht="12.75">
      <c r="M245" s="18">
        <f>Data!H285</f>
        <v>40269</v>
      </c>
      <c r="N245" s="17">
        <f>Data!I285</f>
        <v>2952</v>
      </c>
    </row>
    <row r="246" spans="13:14" ht="12.75">
      <c r="M246" s="18">
        <f>Data!H286</f>
        <v>40299</v>
      </c>
      <c r="N246" s="17">
        <f>Data!I286</f>
        <v>2950</v>
      </c>
    </row>
    <row r="247" spans="13:14" ht="12.75">
      <c r="M247" s="18">
        <f>Data!H287</f>
        <v>40330</v>
      </c>
      <c r="N247" s="17">
        <f>Data!I287</f>
        <v>2952</v>
      </c>
    </row>
    <row r="248" spans="13:14" ht="12.75">
      <c r="M248" s="18">
        <f>Data!H288</f>
        <v>40360</v>
      </c>
      <c r="N248" s="17">
        <f>Data!I288</f>
        <v>2953</v>
      </c>
    </row>
    <row r="249" spans="13:14" ht="12.75">
      <c r="M249" s="18">
        <f>Data!H289</f>
        <v>40391</v>
      </c>
      <c r="N249" s="17">
        <f>Data!I289</f>
        <v>2956</v>
      </c>
    </row>
    <row r="250" spans="13:14" ht="12.75">
      <c r="M250" s="18">
        <f>Data!H290</f>
        <v>40422</v>
      </c>
      <c r="N250" s="17">
        <f>Data!I290</f>
        <v>2959</v>
      </c>
    </row>
    <row r="251" spans="13:14" ht="12.75">
      <c r="M251" s="18">
        <f>Data!H291</f>
        <v>40452</v>
      </c>
      <c r="N251" s="17">
        <f>Data!I291</f>
        <v>2963</v>
      </c>
    </row>
    <row r="252" spans="13:14" ht="12.75">
      <c r="M252" s="18">
        <f>Data!H292</f>
        <v>40483</v>
      </c>
      <c r="N252" s="17">
        <f>Data!I292</f>
        <v>2966</v>
      </c>
    </row>
    <row r="253" spans="13:14" ht="12.75">
      <c r="M253" s="18">
        <f>Data!H293</f>
        <v>40513</v>
      </c>
      <c r="N253" s="17">
        <f>Data!I293</f>
        <v>2967</v>
      </c>
    </row>
    <row r="254" spans="13:14" ht="12.75">
      <c r="M254" s="18">
        <f>Data!H294</f>
        <v>40544</v>
      </c>
      <c r="N254" s="17">
        <f>Data!I294</f>
        <v>2970</v>
      </c>
    </row>
    <row r="255" spans="13:14" ht="12.75">
      <c r="M255" s="18">
        <f>Data!H295</f>
        <v>40575</v>
      </c>
      <c r="N255" s="17">
        <f>Data!I295</f>
        <v>2973</v>
      </c>
    </row>
    <row r="256" spans="13:14" ht="12.75">
      <c r="M256" s="18">
        <f>Data!H296</f>
        <v>40603</v>
      </c>
      <c r="N256" s="17">
        <f>Data!I296</f>
        <v>2971</v>
      </c>
    </row>
    <row r="257" spans="13:14" ht="12.75">
      <c r="M257" s="18">
        <f>Data!H297</f>
        <v>40634</v>
      </c>
      <c r="N257" s="17">
        <f>Data!I297</f>
        <v>2966</v>
      </c>
    </row>
    <row r="258" spans="13:14" ht="12.75">
      <c r="M258" s="18">
        <f>Data!H298</f>
        <v>40664</v>
      </c>
      <c r="N258" s="17">
        <f>Data!I298</f>
        <v>2963</v>
      </c>
    </row>
    <row r="259" spans="13:14" ht="12.75">
      <c r="M259" s="18">
        <f>Data!H299</f>
        <v>40695</v>
      </c>
      <c r="N259" s="17">
        <f>Data!I299</f>
        <v>2961</v>
      </c>
    </row>
    <row r="260" spans="13:14" ht="12.75">
      <c r="M260" s="18">
        <f>Data!H300</f>
        <v>40725</v>
      </c>
      <c r="N260" s="17">
        <f>Data!I300</f>
        <v>2955</v>
      </c>
    </row>
    <row r="261" spans="13:14" ht="12.75">
      <c r="M261" s="18">
        <f>Data!H301</f>
        <v>40756</v>
      </c>
      <c r="N261" s="17">
        <f>Data!I301</f>
        <v>2952</v>
      </c>
    </row>
    <row r="262" spans="13:14" ht="12.75">
      <c r="M262" s="18">
        <f>Data!H302</f>
        <v>40787</v>
      </c>
      <c r="N262" s="17">
        <f>Data!I302</f>
        <v>2949</v>
      </c>
    </row>
    <row r="263" spans="13:14" ht="12.75">
      <c r="M263" s="18">
        <f>Data!H303</f>
        <v>40817</v>
      </c>
      <c r="N263" s="17">
        <f>Data!I303</f>
        <v>2944</v>
      </c>
    </row>
    <row r="264" spans="13:14" ht="12.75">
      <c r="M264" s="18">
        <f>Data!H304</f>
        <v>40848</v>
      </c>
      <c r="N264" s="17">
        <f>Data!I304</f>
        <v>2942</v>
      </c>
    </row>
    <row r="265" spans="13:14" ht="12.75">
      <c r="M265" s="18">
        <f>Data!H305</f>
        <v>40878</v>
      </c>
      <c r="N265" s="17">
        <f>Data!I305</f>
        <v>2946</v>
      </c>
    </row>
    <row r="266" spans="13:14" ht="12.75">
      <c r="M266" s="18">
        <f>Data!H306</f>
        <v>40909</v>
      </c>
      <c r="N266" s="17">
        <f>Data!I306</f>
        <v>2949</v>
      </c>
    </row>
    <row r="267" spans="13:14" ht="12.75">
      <c r="M267" s="18">
        <f>Data!H307</f>
        <v>40940</v>
      </c>
      <c r="N267" s="17">
        <f>Data!I307</f>
        <v>2953</v>
      </c>
    </row>
    <row r="268" spans="13:14" ht="12.75">
      <c r="M268" s="18">
        <f>Data!H308</f>
        <v>40969</v>
      </c>
      <c r="N268" s="17">
        <f>Data!I308</f>
        <v>2956</v>
      </c>
    </row>
    <row r="269" spans="13:14" ht="12.75">
      <c r="M269" s="18">
        <f>Data!H309</f>
        <v>41000</v>
      </c>
      <c r="N269" s="17">
        <f>Data!I309</f>
        <v>2955</v>
      </c>
    </row>
    <row r="270" spans="13:14" ht="12.75">
      <c r="M270" s="18">
        <f>Data!H310</f>
        <v>41030</v>
      </c>
      <c r="N270" s="17">
        <f>Data!I310</f>
        <v>2961</v>
      </c>
    </row>
    <row r="271" spans="13:14" ht="12.75">
      <c r="M271" s="18">
        <f>Data!H311</f>
        <v>41061</v>
      </c>
      <c r="N271" s="17">
        <f>Data!I311</f>
        <v>2962</v>
      </c>
    </row>
    <row r="272" spans="13:14" ht="12.75">
      <c r="M272" s="18">
        <f>Data!H312</f>
        <v>41091</v>
      </c>
      <c r="N272" s="17">
        <f>Data!I312</f>
        <v>2961</v>
      </c>
    </row>
    <row r="273" spans="13:14" ht="12.75">
      <c r="M273" s="18">
        <f>Data!H313</f>
        <v>41122</v>
      </c>
      <c r="N273" s="17">
        <f>Data!I313</f>
        <v>2964</v>
      </c>
    </row>
    <row r="274" spans="13:14" ht="12.75">
      <c r="M274" s="18">
        <f>Data!H314</f>
        <v>41153</v>
      </c>
      <c r="N274" s="17">
        <f>Data!I314</f>
        <v>2960</v>
      </c>
    </row>
    <row r="275" spans="13:14" ht="12.75">
      <c r="M275" s="18">
        <f>Data!H315</f>
        <v>41183</v>
      </c>
      <c r="N275" s="17">
        <f>Data!I315</f>
        <v>2961</v>
      </c>
    </row>
    <row r="276" spans="13:14" ht="12.75">
      <c r="M276" s="18">
        <f>Data!H316</f>
        <v>41214</v>
      </c>
      <c r="N276" s="17">
        <f>Data!I316</f>
        <v>2963</v>
      </c>
    </row>
    <row r="277" spans="13:14" ht="12.75">
      <c r="M277" s="18">
        <f>Data!H317</f>
        <v>41244</v>
      </c>
      <c r="N277" s="17">
        <f>Data!I317</f>
        <v>2956</v>
      </c>
    </row>
    <row r="278" spans="13:14" ht="12.75">
      <c r="M278" s="18">
        <f>Data!H318</f>
        <v>41275</v>
      </c>
      <c r="N278" s="17">
        <f>Data!I318</f>
        <v>2957</v>
      </c>
    </row>
    <row r="279" spans="13:14" ht="12.75">
      <c r="M279" s="18">
        <f>Data!H319</f>
        <v>41306</v>
      </c>
      <c r="N279" s="17">
        <f>Data!I319</f>
        <v>2953</v>
      </c>
    </row>
    <row r="280" spans="13:14" ht="12.75">
      <c r="M280" s="18">
        <f>Data!H320</f>
        <v>41334</v>
      </c>
      <c r="N280" s="17">
        <f>Data!I320</f>
        <v>2949</v>
      </c>
    </row>
    <row r="281" spans="13:14" ht="12.75">
      <c r="M281" s="18">
        <f>Data!H321</f>
        <v>41365</v>
      </c>
      <c r="N281" s="17">
        <f>Data!I321</f>
        <v>2951</v>
      </c>
    </row>
    <row r="282" spans="13:14" ht="12.75">
      <c r="M282" s="18">
        <f>Data!H322</f>
        <v>41395</v>
      </c>
      <c r="N282" s="17">
        <f>Data!I322</f>
        <v>2953</v>
      </c>
    </row>
    <row r="283" spans="13:14" ht="12.75">
      <c r="M283" s="18">
        <f>Data!H323</f>
        <v>41426</v>
      </c>
      <c r="N283" s="17">
        <f>Data!I323</f>
        <v>2952</v>
      </c>
    </row>
    <row r="284" spans="13:14" ht="12.75">
      <c r="M284" s="18">
        <f>Data!H324</f>
        <v>41456</v>
      </c>
      <c r="N284" s="17">
        <f>Data!I324</f>
        <v>2956</v>
      </c>
    </row>
    <row r="285" spans="13:14" ht="12.75">
      <c r="M285" s="18">
        <f>Data!H325</f>
        <v>41487</v>
      </c>
      <c r="N285" s="17">
        <f>Data!I325</f>
        <v>2959</v>
      </c>
    </row>
    <row r="286" spans="13:14" ht="12.75">
      <c r="M286" s="18">
        <f>Data!H326</f>
        <v>41518</v>
      </c>
      <c r="N286" s="17">
        <f>Data!I326</f>
        <v>2962</v>
      </c>
    </row>
    <row r="287" spans="13:14" ht="12.75">
      <c r="M287" s="18">
        <f>Data!H327</f>
        <v>41548</v>
      </c>
      <c r="N287" s="17">
        <f>Data!I327</f>
        <v>2967</v>
      </c>
    </row>
    <row r="288" spans="13:14" ht="12.75">
      <c r="M288" s="18">
        <f>Data!H328</f>
        <v>41579</v>
      </c>
      <c r="N288" s="17">
        <f>Data!I328</f>
        <v>2966</v>
      </c>
    </row>
    <row r="289" spans="13:14" ht="12.75">
      <c r="M289" s="18">
        <f>Data!H329</f>
        <v>41609</v>
      </c>
      <c r="N289" s="17">
        <f>Data!I329</f>
        <v>2968</v>
      </c>
    </row>
    <row r="290" spans="13:14" ht="12.75">
      <c r="M290" s="18">
        <f>Data!H330</f>
        <v>41640</v>
      </c>
      <c r="N290" s="17">
        <f>Data!I330</f>
        <v>2965</v>
      </c>
    </row>
    <row r="291" spans="13:14" ht="12.75">
      <c r="M291" s="18"/>
      <c r="N291" s="17"/>
    </row>
    <row r="292" spans="13:14" ht="12.75">
      <c r="M292" s="18"/>
      <c r="N292" s="17"/>
    </row>
    <row r="293" spans="13:14" ht="12.75">
      <c r="M293" s="18"/>
      <c r="N293" s="17"/>
    </row>
    <row r="294" spans="13:14" ht="12.75">
      <c r="M294" s="18"/>
      <c r="N294" s="17"/>
    </row>
    <row r="295" spans="13:14" ht="12.75">
      <c r="M295" s="18"/>
      <c r="N295" s="17"/>
    </row>
    <row r="296" spans="13:14" ht="12.75">
      <c r="M296" s="18"/>
      <c r="N296" s="17"/>
    </row>
    <row r="297" spans="13:14" ht="12.75">
      <c r="M297" s="18"/>
      <c r="N297" s="17"/>
    </row>
    <row r="298" spans="13:14" ht="12.75">
      <c r="M298" s="18"/>
      <c r="N298" s="17"/>
    </row>
    <row r="299" spans="13:14" ht="12.75">
      <c r="M299" s="18"/>
      <c r="N299" s="17"/>
    </row>
    <row r="300" spans="13:14" ht="12.75">
      <c r="M300" s="18"/>
      <c r="N300" s="17"/>
    </row>
    <row r="301" spans="13:14" ht="12.75">
      <c r="M301" s="18"/>
      <c r="N301" s="17"/>
    </row>
    <row r="302" spans="13:14" ht="12.75">
      <c r="M302" s="18"/>
      <c r="N302" s="17"/>
    </row>
    <row r="303" spans="13:14" ht="12.75">
      <c r="M303" s="18"/>
      <c r="N303" s="17"/>
    </row>
    <row r="304" spans="13:14" ht="12.75">
      <c r="M304" s="18"/>
      <c r="N304" s="17"/>
    </row>
    <row r="305" spans="13:14" ht="12.75">
      <c r="M305" s="18"/>
      <c r="N305" s="17"/>
    </row>
    <row r="306" spans="13:14" ht="12.75">
      <c r="M306" s="18"/>
      <c r="N306" s="17"/>
    </row>
    <row r="307" spans="13:14" ht="12.75">
      <c r="M307" s="18"/>
      <c r="N307" s="17"/>
    </row>
    <row r="308" spans="13:14" ht="12.75">
      <c r="M308" s="18"/>
      <c r="N308" s="17"/>
    </row>
    <row r="309" spans="13:14" ht="12.75">
      <c r="M309" s="18"/>
      <c r="N309" s="17"/>
    </row>
    <row r="310" spans="13:14" ht="12.75">
      <c r="M310" s="18"/>
      <c r="N310" s="17"/>
    </row>
    <row r="311" spans="13:14" ht="12.75">
      <c r="M311" s="18"/>
      <c r="N311" s="17"/>
    </row>
    <row r="312" spans="13:14" ht="12.75">
      <c r="M312" s="18"/>
      <c r="N312" s="17"/>
    </row>
    <row r="313" spans="13:14" ht="12.75">
      <c r="M313" s="18"/>
      <c r="N313" s="17"/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2014-05-19T11:38:00Z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