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SAVMT" sheetId="12" r:id="rId12"/>
    <sheet name="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<sst xmlns="http://schemas.openxmlformats.org/spreadsheetml/2006/main" count="2642" uniqueCount="739">
  <si>
    <t>Date</t>
  </si>
  <si>
    <t>VMT</t>
  </si>
  <si>
    <t>Seasonally Adjusted VMT (2000 to present)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</si>
  <si>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</si>
  <si>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</si>
  <si>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</si>
  <si>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</si>
  <si>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</si>
  <si>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</si>
  <si>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</si>
  <si>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</si>
  <si>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</si>
  <si>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</si>
  <si>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</si>
  <si>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</si>
  <si>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</si>
  <si>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Seasonally adjusted vehicle miles traveled removes seasonal changes allowing month-to-month, year-to-year trend comparisons</t>
  </si>
  <si>
    <t>Select the year of interest and Section II (Motor Vehicles).</t>
  </si>
  <si>
    <t>For information on total registered motor vehicles in the U.S., visit http://www.fhwa.dot.gov/policy/ohpi/hss/hsspubs.htm</t>
  </si>
  <si>
    <t>Select the year of interest then Section III (Driver Licensing).</t>
  </si>
  <si>
    <t>For information on total licensed drivers in the U.S. visit http://www.fhwa.dot.gov/policy/ohpi/hss/hsspubs.htm.</t>
  </si>
  <si>
    <t>Compiled with data on hand as of</t>
  </si>
  <si>
    <t>All data for this month are preliminary. Revised values for the previous month are shown in Tables 1 and 2.</t>
  </si>
  <si>
    <t>Note:</t>
  </si>
  <si>
    <t>SOUTH ATLANTIC</t>
  </si>
  <si>
    <t>SOUTH GULF</t>
  </si>
  <si>
    <t>NORTHEAST</t>
  </si>
  <si>
    <t>NORTH CENTRAL</t>
  </si>
  <si>
    <t>WEST</t>
  </si>
  <si>
    <t>Change in Traffic as compared to same month last year.</t>
  </si>
  <si>
    <t>billion vehicle miles of travel.</t>
  </si>
  <si>
    <t>vehicle miles) compared with December 2014.</t>
  </si>
  <si>
    <r>
      <t xml:space="preserve">January 2014. It also represents a </t>
    </r>
    <r>
      <rPr>
        <sz val="14"/>
        <color indexed="10"/>
        <rFont val="Verdana"/>
        <family val="2"/>
      </rPr>
      <t>-0.2%</t>
    </r>
    <r>
      <rPr>
        <sz val="14"/>
        <rFont val="Verdana"/>
        <family val="2"/>
      </rPr>
      <t xml:space="preserve"> change (</t>
    </r>
    <r>
      <rPr>
        <sz val="14"/>
        <color indexed="10"/>
        <rFont val="Verdana"/>
        <family val="2"/>
      </rPr>
      <t>-0.5</t>
    </r>
    <r>
      <rPr>
        <sz val="14"/>
        <rFont val="Verdana"/>
        <family val="2"/>
      </rPr>
      <t xml:space="preserve"> billion </t>
    </r>
  </si>
  <si>
    <t xml:space="preserve">257.9 billion miles, a 5.1% (12.5 billion vehicle miles) increase over </t>
  </si>
  <si>
    <t xml:space="preserve">The seasonally adjusted vehicle miles traveled for January 2015 is </t>
  </si>
  <si>
    <t>billion vehicle miles.</t>
  </si>
  <si>
    <t>Travel on all roads and streets changed by</t>
  </si>
  <si>
    <t>Policy Information</t>
  </si>
  <si>
    <t>Office of Highway</t>
  </si>
  <si>
    <t>Administration</t>
  </si>
  <si>
    <t>TRENDS</t>
  </si>
  <si>
    <t>Federal Highway</t>
  </si>
  <si>
    <t>of Transportation</t>
  </si>
  <si>
    <t>TRAFFIC VOLUME</t>
  </si>
  <si>
    <t>U. S. Department</t>
  </si>
  <si>
    <t>** System entries may not add to give "All Systems" total due to rounding for Page 2 to 8.</t>
  </si>
  <si>
    <t>The Highway Performance Monitoring System provides more accurate information on an annual basis.</t>
  </si>
  <si>
    <t>travel for the current month. Because of the limited sample sizes, caution should be used with these estimates.</t>
  </si>
  <si>
    <t>percent change is applied to the travel for the same month of the previous year to obtain an estimate of</t>
  </si>
  <si>
    <t>percent change in traffic for the current month compared to the same month in the previous year. This</t>
  </si>
  <si>
    <t>approximately 4,000 continouous traffic counting locations nationwide, are used to determine the</t>
  </si>
  <si>
    <t>Traffic Volume Trends is a monthly report based on hourly traffic count data. These data, collected at</t>
  </si>
  <si>
    <t>Moving 12-Month</t>
  </si>
  <si>
    <t>Year to Date</t>
  </si>
  <si>
    <t>Year</t>
  </si>
  <si>
    <t>All Roads and Streets</t>
  </si>
  <si>
    <t>Travel in Millions of Vehicle Miles</t>
  </si>
  <si>
    <t>Travel for the current month, the cumulative yearly total, as well as the moving 12-month total</t>
  </si>
  <si>
    <t>Travel estimates for 2004 and beyond will also reflect this adjustment.</t>
  </si>
  <si>
    <t xml:space="preserve">The larger changes to rural and urban travel are primarily because of the expansion in urban boundaries reflected in the 2000 census. </t>
  </si>
  <si>
    <t xml:space="preserve">*Percent change is based on vehicle travel in millions of miles. </t>
  </si>
  <si>
    <t>4.9</t>
  </si>
  <si>
    <t>All Systems</t>
  </si>
  <si>
    <t>5.0</t>
  </si>
  <si>
    <t>Other Urban</t>
  </si>
  <si>
    <t>3.9</t>
  </si>
  <si>
    <t>Urban Other Arterial</t>
  </si>
  <si>
    <t>5.5</t>
  </si>
  <si>
    <t>Urban Interstate</t>
  </si>
  <si>
    <t>Other Rural</t>
  </si>
  <si>
    <t>5.2</t>
  </si>
  <si>
    <t>Rural Other Arterial</t>
  </si>
  <si>
    <t>7.6</t>
  </si>
  <si>
    <t>Rural Interstate</t>
  </si>
  <si>
    <t>Percent Change In Cumulative Monthly Travel 2014 vs 2015</t>
  </si>
  <si>
    <t>237.3</t>
  </si>
  <si>
    <t>38.1</t>
  </si>
  <si>
    <t>86.4</t>
  </si>
  <si>
    <t>41.0</t>
  </si>
  <si>
    <t>26.7</t>
  </si>
  <si>
    <t>27.0</t>
  </si>
  <si>
    <t>18.1</t>
  </si>
  <si>
    <t>2015 Cumulative monthly vehicle-miles in Billions*</t>
  </si>
  <si>
    <t>3038.1</t>
  </si>
  <si>
    <t>2784.7</t>
  </si>
  <si>
    <t>2542.1</t>
  </si>
  <si>
    <t>2275.1</t>
  </si>
  <si>
    <t>2026.3</t>
  </si>
  <si>
    <t>1755.5</t>
  </si>
  <si>
    <t>1483.6</t>
  </si>
  <si>
    <t>1218.9</t>
  </si>
  <si>
    <t>951.0</t>
  </si>
  <si>
    <t>693.2</t>
  </si>
  <si>
    <t>441.3</t>
  </si>
  <si>
    <t>226.3</t>
  </si>
  <si>
    <t>477.8</t>
  </si>
  <si>
    <t>436.5</t>
  </si>
  <si>
    <t>398.2</t>
  </si>
  <si>
    <t>357.0</t>
  </si>
  <si>
    <t>318.4</t>
  </si>
  <si>
    <t>277.2</t>
  </si>
  <si>
    <t>235.0</t>
  </si>
  <si>
    <t>193.8</t>
  </si>
  <si>
    <t>151.7</t>
  </si>
  <si>
    <t>110.7</t>
  </si>
  <si>
    <t>70.8</t>
  </si>
  <si>
    <t>36.3</t>
  </si>
  <si>
    <t>1083.4</t>
  </si>
  <si>
    <t>992.0</t>
  </si>
  <si>
    <t>905.2</t>
  </si>
  <si>
    <t>809.1</t>
  </si>
  <si>
    <t>721.1</t>
  </si>
  <si>
    <t>626.3</t>
  </si>
  <si>
    <t>532.5</t>
  </si>
  <si>
    <t>440.6</t>
  </si>
  <si>
    <t>346.3</t>
  </si>
  <si>
    <t>253.3</t>
  </si>
  <si>
    <t>162.2</t>
  </si>
  <si>
    <t>83.2</t>
  </si>
  <si>
    <t>515.8</t>
  </si>
  <si>
    <t>472.1</t>
  </si>
  <si>
    <t>430.2</t>
  </si>
  <si>
    <t>385.6</t>
  </si>
  <si>
    <t>343.2</t>
  </si>
  <si>
    <t>298.0</t>
  </si>
  <si>
    <t>253.6</t>
  </si>
  <si>
    <t>207.8</t>
  </si>
  <si>
    <t>162.1</t>
  </si>
  <si>
    <t>118.5</t>
  </si>
  <si>
    <t>75.4</t>
  </si>
  <si>
    <t>38.9</t>
  </si>
  <si>
    <t>355.2</t>
  </si>
  <si>
    <t>327.4</t>
  </si>
  <si>
    <t>300.0</t>
  </si>
  <si>
    <t>268.5</t>
  </si>
  <si>
    <t>238.9</t>
  </si>
  <si>
    <t>206.2</t>
  </si>
  <si>
    <t>172.5</t>
  </si>
  <si>
    <t>140.6</t>
  </si>
  <si>
    <t>108.5</t>
  </si>
  <si>
    <t>78.4</t>
  </si>
  <si>
    <t>49.6</t>
  </si>
  <si>
    <t>25.4</t>
  </si>
  <si>
    <t>365.4</t>
  </si>
  <si>
    <t>336.1</t>
  </si>
  <si>
    <t>307.1</t>
  </si>
  <si>
    <t>274.5</t>
  </si>
  <si>
    <t>243.7</t>
  </si>
  <si>
    <t>209.8</t>
  </si>
  <si>
    <t>175.2</t>
  </si>
  <si>
    <t>142.7</t>
  </si>
  <si>
    <t>110.3</t>
  </si>
  <si>
    <t>80.3</t>
  </si>
  <si>
    <t>50.6</t>
  </si>
  <si>
    <t>25.6</t>
  </si>
  <si>
    <t>240.6</t>
  </si>
  <si>
    <t>220.7</t>
  </si>
  <si>
    <t>201.3</t>
  </si>
  <si>
    <t>180.3</t>
  </si>
  <si>
    <t>160.9</t>
  </si>
  <si>
    <t>138.0</t>
  </si>
  <si>
    <t>114.8</t>
  </si>
  <si>
    <t>93.3</t>
  </si>
  <si>
    <t>72.0</t>
  </si>
  <si>
    <t>52.0</t>
  </si>
  <si>
    <t>32.7</t>
  </si>
  <si>
    <t>16.9</t>
  </si>
  <si>
    <t>2014 Cumulative monthly vehicle-miles in Billions*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</si>
  <si>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</si>
  <si>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</si>
  <si>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</si>
  <si>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</si>
  <si>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</si>
  <si>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</si>
  <si>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</si>
  <si>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</si>
  <si>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</si>
  <si>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</si>
  <si>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</si>
  <si>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</si>
  <si>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System</t>
  </si>
  <si>
    <t>Table - 2. Estimated Cumulative Monthly Motor Vehicle Travel in the United States</t>
  </si>
  <si>
    <t>Percent Change In Individual Monthly Travel 2014 vs 2015</t>
  </si>
  <si>
    <t>2015 Individual monthly vehicle-miles in Billions*</t>
  </si>
  <si>
    <t>253.4</t>
  </si>
  <si>
    <t>242.7</t>
  </si>
  <si>
    <t>267.0</t>
  </si>
  <si>
    <t>248.9</t>
  </si>
  <si>
    <t>270.7</t>
  </si>
  <si>
    <t>271.9</t>
  </si>
  <si>
    <t>264.7</t>
  </si>
  <si>
    <t>267.9</t>
  </si>
  <si>
    <t>257.8</t>
  </si>
  <si>
    <t>251.9</t>
  </si>
  <si>
    <t>215.0</t>
  </si>
  <si>
    <t>41.2</t>
  </si>
  <si>
    <t>38.3</t>
  </si>
  <si>
    <t>38.6</t>
  </si>
  <si>
    <t>42.2</t>
  </si>
  <si>
    <t>42.0</t>
  </si>
  <si>
    <t>39.9</t>
  </si>
  <si>
    <t>34.6</t>
  </si>
  <si>
    <t>91.4</t>
  </si>
  <si>
    <t>86.8</t>
  </si>
  <si>
    <t>96.1</t>
  </si>
  <si>
    <t>88.0</t>
  </si>
  <si>
    <t>94.8</t>
  </si>
  <si>
    <t>93.9</t>
  </si>
  <si>
    <t>91.8</t>
  </si>
  <si>
    <t>94.4</t>
  </si>
  <si>
    <t>93.0</t>
  </si>
  <si>
    <t>91.1</t>
  </si>
  <si>
    <t>79.0</t>
  </si>
  <si>
    <t>43.7</t>
  </si>
  <si>
    <t>41.9</t>
  </si>
  <si>
    <t>44.6</t>
  </si>
  <si>
    <t>42.4</t>
  </si>
  <si>
    <t>45.2</t>
  </si>
  <si>
    <t>44.4</t>
  </si>
  <si>
    <t>45.8</t>
  </si>
  <si>
    <t>45.7</t>
  </si>
  <si>
    <t>43.6</t>
  </si>
  <si>
    <t>43.1</t>
  </si>
  <si>
    <t>36.5</t>
  </si>
  <si>
    <t>27.9</t>
  </si>
  <si>
    <t>27.3</t>
  </si>
  <si>
    <t>31.5</t>
  </si>
  <si>
    <t>29.6</t>
  </si>
  <si>
    <t>33.7</t>
  </si>
  <si>
    <t>31.9</t>
  </si>
  <si>
    <t>32.1</t>
  </si>
  <si>
    <t>30.1</t>
  </si>
  <si>
    <t>28.9</t>
  </si>
  <si>
    <t>24.1</t>
  </si>
  <si>
    <t>29.3</t>
  </si>
  <si>
    <t>32.6</t>
  </si>
  <si>
    <t>30.8</t>
  </si>
  <si>
    <t>33.9</t>
  </si>
  <si>
    <t>32.5</t>
  </si>
  <si>
    <t>32.4</t>
  </si>
  <si>
    <t>25.0</t>
  </si>
  <si>
    <t>19.9</t>
  </si>
  <si>
    <t>19.4</t>
  </si>
  <si>
    <t>20.9</t>
  </si>
  <si>
    <t>19.5</t>
  </si>
  <si>
    <t>22.9</t>
  </si>
  <si>
    <t>23.2</t>
  </si>
  <si>
    <t>21.5</t>
  </si>
  <si>
    <t>21.3</t>
  </si>
  <si>
    <t>20.0</t>
  </si>
  <si>
    <t>19.3</t>
  </si>
  <si>
    <t>15.8</t>
  </si>
  <si>
    <t>INDEX</t>
  </si>
  <si>
    <t>2014 Individual monthly vehicle-miles in Billions*</t>
  </si>
  <si>
    <t>Table - 1. Estimated Individual Monthly Motor Vehicle Travel in the United States</t>
  </si>
  <si>
    <t>Note: Where Number of Stations are shown as dashes, the values for the Vehicle-Miles and Percent Change are derived from the estimated VMT based on data from surrounding States or the nationwide average VMT.</t>
  </si>
  <si>
    <t>TOTALS</t>
  </si>
  <si>
    <t>Subtotal</t>
  </si>
  <si>
    <t>Wyoming</t>
  </si>
  <si>
    <t>Washington</t>
  </si>
  <si>
    <t>Utah</t>
  </si>
  <si>
    <t>Oregon</t>
  </si>
  <si>
    <t>New Mexico</t>
  </si>
  <si>
    <t>Nevada</t>
  </si>
  <si>
    <t>Montana</t>
  </si>
  <si>
    <t>Idaho</t>
  </si>
  <si>
    <t>PCHANGE</t>
  </si>
  <si>
    <t>PPMILES</t>
  </si>
  <si>
    <t>PCMILES</t>
  </si>
  <si>
    <t>CCHANGE</t>
  </si>
  <si>
    <t>PMILES</t>
  </si>
  <si>
    <t>CMILES</t>
  </si>
  <si>
    <t>Hawaii</t>
  </si>
  <si>
    <t>Colorado</t>
  </si>
  <si>
    <t>California</t>
  </si>
  <si>
    <t>Arizona</t>
  </si>
  <si>
    <t>Alaska</t>
  </si>
  <si>
    <t>West</t>
  </si>
  <si>
    <t>Texas</t>
  </si>
  <si>
    <t>Tennessee</t>
  </si>
  <si>
    <t>Oklahoma</t>
  </si>
  <si>
    <t>Mississippi</t>
  </si>
  <si>
    <t>Louisiana</t>
  </si>
  <si>
    <t>Kentucky</t>
  </si>
  <si>
    <t>Arkansas</t>
  </si>
  <si>
    <t>Alabama</t>
  </si>
  <si>
    <t>South Gulf</t>
  </si>
  <si>
    <t>Wisconsin</t>
  </si>
  <si>
    <t>South Dakota</t>
  </si>
  <si>
    <t>Ohio</t>
  </si>
  <si>
    <t>North Dakota</t>
  </si>
  <si>
    <t>Nebraska</t>
  </si>
  <si>
    <t>Missouri</t>
  </si>
  <si>
    <t>Minnesota</t>
  </si>
  <si>
    <t>Michigan</t>
  </si>
  <si>
    <t>Kansas</t>
  </si>
  <si>
    <t>Iowa</t>
  </si>
  <si>
    <t>Indiana</t>
  </si>
  <si>
    <t>Illinois</t>
  </si>
  <si>
    <t>North Central</t>
  </si>
  <si>
    <t>West Virginia</t>
  </si>
  <si>
    <t>Virginia</t>
  </si>
  <si>
    <t>South Carolina</t>
  </si>
  <si>
    <t>North Carolina</t>
  </si>
  <si>
    <t>Maryland</t>
  </si>
  <si>
    <t>Georgia</t>
  </si>
  <si>
    <t>Florida</t>
  </si>
  <si>
    <t>District of Columbia</t>
  </si>
  <si>
    <t>Delaware</t>
  </si>
  <si>
    <t>South Atlantic</t>
  </si>
  <si>
    <t>Vermont</t>
  </si>
  <si>
    <t>Rhode Island</t>
  </si>
  <si>
    <t>Pennsylvania</t>
  </si>
  <si>
    <t>New York</t>
  </si>
  <si>
    <t>New Jersey</t>
  </si>
  <si>
    <t>New Hampshire</t>
  </si>
  <si>
    <t>Massachusetts</t>
  </si>
  <si>
    <t>Maine</t>
  </si>
  <si>
    <t>Connecticut</t>
  </si>
  <si>
    <t>PSTATIONS</t>
  </si>
  <si>
    <t>STATIONS</t>
  </si>
  <si>
    <t>Northeast</t>
  </si>
  <si>
    <t>Percent Change</t>
  </si>
  <si>
    <t>Vehicle-Miles(Millions)</t>
  </si>
  <si>
    <t>Number of Stations</t>
  </si>
  <si>
    <t>Region And State</t>
  </si>
  <si>
    <t>Table - 3. Changes on Rural Arterial Roads by Region and State**</t>
  </si>
  <si>
    <t>Table - 4. Changes on Urban Arterial Roads by Region and State**</t>
  </si>
  <si>
    <t>* All Estimated roads include travel from Table 3 and 4 plus remaining roads.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</si>
  <si>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</si>
  <si>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Table - 5. Changes on ALL* Estimated Roads by Region and State**</t>
  </si>
  <si>
    <t>2nd Half</t>
  </si>
  <si>
    <t>Q4</t>
  </si>
  <si>
    <t>Q3</t>
  </si>
  <si>
    <t>1st Half</t>
  </si>
  <si>
    <t>Q2</t>
  </si>
  <si>
    <t>Q1</t>
  </si>
  <si>
    <t>%</t>
  </si>
  <si>
    <t>Total Rural</t>
  </si>
  <si>
    <t>Year-2015</t>
  </si>
  <si>
    <t>P</t>
  </si>
  <si>
    <t>F</t>
  </si>
  <si>
    <t>Year-2014</t>
  </si>
  <si>
    <t>Table - 6. Estimated Rural Vehicle Miles (Millions) and Percent Change from Same Period Previous Year**</t>
  </si>
  <si>
    <t>Total Urban</t>
  </si>
  <si>
    <t>Table - 7. Estimated Urban Vehicle Miles (Millions) and Percent Change from Same Period Previous Year**</t>
  </si>
  <si>
    <t>Annual Vehicle-Distance Traveled (Billion Miles)</t>
  </si>
  <si>
    <t>Rural Highways- Average Daily Vehicle-Distance Traveled(Billion Miles)</t>
  </si>
  <si>
    <t>Urban Highways- Average Daily Vehicle-Distance Traveled(Billion Miles)</t>
  </si>
  <si>
    <t>Figure 2 - Travel on U.S. Highways by Month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</si>
  <si>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</si>
  <si>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</si>
  <si>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</si>
  <si>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</si>
  <si>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</si>
  <si>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</si>
  <si>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</si>
  <si>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</si>
  <si>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</si>
  <si>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</si>
  <si>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</si>
  <si>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Urban</t>
  </si>
  <si>
    <t>Rural Table</t>
  </si>
  <si>
    <t>UVDT</t>
  </si>
  <si>
    <t>RVDT</t>
  </si>
  <si>
    <t>MONTH_RECORD</t>
  </si>
  <si>
    <t>NUMBER_MONTH</t>
  </si>
  <si>
    <t>YEAR_RECORD</t>
  </si>
  <si>
    <t>Figure 2</t>
  </si>
  <si>
    <t>318</t>
  </si>
  <si>
    <t>317</t>
  </si>
  <si>
    <t>316</t>
  </si>
  <si>
    <t>315</t>
  </si>
  <si>
    <t>314</t>
  </si>
  <si>
    <t>313</t>
  </si>
  <si>
    <t>3050</t>
  </si>
  <si>
    <t>1</t>
  </si>
  <si>
    <t>2015</t>
  </si>
  <si>
    <t>3039</t>
  </si>
  <si>
    <t>12</t>
  </si>
  <si>
    <t>2014</t>
  </si>
  <si>
    <t>3027</t>
  </si>
  <si>
    <t>11</t>
  </si>
  <si>
    <t>3024</t>
  </si>
  <si>
    <t>10</t>
  </si>
  <si>
    <t>3016</t>
  </si>
  <si>
    <t>9</t>
  </si>
  <si>
    <t>3010</t>
  </si>
  <si>
    <t>8</t>
  </si>
  <si>
    <t>3008</t>
  </si>
  <si>
    <t>7</t>
  </si>
  <si>
    <t>3001</t>
  </si>
  <si>
    <t>6</t>
  </si>
  <si>
    <t>2996</t>
  </si>
  <si>
    <t>5</t>
  </si>
  <si>
    <t>2992</t>
  </si>
  <si>
    <t>4</t>
  </si>
  <si>
    <t>2986</t>
  </si>
  <si>
    <t>3</t>
  </si>
  <si>
    <t>2985</t>
  </si>
  <si>
    <t>2</t>
  </si>
  <si>
    <t>2989</t>
  </si>
  <si>
    <t>2013</t>
  </si>
  <si>
    <t>2987</t>
  </si>
  <si>
    <t>2988</t>
  </si>
  <si>
    <t>2983</t>
  </si>
  <si>
    <t>2979</t>
  </si>
  <si>
    <t>2975</t>
  </si>
  <si>
    <t>2971</t>
  </si>
  <si>
    <t>2972</t>
  </si>
  <si>
    <t>2969</t>
  </si>
  <si>
    <t>2967</t>
  </si>
  <si>
    <t>2970</t>
  </si>
  <si>
    <t>2973</t>
  </si>
  <si>
    <t>2012</t>
  </si>
  <si>
    <t>2977</t>
  </si>
  <si>
    <t>2974</t>
  </si>
  <si>
    <t>2960</t>
  </si>
  <si>
    <t>2959</t>
  </si>
  <si>
    <t>2955</t>
  </si>
  <si>
    <t>2950</t>
  </si>
  <si>
    <t>2946</t>
  </si>
  <si>
    <t>2011</t>
  </si>
  <si>
    <t>2942</t>
  </si>
  <si>
    <t>2944</t>
  </si>
  <si>
    <t>2949</t>
  </si>
  <si>
    <t>2952</t>
  </si>
  <si>
    <t>2961</t>
  </si>
  <si>
    <t>2963</t>
  </si>
  <si>
    <t>2966</t>
  </si>
  <si>
    <t>2010</t>
  </si>
  <si>
    <t>2956</t>
  </si>
  <si>
    <t>2953</t>
  </si>
  <si>
    <t>2951</t>
  </si>
  <si>
    <t>2009</t>
  </si>
  <si>
    <t>2958</t>
  </si>
  <si>
    <t>2964</t>
  </si>
  <si>
    <t>2968</t>
  </si>
  <si>
    <t>2976</t>
  </si>
  <si>
    <t>2008</t>
  </si>
  <si>
    <t>3006</t>
  </si>
  <si>
    <t>3011</t>
  </si>
  <si>
    <t>3020</t>
  </si>
  <si>
    <t>3026</t>
  </si>
  <si>
    <t>3033</t>
  </si>
  <si>
    <t>3030</t>
  </si>
  <si>
    <t>3031</t>
  </si>
  <si>
    <t>2007</t>
  </si>
  <si>
    <t>3038</t>
  </si>
  <si>
    <t>3034</t>
  </si>
  <si>
    <t>3028</t>
  </si>
  <si>
    <t>3023</t>
  </si>
  <si>
    <t>3018</t>
  </si>
  <si>
    <t>3013</t>
  </si>
  <si>
    <t>3015</t>
  </si>
  <si>
    <t>3014</t>
  </si>
  <si>
    <t>2006</t>
  </si>
  <si>
    <t>3012</t>
  </si>
  <si>
    <t>3003</t>
  </si>
  <si>
    <t>2999</t>
  </si>
  <si>
    <t>2998</t>
  </si>
  <si>
    <t>2005</t>
  </si>
  <si>
    <t>2990</t>
  </si>
  <si>
    <t>2980</t>
  </si>
  <si>
    <t>2004</t>
  </si>
  <si>
    <t>2945</t>
  </si>
  <si>
    <t>2943</t>
  </si>
  <si>
    <t>2939</t>
  </si>
  <si>
    <t>2934</t>
  </si>
  <si>
    <t>2930</t>
  </si>
  <si>
    <t>2918</t>
  </si>
  <si>
    <t>2904</t>
  </si>
  <si>
    <t>2894</t>
  </si>
  <si>
    <t>2891</t>
  </si>
  <si>
    <t>2003</t>
  </si>
  <si>
    <t>2886</t>
  </si>
  <si>
    <t>2883</t>
  </si>
  <si>
    <t>2875</t>
  </si>
  <si>
    <t>2872</t>
  </si>
  <si>
    <t>2870</t>
  </si>
  <si>
    <t>2864</t>
  </si>
  <si>
    <t>2860</t>
  </si>
  <si>
    <t>2859</t>
  </si>
  <si>
    <t>2857</t>
  </si>
  <si>
    <t>2856</t>
  </si>
  <si>
    <t>2002</t>
  </si>
  <si>
    <t>2852</t>
  </si>
  <si>
    <t>2847</t>
  </si>
  <si>
    <t>2839</t>
  </si>
  <si>
    <t>2833</t>
  </si>
  <si>
    <t>2827</t>
  </si>
  <si>
    <t>2822</t>
  </si>
  <si>
    <t>2815</t>
  </si>
  <si>
    <t>2811</t>
  </si>
  <si>
    <t>2808</t>
  </si>
  <si>
    <t>2801</t>
  </si>
  <si>
    <t>2796</t>
  </si>
  <si>
    <t>2001</t>
  </si>
  <si>
    <t>2784</t>
  </si>
  <si>
    <t>2776</t>
  </si>
  <si>
    <t>2771</t>
  </si>
  <si>
    <t>2773</t>
  </si>
  <si>
    <t>2768</t>
  </si>
  <si>
    <t>2763</t>
  </si>
  <si>
    <t>2761</t>
  </si>
  <si>
    <t>2756</t>
  </si>
  <si>
    <t>2755</t>
  </si>
  <si>
    <t>2753</t>
  </si>
  <si>
    <t>2746</t>
  </si>
  <si>
    <t>2000</t>
  </si>
  <si>
    <t>2749</t>
  </si>
  <si>
    <t>2748</t>
  </si>
  <si>
    <t>2742</t>
  </si>
  <si>
    <t>2736</t>
  </si>
  <si>
    <t>2734</t>
  </si>
  <si>
    <t>2727</t>
  </si>
  <si>
    <t>2715</t>
  </si>
  <si>
    <t>2708</t>
  </si>
  <si>
    <t>2697</t>
  </si>
  <si>
    <t>2689</t>
  </si>
  <si>
    <t>2680</t>
  </si>
  <si>
    <t>1999</t>
  </si>
  <si>
    <t>2675</t>
  </si>
  <si>
    <t>2664</t>
  </si>
  <si>
    <t>2659</t>
  </si>
  <si>
    <t>2654</t>
  </si>
  <si>
    <t>2649</t>
  </si>
  <si>
    <t>2646</t>
  </si>
  <si>
    <t>2639</t>
  </si>
  <si>
    <t>2636</t>
  </si>
  <si>
    <t>2633</t>
  </si>
  <si>
    <t>2626</t>
  </si>
  <si>
    <t>2622</t>
  </si>
  <si>
    <t>2625</t>
  </si>
  <si>
    <t>1998</t>
  </si>
  <si>
    <t>2616</t>
  </si>
  <si>
    <t>2607</t>
  </si>
  <si>
    <t>2599</t>
  </si>
  <si>
    <t>2594</t>
  </si>
  <si>
    <t>2590</t>
  </si>
  <si>
    <t>2587</t>
  </si>
  <si>
    <t>2580</t>
  </si>
  <si>
    <t>2578</t>
  </si>
  <si>
    <t>2571</t>
  </si>
  <si>
    <t>2569</t>
  </si>
  <si>
    <t>2566</t>
  </si>
  <si>
    <t>2559</t>
  </si>
  <si>
    <t>1997</t>
  </si>
  <si>
    <t>2553</t>
  </si>
  <si>
    <t>2551</t>
  </si>
  <si>
    <t>2546</t>
  </si>
  <si>
    <t>2540</t>
  </si>
  <si>
    <t>2536</t>
  </si>
  <si>
    <t>2524</t>
  </si>
  <si>
    <t>2518</t>
  </si>
  <si>
    <t>2511</t>
  </si>
  <si>
    <t>2505</t>
  </si>
  <si>
    <t>2497</t>
  </si>
  <si>
    <t>2490</t>
  </si>
  <si>
    <t>2483</t>
  </si>
  <si>
    <t>1996</t>
  </si>
  <si>
    <t>2475</t>
  </si>
  <si>
    <t>2469</t>
  </si>
  <si>
    <t>2460</t>
  </si>
  <si>
    <t>2456</t>
  </si>
  <si>
    <t>2446</t>
  </si>
  <si>
    <t>2438</t>
  </si>
  <si>
    <t>2433</t>
  </si>
  <si>
    <t>2427</t>
  </si>
  <si>
    <t>2420</t>
  </si>
  <si>
    <t>2417</t>
  </si>
  <si>
    <t>2411</t>
  </si>
  <si>
    <t>2422</t>
  </si>
  <si>
    <t>1995</t>
  </si>
  <si>
    <t>2418</t>
  </si>
  <si>
    <t>2414</t>
  </si>
  <si>
    <t>2407</t>
  </si>
  <si>
    <t>2405</t>
  </si>
  <si>
    <t>2401</t>
  </si>
  <si>
    <t>2395</t>
  </si>
  <si>
    <t>2392</t>
  </si>
  <si>
    <t>2387</t>
  </si>
  <si>
    <t>2382</t>
  </si>
  <si>
    <t>2357</t>
  </si>
  <si>
    <t>1994</t>
  </si>
  <si>
    <t>2351</t>
  </si>
  <si>
    <t>2343</t>
  </si>
  <si>
    <t>2338</t>
  </si>
  <si>
    <t>2331</t>
  </si>
  <si>
    <t>2326</t>
  </si>
  <si>
    <t>2321</t>
  </si>
  <si>
    <t>2313</t>
  </si>
  <si>
    <t>2312</t>
  </si>
  <si>
    <t>2306</t>
  </si>
  <si>
    <t>2298</t>
  </si>
  <si>
    <t>2295</t>
  </si>
  <si>
    <t>1993</t>
  </si>
  <si>
    <t>2292</t>
  </si>
  <si>
    <t>2287</t>
  </si>
  <si>
    <t>2284</t>
  </si>
  <si>
    <t>2281</t>
  </si>
  <si>
    <t>2276</t>
  </si>
  <si>
    <t>2273</t>
  </si>
  <si>
    <t>2271</t>
  </si>
  <si>
    <t>2262</t>
  </si>
  <si>
    <t>2259</t>
  </si>
  <si>
    <t>2255</t>
  </si>
  <si>
    <t>2252</t>
  </si>
  <si>
    <t>2248</t>
  </si>
  <si>
    <t>1992</t>
  </si>
  <si>
    <t>2240</t>
  </si>
  <si>
    <t>2233</t>
  </si>
  <si>
    <t>2226</t>
  </si>
  <si>
    <t>2219</t>
  </si>
  <si>
    <t>2218</t>
  </si>
  <si>
    <t>2209</t>
  </si>
  <si>
    <t>2205</t>
  </si>
  <si>
    <t>2200</t>
  </si>
  <si>
    <t>2194</t>
  </si>
  <si>
    <t>2189</t>
  </si>
  <si>
    <t>2182</t>
  </si>
  <si>
    <t>2172</t>
  </si>
  <si>
    <t>1991</t>
  </si>
  <si>
    <t>2168</t>
  </si>
  <si>
    <t>2170</t>
  </si>
  <si>
    <t>2165</t>
  </si>
  <si>
    <t>2159</t>
  </si>
  <si>
    <t>2152</t>
  </si>
  <si>
    <t>2149</t>
  </si>
  <si>
    <t>2146</t>
  </si>
  <si>
    <t>2143</t>
  </si>
  <si>
    <t>2142</t>
  </si>
  <si>
    <t>VDT</t>
  </si>
  <si>
    <t>MONTHNAME</t>
  </si>
  <si>
    <t>Figure 1</t>
  </si>
  <si>
    <t>3049203.000000</t>
  </si>
  <si>
    <t>237338.000000</t>
  </si>
  <si>
    <t>2985995.000000</t>
  </si>
  <si>
    <t>226279.000000</t>
  </si>
  <si>
    <t>2971205.000000</t>
  </si>
  <si>
    <t>228607.000000</t>
  </si>
  <si>
    <t>2949925.000000</t>
  </si>
  <si>
    <t>226834.000000</t>
  </si>
  <si>
    <t>2969510.000000</t>
  </si>
  <si>
    <t>222724.000000</t>
  </si>
  <si>
    <t>2952099.000000</t>
  </si>
  <si>
    <t>220177.000000</t>
  </si>
  <si>
    <t>2967899.000000</t>
  </si>
  <si>
    <t>224840.000000</t>
  </si>
  <si>
    <t>3030794.000000</t>
  </si>
  <si>
    <t>233469.000000</t>
  </si>
  <si>
    <t>3014868.000000</t>
  </si>
  <si>
    <t>233799.000000</t>
  </si>
  <si>
    <t>2998660.000000</t>
  </si>
  <si>
    <t>233302.000000</t>
  </si>
  <si>
    <t>2966412.000000</t>
  </si>
  <si>
    <t>224072.000000</t>
  </si>
  <si>
    <t>2894137.000000</t>
  </si>
  <si>
    <t>222450.000000</t>
  </si>
  <si>
    <t>2858829.000000</t>
  </si>
  <si>
    <t>218534.000000</t>
  </si>
  <si>
    <t>2801140.000000</t>
  </si>
  <si>
    <t>215215.000000</t>
  </si>
  <si>
    <t>2753170.000000</t>
  </si>
  <si>
    <t>209685.000000</t>
  </si>
  <si>
    <t>2689319.000000</t>
  </si>
  <si>
    <t>203442.000000</t>
  </si>
  <si>
    <t>2622074.000000</t>
  </si>
  <si>
    <t>193581.000000</t>
  </si>
  <si>
    <t>2567117.000000</t>
  </si>
  <si>
    <t>196870.000000</t>
  </si>
  <si>
    <t>2488862.000000</t>
  </si>
  <si>
    <t>190126.000000</t>
  </si>
  <si>
    <t>2412403.000000</t>
  </si>
  <si>
    <t>183465.000000</t>
  </si>
  <si>
    <t>2382111.000000</t>
  </si>
  <si>
    <t>193838.000000</t>
  </si>
  <si>
    <t>2294338.000000</t>
  </si>
  <si>
    <t>169314.000000</t>
  </si>
  <si>
    <t>2251180.000000</t>
  </si>
  <si>
    <t>171680.000000</t>
  </si>
  <si>
    <t>2181977.000000</t>
  </si>
  <si>
    <t>167652.000000</t>
  </si>
  <si>
    <t>2141790.000000</t>
  </si>
  <si>
    <t>157889.000000</t>
  </si>
  <si>
    <t>2110889.000000</t>
  </si>
  <si>
    <t>163600.000000</t>
  </si>
  <si>
    <t>1990</t>
  </si>
  <si>
    <t>moving</t>
  </si>
  <si>
    <t>yearToDate</t>
  </si>
  <si>
    <t>tmonth</t>
  </si>
  <si>
    <t>year_record</t>
  </si>
  <si>
    <t>Page 2 - table</t>
  </si>
  <si>
    <t>11.1</t>
  </si>
  <si>
    <t>March 12, 2015</t>
  </si>
  <si>
    <t>December 2014</t>
  </si>
  <si>
    <t>March12,2015</t>
  </si>
  <si>
    <t>-4.7</t>
  </si>
  <si>
    <t>5.8</t>
  </si>
  <si>
    <t>0.6</t>
  </si>
  <si>
    <t>4.6</t>
  </si>
  <si>
    <t>7.4</t>
  </si>
  <si>
    <t>4.3</t>
  </si>
  <si>
    <t>165.5</t>
  </si>
  <si>
    <t>71.8</t>
  </si>
  <si>
    <t>51.7</t>
  </si>
  <si>
    <t>48.9</t>
  </si>
  <si>
    <t>54.0</t>
  </si>
  <si>
    <t>51.2</t>
  </si>
  <si>
    <t>CUMULATIVE_NUM</t>
  </si>
  <si>
    <t>TOTAL_CHANGE_NUM</t>
  </si>
  <si>
    <t>PUBLISH_DATE</t>
  </si>
  <si>
    <t>LAST_YEAR</t>
  </si>
  <si>
    <t>CURRCUMULATIVE</t>
  </si>
  <si>
    <t>CURRENTDATE</t>
  </si>
  <si>
    <t>BASE_EOY</t>
  </si>
  <si>
    <t>CUMULATIVEPERCHANGE</t>
  </si>
  <si>
    <t>CUMULATIVE</t>
  </si>
  <si>
    <t>TOTAL_CHANGE</t>
  </si>
  <si>
    <t>SA_CHANGE</t>
  </si>
  <si>
    <t>NE_CHANGE</t>
  </si>
  <si>
    <t>SG_CHANGE</t>
  </si>
  <si>
    <t>NC_CHANGE</t>
  </si>
  <si>
    <t>WE_CHANGE</t>
  </si>
  <si>
    <t>TOTALTRAVEL</t>
  </si>
  <si>
    <t>UTOTAL</t>
  </si>
  <si>
    <t>RTOTAL</t>
  </si>
  <si>
    <t>SA_TRAVEL</t>
  </si>
  <si>
    <t>NE_TRAVEL</t>
  </si>
  <si>
    <t>SG_TRAVEL</t>
  </si>
  <si>
    <t>NC_TRAVEL</t>
  </si>
  <si>
    <t>WE_TRAVEL</t>
  </si>
  <si>
    <t>CURRENTMONTH</t>
  </si>
  <si>
    <t>Page 1</t>
  </si>
  <si>
    <t>SA</t>
  </si>
  <si>
    <t>Figure 3: Seasonally Adjusted Vehicle Miles Traveled by Month</t>
  </si>
  <si>
    <t xml:space="preserve">Seasonally adjusted data are modeled by the Bureau of Transportation Statistics, Office of the Assistant Secretary for Research and Technology, U.S. Department of Transportation. </t>
  </si>
  <si>
    <t>See http://www.transtats.bts.gov/OSEA/SeasonalAdjustment/ for additional seasonally adjusted travel data and information.</t>
  </si>
  <si>
    <t>Some historical data were revised based on HPMS and amended TVT data as of December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</si>
</sst>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yyyy"/>
    <numFmt numFmtId="168" formatCode="mmmm"/>
    <numFmt numFmtId="169" formatCode="[Black][&gt;-0.05]#,##0.0;[Red][&lt;-0.01]\-#,##0.0;General"/>
    <numFmt numFmtId="170" formatCode="#,##0;[Red]#,##0"/>
    <numFmt numFmtId="171" formatCode="0;[Red]0"/>
    <numFmt numFmtId="172" formatCode="_(* #,##0_);_(* \(#,##0\);_ &quot; -&quot;"/>
    <numFmt numFmtId="173" formatCode="#,##0.0_);[Red]\-#,##0.0"/>
    <numFmt numFmtId="174" formatCode="mmmm\ yyyy"/>
    <numFmt numFmtId="175" formatCode="mmm"/>
  </numFmts>
  <fonts count="9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color indexed="10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8"/>
      <color indexed="8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4" fillId="2" borderId="0" applyNumberFormat="0" applyBorder="0" applyAlignment="0" applyProtection="0"/>
    <xf numFmtId="0" fontId="0" fillId="3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64" fillId="4" borderId="0" applyNumberFormat="0" applyBorder="0" applyAlignment="0" applyProtection="0"/>
    <xf numFmtId="0" fontId="0" fillId="5" borderId="0" applyNumberFormat="0" applyBorder="0" applyAlignment="0" applyProtection="0"/>
    <xf numFmtId="0" fontId="64" fillId="5" borderId="0" applyNumberFormat="0" applyBorder="0" applyAlignment="0" applyProtection="0"/>
    <xf numFmtId="0" fontId="0" fillId="6" borderId="0" applyNumberFormat="0" applyBorder="0" applyAlignment="0" applyProtection="0"/>
    <xf numFmtId="0" fontId="64" fillId="6" borderId="0" applyNumberFormat="0" applyBorder="0" applyAlignment="0" applyProtection="0"/>
    <xf numFmtId="0" fontId="0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8" borderId="0" applyNumberFormat="0" applyBorder="0" applyAlignment="0" applyProtection="0"/>
    <xf numFmtId="0" fontId="64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9" borderId="0" applyNumberFormat="0" applyBorder="0" applyAlignment="0" applyProtection="0"/>
    <xf numFmtId="0" fontId="0" fillId="10" borderId="0" applyNumberFormat="0" applyBorder="0" applyAlignment="0" applyProtection="0"/>
    <xf numFmtId="0" fontId="64" fillId="10" borderId="0" applyNumberFormat="0" applyBorder="0" applyAlignment="0" applyProtection="0"/>
    <xf numFmtId="0" fontId="0" fillId="11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64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92" applyFont="1">
      <alignment/>
      <protection/>
    </xf>
    <xf numFmtId="3" fontId="0" fillId="0" borderId="0" xfId="92" applyNumberFormat="1" applyFont="1" applyAlignment="1">
      <alignment wrapText="1"/>
      <protection/>
    </xf>
    <xf numFmtId="164" fontId="0" fillId="0" borderId="0" xfId="92" applyNumberFormat="1" applyFont="1" applyAlignment="1">
      <alignment horizontal="left"/>
      <protection/>
    </xf>
    <xf numFmtId="3" fontId="0" fillId="0" borderId="0" xfId="92" applyNumberFormat="1" applyFont="1">
      <alignment/>
      <protection/>
    </xf>
    <xf numFmtId="166" fontId="0" fillId="0" borderId="0" xfId="98" applyNumberFormat="1" applyFont="1" applyAlignment="1">
      <alignment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166" fontId="5" fillId="0" borderId="0" xfId="100" applyNumberFormat="1" applyFont="1" applyAlignment="1">
      <alignment/>
    </xf>
    <xf numFmtId="0" fontId="5" fillId="0" borderId="0" xfId="93" applyFont="1">
      <alignment/>
      <protection/>
    </xf>
    <xf numFmtId="165" fontId="5" fillId="0" borderId="0" xfId="93" applyNumberFormat="1" applyFont="1">
      <alignment/>
      <protection/>
    </xf>
    <xf numFmtId="0" fontId="6" fillId="0" borderId="0" xfId="93" applyFont="1" applyAlignment="1">
      <alignment horizontal="right"/>
      <protection/>
    </xf>
    <xf numFmtId="0" fontId="7" fillId="0" borderId="0" xfId="93" applyFont="1">
      <alignment/>
      <protection/>
    </xf>
    <xf numFmtId="165" fontId="8" fillId="0" borderId="0" xfId="93" applyNumberFormat="1" applyFont="1">
      <alignment/>
      <protection/>
    </xf>
    <xf numFmtId="0" fontId="3" fillId="0" borderId="0" xfId="93" applyFont="1" applyAlignment="1">
      <alignment/>
      <protection/>
    </xf>
    <xf numFmtId="167" fontId="7" fillId="0" borderId="0" xfId="93" applyNumberFormat="1" applyFont="1" applyAlignment="1">
      <alignment/>
      <protection/>
    </xf>
    <xf numFmtId="168" fontId="7" fillId="0" borderId="0" xfId="93" applyNumberFormat="1" applyFont="1" applyAlignment="1">
      <alignment/>
      <protection/>
    </xf>
    <xf numFmtId="0" fontId="7" fillId="0" borderId="0" xfId="93" applyFont="1" applyAlignment="1">
      <alignment/>
      <protection/>
    </xf>
    <xf numFmtId="0" fontId="11" fillId="0" borderId="0" xfId="93" applyFont="1" applyAlignment="1">
      <alignment vertical="center"/>
      <protection/>
    </xf>
    <xf numFmtId="0" fontId="12" fillId="0" borderId="0" xfId="93" applyFont="1">
      <alignment/>
      <protection/>
    </xf>
    <xf numFmtId="0" fontId="13" fillId="0" borderId="0" xfId="93" applyFont="1">
      <alignment/>
      <protection/>
    </xf>
    <xf numFmtId="0" fontId="2" fillId="0" borderId="0" xfId="93">
      <alignment/>
      <protection/>
    </xf>
    <xf numFmtId="3" fontId="2" fillId="0" borderId="0" xfId="93" applyNumberFormat="1" applyAlignment="1">
      <alignment wrapText="1"/>
      <protection/>
    </xf>
    <xf numFmtId="0" fontId="2" fillId="0" borderId="0" xfId="93" applyFont="1">
      <alignment/>
      <protection/>
    </xf>
    <xf numFmtId="0" fontId="2" fillId="0" borderId="0" xfId="93" applyAlignment="1">
      <alignment wrapText="1"/>
      <protection/>
    </xf>
    <xf numFmtId="3" fontId="14" fillId="0" borderId="10" xfId="93" applyNumberFormat="1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horizontal="center" vertical="center" wrapText="1"/>
      <protection/>
    </xf>
    <xf numFmtId="0" fontId="2" fillId="0" borderId="0" xfId="93" applyFill="1">
      <alignment/>
      <protection/>
    </xf>
    <xf numFmtId="0" fontId="3" fillId="0" borderId="0" xfId="93" applyFont="1" applyFill="1">
      <alignment/>
      <protection/>
    </xf>
    <xf numFmtId="0" fontId="2" fillId="33" borderId="0" xfId="93" applyFill="1">
      <alignment/>
      <protection/>
    </xf>
    <xf numFmtId="0" fontId="2" fillId="33" borderId="0" xfId="93" applyFont="1" applyFill="1" applyAlignment="1">
      <alignment/>
      <protection/>
    </xf>
    <xf numFmtId="0" fontId="2" fillId="33" borderId="0" xfId="93" applyFont="1" applyFill="1">
      <alignment/>
      <protection/>
    </xf>
    <xf numFmtId="0" fontId="16" fillId="33" borderId="0" xfId="93" applyFont="1" applyFill="1" applyAlignment="1">
      <alignment horizontal="left"/>
      <protection/>
    </xf>
    <xf numFmtId="0" fontId="2" fillId="0" borderId="0" xfId="93" applyAlignment="1" applyProtection="1">
      <alignment horizontal="left"/>
      <protection/>
    </xf>
    <xf numFmtId="0" fontId="2" fillId="33" borderId="0" xfId="93" applyFont="1" applyFill="1" applyAlignment="1" applyProtection="1">
      <alignment horizontal="left"/>
      <protection/>
    </xf>
    <xf numFmtId="2" fontId="2" fillId="33" borderId="0" xfId="93" applyNumberFormat="1" applyFont="1" applyFill="1" applyAlignment="1" applyProtection="1">
      <alignment horizontal="left"/>
      <protection/>
    </xf>
    <xf numFmtId="0" fontId="2" fillId="0" borderId="0" xfId="93" applyNumberFormat="1">
      <alignment/>
      <protection/>
    </xf>
    <xf numFmtId="0" fontId="2" fillId="0" borderId="11" xfId="93" applyNumberFormat="1" applyFont="1" applyBorder="1" applyAlignment="1">
      <alignment horizontal="center" wrapText="1"/>
      <protection/>
    </xf>
    <xf numFmtId="0" fontId="2" fillId="0" borderId="12" xfId="93" applyNumberFormat="1" applyFont="1" applyBorder="1" applyAlignment="1">
      <alignment horizontal="center" wrapText="1"/>
      <protection/>
    </xf>
    <xf numFmtId="0" fontId="2" fillId="0" borderId="10" xfId="93" applyNumberFormat="1" applyFont="1" applyBorder="1" applyAlignment="1">
      <alignment horizontal="center" wrapText="1"/>
      <protection/>
    </xf>
    <xf numFmtId="0" fontId="2" fillId="0" borderId="13" xfId="93" applyNumberFormat="1" applyFont="1" applyBorder="1" applyAlignment="1">
      <alignment horizontal="centerContinuous"/>
      <protection/>
    </xf>
    <xf numFmtId="0" fontId="2" fillId="0" borderId="14" xfId="93" applyNumberFormat="1" applyFont="1" applyBorder="1" applyAlignment="1">
      <alignment horizontal="centerContinuous"/>
      <protection/>
    </xf>
    <xf numFmtId="0" fontId="2" fillId="0" borderId="14" xfId="93" applyFont="1" applyBorder="1" applyAlignment="1">
      <alignment horizontal="centerContinuous"/>
      <protection/>
    </xf>
    <xf numFmtId="0" fontId="2" fillId="0" borderId="15" xfId="93" applyFont="1" applyBorder="1" applyAlignment="1">
      <alignment horizontal="centerContinuous"/>
      <protection/>
    </xf>
    <xf numFmtId="0" fontId="16" fillId="0" borderId="10" xfId="93" applyNumberFormat="1" applyFont="1" applyBorder="1" applyAlignment="1">
      <alignment horizontal="centerContinuous" vertical="center"/>
      <protection/>
    </xf>
    <xf numFmtId="0" fontId="16" fillId="0" borderId="16" xfId="93" applyFont="1" applyBorder="1" applyAlignment="1">
      <alignment horizontal="centerContinuous"/>
      <protection/>
    </xf>
    <xf numFmtId="0" fontId="16" fillId="0" borderId="17" xfId="93" applyFont="1" applyBorder="1" applyAlignment="1">
      <alignment horizontal="centerContinuous"/>
      <protection/>
    </xf>
    <xf numFmtId="0" fontId="16" fillId="0" borderId="18" xfId="93" applyFont="1" applyBorder="1" applyAlignment="1">
      <alignment horizontal="centerContinuous"/>
      <protection/>
    </xf>
    <xf numFmtId="0" fontId="16" fillId="0" borderId="13" xfId="93" applyNumberFormat="1" applyFont="1" applyBorder="1" applyAlignment="1">
      <alignment horizontal="centerContinuous" vertical="center"/>
      <protection/>
    </xf>
    <xf numFmtId="0" fontId="16" fillId="0" borderId="14" xfId="93" applyNumberFormat="1" applyFont="1" applyBorder="1" applyAlignment="1">
      <alignment horizontal="centerContinuous" vertical="center"/>
      <protection/>
    </xf>
    <xf numFmtId="0" fontId="16" fillId="0" borderId="15" xfId="93" applyNumberFormat="1" applyFont="1" applyBorder="1" applyAlignment="1">
      <alignment horizontal="centerContinuous" vertical="center"/>
      <protection/>
    </xf>
    <xf numFmtId="0" fontId="16" fillId="0" borderId="19" xfId="93" applyFont="1" applyBorder="1" applyAlignment="1">
      <alignment horizontal="centerContinuous"/>
      <protection/>
    </xf>
    <xf numFmtId="0" fontId="16" fillId="0" borderId="20" xfId="93" applyFont="1" applyBorder="1" applyAlignment="1">
      <alignment horizontal="centerContinuous"/>
      <protection/>
    </xf>
    <xf numFmtId="0" fontId="16" fillId="0" borderId="21" xfId="93" applyFont="1" applyBorder="1" applyAlignment="1">
      <alignment horizontal="centerContinuous"/>
      <protection/>
    </xf>
    <xf numFmtId="0" fontId="2" fillId="0" borderId="0" xfId="93" applyNumberFormat="1" applyAlignment="1">
      <alignment horizontal="centerContinuous"/>
      <protection/>
    </xf>
    <xf numFmtId="0" fontId="2" fillId="0" borderId="0" xfId="93" applyAlignment="1">
      <alignment horizontal="centerContinuous"/>
      <protection/>
    </xf>
    <xf numFmtId="0" fontId="16" fillId="0" borderId="0" xfId="93" applyFont="1" applyAlignment="1">
      <alignment horizontal="centerContinuous"/>
      <protection/>
    </xf>
    <xf numFmtId="0" fontId="2" fillId="0" borderId="20" xfId="93" applyNumberFormat="1" applyBorder="1" applyAlignment="1">
      <alignment horizontal="centerContinuous"/>
      <protection/>
    </xf>
    <xf numFmtId="0" fontId="2" fillId="0" borderId="20" xfId="93" applyBorder="1" applyAlignment="1">
      <alignment horizontal="centerContinuous"/>
      <protection/>
    </xf>
    <xf numFmtId="0" fontId="2" fillId="0" borderId="14" xfId="93" applyFont="1" applyBorder="1" applyAlignment="1">
      <alignment/>
      <protection/>
    </xf>
    <xf numFmtId="0" fontId="2" fillId="0" borderId="15" xfId="93" applyFont="1" applyBorder="1" applyAlignment="1">
      <alignment/>
      <protection/>
    </xf>
    <xf numFmtId="0" fontId="2" fillId="0" borderId="14" xfId="93" applyFont="1" applyBorder="1" applyAlignment="1">
      <alignment horizontal="left"/>
      <protection/>
    </xf>
    <xf numFmtId="0" fontId="2" fillId="0" borderId="15" xfId="93" applyFont="1" applyBorder="1" applyAlignment="1">
      <alignment horizontal="left"/>
      <protection/>
    </xf>
    <xf numFmtId="0" fontId="16" fillId="0" borderId="22" xfId="93" applyFont="1" applyFill="1" applyBorder="1" applyAlignment="1">
      <alignment horizontal="center" vertical="center" wrapText="1"/>
      <protection/>
    </xf>
    <xf numFmtId="0" fontId="16" fillId="0" borderId="10" xfId="93" applyNumberFormat="1" applyFont="1" applyBorder="1" applyAlignment="1">
      <alignment horizontal="center" vertical="center" wrapText="1"/>
      <protection/>
    </xf>
    <xf numFmtId="0" fontId="2" fillId="0" borderId="14" xfId="93" applyFont="1" applyBorder="1" applyAlignment="1">
      <alignment horizontal="center" wrapText="1"/>
      <protection/>
    </xf>
    <xf numFmtId="0" fontId="2" fillId="0" borderId="15" xfId="93" applyFont="1" applyBorder="1" applyAlignment="1">
      <alignment horizontal="center" wrapText="1"/>
      <protection/>
    </xf>
    <xf numFmtId="0" fontId="2" fillId="0" borderId="13" xfId="93" applyFont="1" applyBorder="1" applyAlignment="1">
      <alignment horizontal="centerContinuous" wrapText="1"/>
      <protection/>
    </xf>
    <xf numFmtId="0" fontId="2" fillId="0" borderId="14" xfId="93" applyFont="1" applyBorder="1" applyAlignment="1">
      <alignment horizontal="centerContinuous" wrapText="1"/>
      <protection/>
    </xf>
    <xf numFmtId="0" fontId="19" fillId="0" borderId="0" xfId="93" applyFont="1" applyAlignment="1">
      <alignment horizontal="center" wrapText="1"/>
      <protection/>
    </xf>
    <xf numFmtId="169" fontId="14" fillId="0" borderId="10" xfId="93" applyNumberFormat="1" applyFont="1" applyBorder="1" applyAlignment="1">
      <alignment horizontal="right" wrapText="1"/>
      <protection/>
    </xf>
    <xf numFmtId="170" fontId="15" fillId="0" borderId="10" xfId="93" applyNumberFormat="1" applyFont="1" applyBorder="1" applyAlignment="1">
      <alignment horizontal="right" wrapText="1"/>
      <protection/>
    </xf>
    <xf numFmtId="3" fontId="15" fillId="0" borderId="10" xfId="93" applyNumberFormat="1" applyFont="1" applyBorder="1" applyAlignment="1">
      <alignment horizontal="right" wrapText="1"/>
      <protection/>
    </xf>
    <xf numFmtId="170" fontId="14" fillId="0" borderId="10" xfId="93" applyNumberFormat="1" applyFont="1" applyBorder="1" applyAlignment="1">
      <alignment wrapText="1"/>
      <protection/>
    </xf>
    <xf numFmtId="171" fontId="14" fillId="0" borderId="10" xfId="93" applyNumberFormat="1" applyFont="1" applyBorder="1" applyAlignment="1">
      <alignment wrapText="1"/>
      <protection/>
    </xf>
    <xf numFmtId="170" fontId="14" fillId="0" borderId="10" xfId="93" applyNumberFormat="1" applyFont="1" applyBorder="1" applyAlignment="1">
      <alignment horizontal="right" wrapText="1"/>
      <protection/>
    </xf>
    <xf numFmtId="172" fontId="14" fillId="0" borderId="10" xfId="93" applyNumberFormat="1" applyFont="1" applyBorder="1" applyAlignment="1">
      <alignment horizontal="right" wrapText="1"/>
      <protection/>
    </xf>
    <xf numFmtId="3" fontId="14" fillId="0" borderId="10" xfId="93" applyNumberFormat="1" applyFont="1" applyBorder="1" applyAlignment="1">
      <alignment horizontal="right" wrapText="1"/>
      <protection/>
    </xf>
    <xf numFmtId="2" fontId="14" fillId="0" borderId="10" xfId="93" applyNumberFormat="1" applyFont="1" applyBorder="1" applyAlignment="1">
      <alignment horizontal="right" wrapText="1"/>
      <protection/>
    </xf>
    <xf numFmtId="2" fontId="15" fillId="0" borderId="10" xfId="93" applyNumberFormat="1" applyFont="1" applyBorder="1" applyAlignment="1">
      <alignment horizontal="right" wrapText="1"/>
      <protection/>
    </xf>
    <xf numFmtId="0" fontId="15" fillId="0" borderId="0" xfId="93" applyFont="1" applyFill="1" applyBorder="1" applyAlignment="1">
      <alignment horizontal="left" wrapText="1"/>
      <protection/>
    </xf>
    <xf numFmtId="165" fontId="15" fillId="0" borderId="13" xfId="93" applyNumberFormat="1" applyFont="1" applyBorder="1" applyAlignment="1">
      <alignment horizontal="left" wrapText="1"/>
      <protection/>
    </xf>
    <xf numFmtId="3" fontId="15" fillId="0" borderId="14" xfId="93" applyNumberFormat="1" applyFont="1" applyBorder="1" applyAlignment="1">
      <alignment horizontal="left" wrapText="1"/>
      <protection/>
    </xf>
    <xf numFmtId="165" fontId="15" fillId="0" borderId="14" xfId="93" applyNumberFormat="1" applyFont="1" applyBorder="1" applyAlignment="1">
      <alignment horizontal="left" wrapText="1"/>
      <protection/>
    </xf>
    <xf numFmtId="170" fontId="15" fillId="0" borderId="14" xfId="93" applyNumberFormat="1" applyFont="1" applyBorder="1" applyAlignment="1">
      <alignment horizontal="left"/>
      <protection/>
    </xf>
    <xf numFmtId="172" fontId="15" fillId="0" borderId="14" xfId="93" applyNumberFormat="1" applyFont="1" applyBorder="1" applyAlignment="1">
      <alignment horizontal="left"/>
      <protection/>
    </xf>
    <xf numFmtId="3" fontId="15" fillId="0" borderId="14" xfId="93" applyNumberFormat="1" applyFont="1" applyBorder="1" applyAlignment="1">
      <alignment horizontal="left"/>
      <protection/>
    </xf>
    <xf numFmtId="0" fontId="15" fillId="0" borderId="14" xfId="93" applyFont="1" applyBorder="1" applyAlignment="1">
      <alignment horizontal="left"/>
      <protection/>
    </xf>
    <xf numFmtId="0" fontId="15" fillId="0" borderId="15" xfId="93" applyFont="1" applyBorder="1" applyAlignment="1">
      <alignment horizontal="left"/>
      <protection/>
    </xf>
    <xf numFmtId="172" fontId="14" fillId="0" borderId="10" xfId="93" applyNumberFormat="1" applyFont="1" applyBorder="1" applyAlignment="1">
      <alignment wrapText="1"/>
      <protection/>
    </xf>
    <xf numFmtId="0" fontId="15" fillId="0" borderId="13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5" xfId="93" applyFont="1" applyBorder="1" applyAlignment="1">
      <alignment horizontal="left" wrapText="1"/>
      <protection/>
    </xf>
    <xf numFmtId="173" fontId="2" fillId="0" borderId="0" xfId="93" applyNumberFormat="1">
      <alignment/>
      <protection/>
    </xf>
    <xf numFmtId="173" fontId="15" fillId="0" borderId="13" xfId="93" applyNumberFormat="1" applyFont="1" applyBorder="1" applyAlignment="1">
      <alignment horizontal="left" wrapText="1"/>
      <protection/>
    </xf>
    <xf numFmtId="173" fontId="15" fillId="0" borderId="14" xfId="93" applyNumberFormat="1" applyFont="1" applyBorder="1" applyAlignment="1">
      <alignment horizontal="left" wrapText="1"/>
      <protection/>
    </xf>
    <xf numFmtId="173" fontId="14" fillId="0" borderId="10" xfId="93" applyNumberFormat="1" applyFont="1" applyBorder="1" applyAlignment="1">
      <alignment wrapText="1"/>
      <protection/>
    </xf>
    <xf numFmtId="173" fontId="16" fillId="33" borderId="0" xfId="93" applyNumberFormat="1" applyFont="1" applyFill="1">
      <alignment/>
      <protection/>
    </xf>
    <xf numFmtId="0" fontId="16" fillId="33" borderId="0" xfId="93" applyFont="1" applyFill="1">
      <alignment/>
      <protection/>
    </xf>
    <xf numFmtId="165" fontId="2" fillId="0" borderId="0" xfId="93" applyNumberFormat="1">
      <alignment/>
      <protection/>
    </xf>
    <xf numFmtId="3" fontId="2" fillId="0" borderId="0" xfId="93" applyNumberFormat="1">
      <alignment/>
      <protection/>
    </xf>
    <xf numFmtId="165" fontId="2" fillId="33" borderId="0" xfId="93" applyNumberFormat="1" applyFill="1">
      <alignment/>
      <protection/>
    </xf>
    <xf numFmtId="3" fontId="2" fillId="33" borderId="0" xfId="93" applyNumberFormat="1" applyFill="1">
      <alignment/>
      <protection/>
    </xf>
    <xf numFmtId="169" fontId="15" fillId="0" borderId="13" xfId="93" applyNumberFormat="1" applyFont="1" applyBorder="1" applyAlignment="1">
      <alignment horizontal="left" wrapText="1"/>
      <protection/>
    </xf>
    <xf numFmtId="169" fontId="15" fillId="0" borderId="14" xfId="93" applyNumberFormat="1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165" fontId="14" fillId="0" borderId="10" xfId="93" applyNumberFormat="1" applyFont="1" applyBorder="1" applyAlignment="1">
      <alignment wrapText="1"/>
      <protection/>
    </xf>
    <xf numFmtId="1" fontId="15" fillId="0" borderId="10" xfId="93" applyNumberFormat="1" applyFont="1" applyBorder="1" applyAlignment="1">
      <alignment horizontal="center" vertical="center" wrapText="1"/>
      <protection/>
    </xf>
    <xf numFmtId="3" fontId="15" fillId="0" borderId="10" xfId="93" applyNumberFormat="1" applyFont="1" applyBorder="1" applyAlignment="1">
      <alignment horizontal="center" vertical="center" wrapText="1"/>
      <protection/>
    </xf>
    <xf numFmtId="165" fontId="16" fillId="33" borderId="0" xfId="93" applyNumberFormat="1" applyFont="1" applyFill="1">
      <alignment/>
      <protection/>
    </xf>
    <xf numFmtId="3" fontId="16" fillId="33" borderId="0" xfId="93" applyNumberFormat="1" applyFont="1" applyFill="1">
      <alignment/>
      <protection/>
    </xf>
    <xf numFmtId="0" fontId="20" fillId="0" borderId="10" xfId="93" applyFont="1" applyBorder="1" applyAlignment="1">
      <alignment wrapText="1"/>
      <protection/>
    </xf>
    <xf numFmtId="173" fontId="20" fillId="0" borderId="23" xfId="93" applyNumberFormat="1" applyFont="1" applyBorder="1" applyAlignment="1">
      <alignment wrapText="1"/>
      <protection/>
    </xf>
    <xf numFmtId="3" fontId="20" fillId="0" borderId="23" xfId="93" applyNumberFormat="1" applyFont="1" applyBorder="1" applyAlignment="1">
      <alignment wrapText="1"/>
      <protection/>
    </xf>
    <xf numFmtId="0" fontId="20" fillId="0" borderId="23" xfId="93" applyFont="1" applyBorder="1" applyAlignment="1">
      <alignment wrapText="1"/>
      <protection/>
    </xf>
    <xf numFmtId="0" fontId="2" fillId="33" borderId="17" xfId="93" applyFill="1" applyBorder="1" applyAlignment="1">
      <alignment/>
      <protection/>
    </xf>
    <xf numFmtId="173" fontId="2" fillId="33" borderId="16" xfId="93" applyNumberFormat="1" applyFill="1" applyBorder="1" applyAlignment="1">
      <alignment/>
      <protection/>
    </xf>
    <xf numFmtId="3" fontId="2" fillId="33" borderId="17" xfId="93" applyNumberFormat="1" applyFill="1" applyBorder="1" applyAlignment="1">
      <alignment/>
      <protection/>
    </xf>
    <xf numFmtId="173" fontId="2" fillId="33" borderId="17" xfId="93" applyNumberFormat="1" applyFill="1" applyBorder="1" applyAlignment="1">
      <alignment/>
      <protection/>
    </xf>
    <xf numFmtId="0" fontId="2" fillId="33" borderId="18" xfId="93" applyFill="1" applyBorder="1" applyAlignment="1">
      <alignment/>
      <protection/>
    </xf>
    <xf numFmtId="0" fontId="2" fillId="33" borderId="20" xfId="93" applyFill="1" applyBorder="1" applyAlignment="1">
      <alignment/>
      <protection/>
    </xf>
    <xf numFmtId="173" fontId="2" fillId="33" borderId="19" xfId="93" applyNumberFormat="1" applyFill="1" applyBorder="1" applyAlignment="1">
      <alignment/>
      <protection/>
    </xf>
    <xf numFmtId="3" fontId="2" fillId="33" borderId="20" xfId="93" applyNumberFormat="1" applyFill="1" applyBorder="1" applyAlignment="1">
      <alignment/>
      <protection/>
    </xf>
    <xf numFmtId="173" fontId="2" fillId="33" borderId="20" xfId="93" applyNumberFormat="1" applyFill="1" applyBorder="1" applyAlignment="1">
      <alignment/>
      <protection/>
    </xf>
    <xf numFmtId="0" fontId="2" fillId="33" borderId="21" xfId="93" applyFill="1" applyBorder="1" applyAlignment="1">
      <alignment/>
      <protection/>
    </xf>
    <xf numFmtId="0" fontId="21" fillId="0" borderId="10" xfId="93" applyFont="1" applyBorder="1" applyAlignment="1">
      <alignment wrapText="1"/>
      <protection/>
    </xf>
    <xf numFmtId="173" fontId="21" fillId="0" borderId="11" xfId="93" applyNumberFormat="1" applyFont="1" applyBorder="1" applyAlignment="1">
      <alignment wrapText="1"/>
      <protection/>
    </xf>
    <xf numFmtId="3" fontId="21" fillId="0" borderId="11" xfId="93" applyNumberFormat="1" applyFont="1" applyBorder="1" applyAlignment="1">
      <alignment wrapText="1"/>
      <protection/>
    </xf>
    <xf numFmtId="0" fontId="21" fillId="0" borderId="11" xfId="93" applyFont="1" applyBorder="1" applyAlignment="1">
      <alignment wrapText="1"/>
      <protection/>
    </xf>
    <xf numFmtId="173" fontId="14" fillId="0" borderId="12" xfId="93" applyNumberFormat="1" applyFont="1" applyBorder="1" applyAlignment="1">
      <alignment wrapText="1"/>
      <protection/>
    </xf>
    <xf numFmtId="3" fontId="14" fillId="0" borderId="12" xfId="93" applyNumberFormat="1" applyFont="1" applyBorder="1" applyAlignment="1">
      <alignment wrapText="1"/>
      <protection/>
    </xf>
    <xf numFmtId="0" fontId="14" fillId="0" borderId="12" xfId="93" applyFont="1" applyBorder="1" applyAlignment="1">
      <alignment wrapText="1"/>
      <protection/>
    </xf>
    <xf numFmtId="173" fontId="14" fillId="0" borderId="10" xfId="93" applyNumberFormat="1" applyFont="1" applyBorder="1" applyAlignment="1">
      <alignment horizontal="left" wrapText="1"/>
      <protection/>
    </xf>
    <xf numFmtId="3" fontId="14" fillId="0" borderId="13" xfId="93" applyNumberFormat="1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3" fontId="2" fillId="0" borderId="13" xfId="93" applyNumberFormat="1" applyBorder="1" applyAlignment="1">
      <alignment horizontal="left"/>
      <protection/>
    </xf>
    <xf numFmtId="0" fontId="14" fillId="0" borderId="15" xfId="93" applyFont="1" applyBorder="1" applyAlignment="1">
      <alignment horizontal="left"/>
      <protection/>
    </xf>
    <xf numFmtId="3" fontId="14" fillId="0" borderId="13" xfId="93" applyNumberFormat="1" applyFont="1" applyBorder="1" applyAlignment="1">
      <alignment horizontal="left" wrapText="1"/>
      <protection/>
    </xf>
    <xf numFmtId="173" fontId="15" fillId="0" borderId="13" xfId="93" applyNumberFormat="1" applyFont="1" applyBorder="1" applyAlignment="1">
      <alignment horizontal="left"/>
      <protection/>
    </xf>
    <xf numFmtId="173" fontId="15" fillId="0" borderId="14" xfId="93" applyNumberFormat="1" applyFont="1" applyBorder="1" applyAlignment="1">
      <alignment horizontal="left"/>
      <protection/>
    </xf>
    <xf numFmtId="0" fontId="2" fillId="0" borderId="0" xfId="93" applyAlignment="1">
      <alignment horizontal="center"/>
      <protection/>
    </xf>
    <xf numFmtId="0" fontId="14" fillId="0" borderId="0" xfId="93" applyFont="1" applyBorder="1" applyAlignment="1">
      <alignment wrapText="1"/>
      <protection/>
    </xf>
    <xf numFmtId="0" fontId="14" fillId="0" borderId="10" xfId="93" applyNumberFormat="1" applyFont="1" applyBorder="1" applyAlignment="1">
      <alignment wrapText="1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0" xfId="93" applyFont="1">
      <alignment/>
      <protection/>
    </xf>
    <xf numFmtId="0" fontId="15" fillId="0" borderId="0" xfId="93" applyFont="1" applyBorder="1" applyAlignment="1">
      <alignment horizontal="left" wrapText="1"/>
      <protection/>
    </xf>
    <xf numFmtId="173" fontId="2" fillId="33" borderId="0" xfId="93" applyNumberFormat="1" applyFill="1">
      <alignment/>
      <protection/>
    </xf>
    <xf numFmtId="0" fontId="2" fillId="33" borderId="0" xfId="93" applyFill="1" applyAlignment="1">
      <alignment horizontal="center"/>
      <protection/>
    </xf>
    <xf numFmtId="0" fontId="2" fillId="33" borderId="0" xfId="93" applyFill="1" applyBorder="1" applyAlignment="1">
      <alignment/>
      <protection/>
    </xf>
    <xf numFmtId="3" fontId="14" fillId="0" borderId="13" xfId="93" applyNumberFormat="1" applyFont="1" applyBorder="1" applyAlignment="1">
      <alignment horizontal="centerContinuous"/>
      <protection/>
    </xf>
    <xf numFmtId="0" fontId="14" fillId="0" borderId="15" xfId="93" applyFont="1" applyBorder="1" applyAlignment="1">
      <alignment horizontal="centerContinuous"/>
      <protection/>
    </xf>
    <xf numFmtId="173" fontId="2" fillId="33" borderId="24" xfId="93" applyNumberFormat="1" applyFill="1" applyBorder="1" applyAlignment="1">
      <alignment/>
      <protection/>
    </xf>
    <xf numFmtId="3" fontId="2" fillId="33" borderId="0" xfId="93" applyNumberFormat="1" applyFill="1" applyBorder="1" applyAlignment="1">
      <alignment/>
      <protection/>
    </xf>
    <xf numFmtId="173" fontId="2" fillId="33" borderId="0" xfId="93" applyNumberFormat="1" applyFill="1" applyBorder="1" applyAlignment="1">
      <alignment/>
      <protection/>
    </xf>
    <xf numFmtId="0" fontId="2" fillId="33" borderId="25" xfId="93" applyFill="1" applyBorder="1" applyAlignment="1">
      <alignment/>
      <protection/>
    </xf>
    <xf numFmtId="173" fontId="14" fillId="0" borderId="23" xfId="93" applyNumberFormat="1" applyFont="1" applyBorder="1" applyAlignment="1">
      <alignment wrapText="1"/>
      <protection/>
    </xf>
    <xf numFmtId="3" fontId="14" fillId="0" borderId="23" xfId="93" applyNumberFormat="1" applyFont="1" applyBorder="1" applyAlignment="1">
      <alignment wrapText="1"/>
      <protection/>
    </xf>
    <xf numFmtId="0" fontId="14" fillId="0" borderId="23" xfId="93" applyFont="1" applyBorder="1" applyAlignment="1">
      <alignment wrapText="1"/>
      <protection/>
    </xf>
    <xf numFmtId="0" fontId="14" fillId="0" borderId="22" xfId="93" applyFont="1" applyFill="1" applyBorder="1" applyAlignment="1">
      <alignment wrapText="1"/>
      <protection/>
    </xf>
    <xf numFmtId="3" fontId="2" fillId="0" borderId="0" xfId="93" applyNumberFormat="1" applyBorder="1" applyAlignment="1">
      <alignment wrapText="1"/>
      <protection/>
    </xf>
    <xf numFmtId="17" fontId="2" fillId="0" borderId="0" xfId="93" applyNumberFormat="1" applyBorder="1" applyAlignment="1">
      <alignment wrapText="1"/>
      <protection/>
    </xf>
    <xf numFmtId="3" fontId="2" fillId="0" borderId="26" xfId="93" applyNumberFormat="1" applyBorder="1" applyAlignment="1">
      <alignment wrapText="1"/>
      <protection/>
    </xf>
    <xf numFmtId="17" fontId="2" fillId="0" borderId="27" xfId="93" applyNumberFormat="1" applyBorder="1" applyAlignment="1">
      <alignment wrapText="1"/>
      <protection/>
    </xf>
    <xf numFmtId="167" fontId="2" fillId="0" borderId="26" xfId="93" applyNumberFormat="1" applyBorder="1">
      <alignment/>
      <protection/>
    </xf>
    <xf numFmtId="3" fontId="2" fillId="0" borderId="12" xfId="93" applyNumberFormat="1" applyBorder="1" applyAlignment="1">
      <alignment wrapText="1"/>
      <protection/>
    </xf>
    <xf numFmtId="17" fontId="2" fillId="0" borderId="19" xfId="93" applyNumberFormat="1" applyBorder="1" applyAlignment="1">
      <alignment wrapText="1"/>
      <protection/>
    </xf>
    <xf numFmtId="3" fontId="2" fillId="0" borderId="10" xfId="93" applyNumberFormat="1" applyBorder="1" applyAlignment="1">
      <alignment wrapText="1"/>
      <protection/>
    </xf>
    <xf numFmtId="17" fontId="2" fillId="0" borderId="13" xfId="93" applyNumberFormat="1" applyBorder="1" applyAlignment="1">
      <alignment wrapText="1"/>
      <protection/>
    </xf>
    <xf numFmtId="0" fontId="16" fillId="0" borderId="10" xfId="93" applyFont="1" applyBorder="1" applyAlignment="1">
      <alignment horizontal="center" vertical="center" wrapText="1"/>
      <protection/>
    </xf>
    <xf numFmtId="0" fontId="16" fillId="0" borderId="19" xfId="93" applyFont="1" applyBorder="1" applyAlignment="1">
      <alignment horizontal="center" vertical="center" wrapText="1"/>
      <protection/>
    </xf>
    <xf numFmtId="0" fontId="16" fillId="0" borderId="26" xfId="93" applyFont="1" applyBorder="1" applyAlignment="1">
      <alignment horizontal="center" vertical="center"/>
      <protection/>
    </xf>
    <xf numFmtId="2" fontId="2" fillId="0" borderId="26" xfId="93" applyNumberFormat="1" applyFont="1" applyBorder="1" applyAlignment="1">
      <alignment horizontal="center" vertical="center" wrapText="1"/>
      <protection/>
    </xf>
    <xf numFmtId="0" fontId="2" fillId="0" borderId="10" xfId="93" applyBorder="1" applyAlignment="1">
      <alignment horizontal="right" wrapText="1"/>
      <protection/>
    </xf>
    <xf numFmtId="1" fontId="16" fillId="0" borderId="26" xfId="93" applyNumberFormat="1" applyFont="1" applyBorder="1" applyAlignment="1">
      <alignment horizontal="center" vertical="center" wrapText="1"/>
      <protection/>
    </xf>
    <xf numFmtId="0" fontId="16" fillId="0" borderId="0" xfId="93" applyFont="1" applyBorder="1" applyAlignment="1">
      <alignment horizontal="right" vertical="center" wrapText="1"/>
      <protection/>
    </xf>
    <xf numFmtId="2" fontId="2" fillId="0" borderId="10" xfId="93" applyNumberFormat="1" applyBorder="1" applyAlignment="1">
      <alignment wrapText="1"/>
      <protection/>
    </xf>
    <xf numFmtId="1" fontId="16" fillId="0" borderId="13" xfId="93" applyNumberFormat="1" applyFont="1" applyBorder="1" applyAlignment="1">
      <alignment horizontal="center" vertical="center" wrapText="1"/>
      <protection/>
    </xf>
    <xf numFmtId="49" fontId="2" fillId="0" borderId="0" xfId="93" applyNumberFormat="1">
      <alignment/>
      <protection/>
    </xf>
    <xf numFmtId="2" fontId="2" fillId="0" borderId="0" xfId="93" applyNumberFormat="1">
      <alignment/>
      <protection/>
    </xf>
    <xf numFmtId="1" fontId="2" fillId="0" borderId="0" xfId="93" applyNumberFormat="1">
      <alignment/>
      <protection/>
    </xf>
    <xf numFmtId="164" fontId="2" fillId="0" borderId="0" xfId="93" applyNumberFormat="1" applyAlignment="1">
      <alignment horizontal="right"/>
      <protection/>
    </xf>
    <xf numFmtId="164" fontId="2" fillId="0" borderId="0" xfId="93" applyNumberFormat="1" applyFont="1">
      <alignment/>
      <protection/>
    </xf>
    <xf numFmtId="49" fontId="2" fillId="0" borderId="0" xfId="93" applyNumberFormat="1" applyFont="1">
      <alignment/>
      <protection/>
    </xf>
    <xf numFmtId="49" fontId="97" fillId="0" borderId="0" xfId="93" applyNumberFormat="1" applyFont="1" applyAlignment="1">
      <alignment horizontal="left" vertical="center"/>
      <protection/>
    </xf>
    <xf numFmtId="14" fontId="2" fillId="0" borderId="0" xfId="93" applyNumberFormat="1">
      <alignment/>
      <protection/>
    </xf>
    <xf numFmtId="168" fontId="2" fillId="0" borderId="0" xfId="93" applyNumberFormat="1">
      <alignment/>
      <protection/>
    </xf>
    <xf numFmtId="174" fontId="2" fillId="0" borderId="0" xfId="93" applyNumberFormat="1">
      <alignment/>
      <protection/>
    </xf>
    <xf numFmtId="0" fontId="64" fillId="0" borderId="0" xfId="0" applyFont="1" applyAlignment="1">
      <alignment/>
    </xf>
    <xf numFmtId="0" fontId="83" fillId="0" borderId="0" xfId="85" applyAlignment="1">
      <alignment/>
    </xf>
    <xf numFmtId="0" fontId="10" fillId="0" borderId="0" xfId="93" applyNumberFormat="1" applyFont="1" applyAlignment="1">
      <alignment horizontal="left"/>
      <protection/>
    </xf>
    <xf numFmtId="0" fontId="11" fillId="0" borderId="0" xfId="93" applyFont="1" applyAlignment="1">
      <alignment horizontal="left" vertical="center"/>
      <protection/>
    </xf>
    <xf numFmtId="0" fontId="7" fillId="0" borderId="0" xfId="93" applyFont="1" applyAlignment="1">
      <alignment/>
      <protection/>
    </xf>
    <xf numFmtId="0" fontId="2" fillId="0" borderId="0" xfId="93" applyAlignment="1">
      <alignment/>
      <protection/>
    </xf>
    <xf numFmtId="0" fontId="4" fillId="0" borderId="0" xfId="93" applyFont="1" applyAlignment="1">
      <alignment horizontal="right"/>
      <protection/>
    </xf>
    <xf numFmtId="0" fontId="2" fillId="0" borderId="0" xfId="93" applyAlignment="1">
      <alignment horizontal="right"/>
      <protection/>
    </xf>
    <xf numFmtId="0" fontId="4" fillId="0" borderId="0" xfId="93" applyNumberFormat="1" applyFont="1" applyAlignment="1">
      <alignment horizontal="left"/>
      <protection/>
    </xf>
    <xf numFmtId="0" fontId="4" fillId="0" borderId="0" xfId="93" applyNumberFormat="1" applyFont="1" applyAlignment="1">
      <alignment/>
      <protection/>
    </xf>
    <xf numFmtId="0" fontId="5" fillId="0" borderId="0" xfId="93" applyFont="1" applyAlignment="1">
      <alignment horizontal="center"/>
      <protection/>
    </xf>
    <xf numFmtId="0" fontId="17" fillId="0" borderId="0" xfId="93" applyFont="1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2" fillId="33" borderId="0" xfId="93" applyFont="1" applyFill="1" applyAlignment="1">
      <alignment wrapText="1"/>
      <protection/>
    </xf>
    <xf numFmtId="0" fontId="2" fillId="33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2" fillId="33" borderId="0" xfId="93" applyFont="1" applyFill="1" applyAlignment="1">
      <alignment horizontal="left" wrapText="1"/>
      <protection/>
    </xf>
    <xf numFmtId="0" fontId="16" fillId="0" borderId="21" xfId="93" applyFont="1" applyBorder="1" applyAlignment="1">
      <alignment horizontal="left" wrapText="1"/>
      <protection/>
    </xf>
    <xf numFmtId="0" fontId="16" fillId="0" borderId="20" xfId="93" applyFont="1" applyBorder="1" applyAlignment="1">
      <alignment horizontal="left" wrapText="1"/>
      <protection/>
    </xf>
    <xf numFmtId="0" fontId="16" fillId="0" borderId="19" xfId="93" applyFont="1" applyBorder="1" applyAlignment="1">
      <alignment horizontal="left" wrapText="1"/>
      <protection/>
    </xf>
    <xf numFmtId="0" fontId="16" fillId="0" borderId="18" xfId="93" applyFont="1" applyBorder="1" applyAlignment="1">
      <alignment horizontal="left" wrapText="1"/>
      <protection/>
    </xf>
    <xf numFmtId="0" fontId="16" fillId="0" borderId="17" xfId="93" applyFont="1" applyBorder="1" applyAlignment="1">
      <alignment horizontal="left" wrapText="1"/>
      <protection/>
    </xf>
    <xf numFmtId="0" fontId="16" fillId="0" borderId="16" xfId="93" applyFont="1" applyBorder="1" applyAlignment="1">
      <alignment horizontal="left" wrapText="1"/>
      <protection/>
    </xf>
    <xf numFmtId="0" fontId="16" fillId="0" borderId="15" xfId="93" applyNumberFormat="1" applyFont="1" applyBorder="1" applyAlignment="1">
      <alignment horizontal="center" vertical="center" wrapText="1"/>
      <protection/>
    </xf>
    <xf numFmtId="0" fontId="16" fillId="0" borderId="14" xfId="93" applyNumberFormat="1" applyFont="1" applyBorder="1" applyAlignment="1">
      <alignment horizontal="center" vertical="center" wrapText="1"/>
      <protection/>
    </xf>
    <xf numFmtId="0" fontId="16" fillId="0" borderId="13" xfId="93" applyNumberFormat="1" applyFont="1" applyBorder="1" applyAlignment="1">
      <alignment horizontal="center" vertical="center" wrapText="1"/>
      <protection/>
    </xf>
    <xf numFmtId="0" fontId="2" fillId="0" borderId="15" xfId="93" applyFont="1" applyBorder="1" applyAlignment="1">
      <alignment horizontal="left" wrapText="1"/>
      <protection/>
    </xf>
    <xf numFmtId="0" fontId="2" fillId="0" borderId="14" xfId="93" applyFont="1" applyBorder="1" applyAlignment="1">
      <alignment horizontal="left" wrapText="1"/>
      <protection/>
    </xf>
    <xf numFmtId="0" fontId="2" fillId="0" borderId="13" xfId="93" applyFont="1" applyBorder="1" applyAlignment="1">
      <alignment horizontal="left" wrapText="1"/>
      <protection/>
    </xf>
    <xf numFmtId="0" fontId="14" fillId="0" borderId="0" xfId="93" applyFont="1" applyAlignment="1">
      <alignment horizontal="center" wrapText="1"/>
      <protection/>
    </xf>
    <xf numFmtId="0" fontId="16" fillId="0" borderId="17" xfId="93" applyFont="1" applyBorder="1" applyAlignment="1">
      <alignment horizontal="center" wrapText="1"/>
      <protection/>
    </xf>
    <xf numFmtId="0" fontId="18" fillId="0" borderId="20" xfId="93" applyFont="1" applyBorder="1" applyAlignment="1">
      <alignment horizontal="left" wrapText="1"/>
      <protection/>
    </xf>
    <xf numFmtId="0" fontId="18" fillId="0" borderId="0" xfId="93" applyFont="1" applyAlignment="1">
      <alignment horizontal="left" wrapText="1"/>
      <protection/>
    </xf>
    <xf numFmtId="0" fontId="14" fillId="0" borderId="15" xfId="93" applyFont="1" applyBorder="1" applyAlignment="1">
      <alignment horizontal="left" wrapText="1"/>
      <protection/>
    </xf>
    <xf numFmtId="0" fontId="14" fillId="0" borderId="14" xfId="93" applyFont="1" applyBorder="1" applyAlignment="1">
      <alignment horizontal="left" wrapText="1"/>
      <protection/>
    </xf>
    <xf numFmtId="0" fontId="14" fillId="0" borderId="13" xfId="93" applyFont="1" applyBorder="1" applyAlignment="1">
      <alignment horizontal="left" wrapText="1"/>
      <protection/>
    </xf>
    <xf numFmtId="0" fontId="14" fillId="0" borderId="15" xfId="93" applyFont="1" applyBorder="1" applyAlignment="1">
      <alignment wrapText="1"/>
      <protection/>
    </xf>
    <xf numFmtId="0" fontId="14" fillId="0" borderId="14" xfId="93" applyFont="1" applyBorder="1" applyAlignment="1">
      <alignment wrapText="1"/>
      <protection/>
    </xf>
    <xf numFmtId="0" fontId="14" fillId="0" borderId="13" xfId="93" applyFont="1" applyBorder="1" applyAlignment="1">
      <alignment wrapText="1"/>
      <protection/>
    </xf>
    <xf numFmtId="0" fontId="15" fillId="0" borderId="15" xfId="93" applyFont="1" applyBorder="1" applyAlignment="1">
      <alignment horizontal="left" wrapText="1"/>
      <protection/>
    </xf>
    <xf numFmtId="0" fontId="15" fillId="0" borderId="14" xfId="93" applyFont="1" applyBorder="1" applyAlignment="1">
      <alignment horizontal="left" wrapText="1"/>
      <protection/>
    </xf>
    <xf numFmtId="0" fontId="15" fillId="0" borderId="13" xfId="93" applyFont="1" applyBorder="1" applyAlignment="1">
      <alignment horizontal="left" wrapText="1"/>
      <protection/>
    </xf>
    <xf numFmtId="0" fontId="16" fillId="33" borderId="17" xfId="93" applyFont="1" applyFill="1" applyBorder="1" applyAlignment="1">
      <alignment horizontal="center"/>
      <protection/>
    </xf>
    <xf numFmtId="0" fontId="15" fillId="0" borderId="21" xfId="93" applyFont="1" applyBorder="1" applyAlignment="1">
      <alignment horizontal="left" wrapText="1"/>
      <protection/>
    </xf>
    <xf numFmtId="0" fontId="15" fillId="0" borderId="20" xfId="93" applyFont="1" applyBorder="1" applyAlignment="1">
      <alignment horizontal="left" wrapText="1"/>
      <protection/>
    </xf>
    <xf numFmtId="0" fontId="15" fillId="0" borderId="19" xfId="93" applyFont="1" applyBorder="1" applyAlignment="1">
      <alignment horizontal="left" wrapText="1"/>
      <protection/>
    </xf>
    <xf numFmtId="0" fontId="15" fillId="0" borderId="25" xfId="93" applyFont="1" applyBorder="1" applyAlignment="1">
      <alignment horizontal="left" wrapText="1"/>
      <protection/>
    </xf>
    <xf numFmtId="0" fontId="15" fillId="0" borderId="0" xfId="93" applyFont="1" applyBorder="1" applyAlignment="1">
      <alignment horizontal="left" wrapText="1"/>
      <protection/>
    </xf>
    <xf numFmtId="0" fontId="15" fillId="0" borderId="24" xfId="93" applyFont="1" applyBorder="1" applyAlignment="1">
      <alignment horizontal="left" wrapText="1"/>
      <protection/>
    </xf>
    <xf numFmtId="0" fontId="15" fillId="0" borderId="18" xfId="93" applyFont="1" applyBorder="1" applyAlignment="1">
      <alignment horizontal="left" wrapText="1"/>
      <protection/>
    </xf>
    <xf numFmtId="0" fontId="15" fillId="0" borderId="17" xfId="93" applyFont="1" applyBorder="1" applyAlignment="1">
      <alignment horizontal="left" wrapText="1"/>
      <protection/>
    </xf>
    <xf numFmtId="0" fontId="15" fillId="0" borderId="16" xfId="93" applyFont="1" applyBorder="1" applyAlignment="1">
      <alignment horizontal="left" wrapText="1"/>
      <protection/>
    </xf>
    <xf numFmtId="168" fontId="15" fillId="0" borderId="15" xfId="93" applyNumberFormat="1" applyFont="1" applyBorder="1" applyAlignment="1">
      <alignment horizontal="center" vertical="center" wrapText="1"/>
      <protection/>
    </xf>
    <xf numFmtId="168" fontId="15" fillId="0" borderId="14" xfId="93" applyNumberFormat="1" applyFont="1" applyBorder="1" applyAlignment="1">
      <alignment horizontal="center" vertical="center" wrapText="1"/>
      <protection/>
    </xf>
    <xf numFmtId="168" fontId="15" fillId="0" borderId="13" xfId="93" applyNumberFormat="1" applyFont="1" applyBorder="1" applyAlignment="1">
      <alignment horizontal="center" vertical="center" wrapText="1"/>
      <protection/>
    </xf>
    <xf numFmtId="0" fontId="15" fillId="0" borderId="12" xfId="93" applyFont="1" applyBorder="1" applyAlignment="1">
      <alignment horizontal="center" vertical="center" wrapText="1"/>
      <protection/>
    </xf>
    <xf numFmtId="0" fontId="15" fillId="0" borderId="28" xfId="93" applyFont="1" applyBorder="1" applyAlignment="1">
      <alignment horizontal="center" vertical="center" wrapText="1"/>
      <protection/>
    </xf>
    <xf numFmtId="0" fontId="15" fillId="0" borderId="15" xfId="93" applyFont="1" applyBorder="1" applyAlignment="1">
      <alignment horizontal="center" vertical="center" wrapText="1"/>
      <protection/>
    </xf>
    <xf numFmtId="0" fontId="15" fillId="0" borderId="13" xfId="93" applyFont="1" applyBorder="1" applyAlignment="1">
      <alignment horizontal="center" vertical="center" wrapText="1"/>
      <protection/>
    </xf>
    <xf numFmtId="0" fontId="2" fillId="0" borderId="20" xfId="93" applyBorder="1" applyAlignment="1">
      <alignment horizontal="left" wrapText="1"/>
      <protection/>
    </xf>
    <xf numFmtId="0" fontId="2" fillId="0" borderId="0" xfId="93" applyBorder="1" applyAlignment="1">
      <alignment horizontal="left" wrapText="1"/>
      <protection/>
    </xf>
    <xf numFmtId="173" fontId="15" fillId="0" borderId="12" xfId="93" applyNumberFormat="1" applyFont="1" applyBorder="1" applyAlignment="1">
      <alignment horizontal="center" vertical="center" wrapText="1"/>
      <protection/>
    </xf>
    <xf numFmtId="173" fontId="15" fillId="0" borderId="28" xfId="93" applyNumberFormat="1" applyFont="1" applyBorder="1" applyAlignment="1">
      <alignment horizontal="center" vertical="center" wrapText="1"/>
      <protection/>
    </xf>
    <xf numFmtId="3" fontId="15" fillId="0" borderId="15" xfId="93" applyNumberFormat="1" applyFont="1" applyBorder="1" applyAlignment="1">
      <alignment horizontal="center" vertical="center" wrapText="1"/>
      <protection/>
    </xf>
    <xf numFmtId="3" fontId="15" fillId="0" borderId="13" xfId="93" applyNumberFormat="1" applyFont="1" applyBorder="1" applyAlignment="1">
      <alignment horizontal="center" vertical="center" wrapText="1"/>
      <protection/>
    </xf>
    <xf numFmtId="165" fontId="15" fillId="0" borderId="12" xfId="93" applyNumberFormat="1" applyFont="1" applyBorder="1" applyAlignment="1">
      <alignment horizontal="center" vertical="center" wrapText="1"/>
      <protection/>
    </xf>
    <xf numFmtId="165" fontId="15" fillId="0" borderId="28" xfId="93" applyNumberFormat="1" applyFont="1" applyBorder="1" applyAlignment="1">
      <alignment horizontal="center" vertical="center" wrapText="1"/>
      <protection/>
    </xf>
    <xf numFmtId="3" fontId="15" fillId="0" borderId="12" xfId="93" applyNumberFormat="1" applyFont="1" applyBorder="1" applyAlignment="1">
      <alignment horizontal="center" vertical="center" wrapText="1"/>
      <protection/>
    </xf>
    <xf numFmtId="3" fontId="15" fillId="0" borderId="28" xfId="93" applyNumberFormat="1" applyFont="1" applyBorder="1" applyAlignment="1">
      <alignment horizontal="center" vertical="center" wrapText="1"/>
      <protection/>
    </xf>
    <xf numFmtId="0" fontId="2" fillId="33" borderId="20" xfId="93" applyFill="1" applyBorder="1" applyAlignment="1">
      <alignment horizontal="center" wrapText="1"/>
      <protection/>
    </xf>
    <xf numFmtId="0" fontId="2" fillId="33" borderId="0" xfId="93" applyFill="1" applyBorder="1" applyAlignment="1">
      <alignment horizontal="center" wrapText="1"/>
      <protection/>
    </xf>
    <xf numFmtId="0" fontId="15" fillId="0" borderId="15" xfId="93" applyNumberFormat="1" applyFont="1" applyBorder="1" applyAlignment="1">
      <alignment horizontal="left" wrapText="1"/>
      <protection/>
    </xf>
    <xf numFmtId="0" fontId="2" fillId="0" borderId="14" xfId="93" applyBorder="1" applyAlignment="1">
      <alignment horizontal="left" wrapText="1"/>
      <protection/>
    </xf>
    <xf numFmtId="0" fontId="14" fillId="0" borderId="15" xfId="93" applyFont="1" applyBorder="1" applyAlignment="1">
      <alignment horizontal="center" wrapText="1"/>
      <protection/>
    </xf>
    <xf numFmtId="0" fontId="14" fillId="0" borderId="13" xfId="93" applyFont="1" applyBorder="1" applyAlignment="1">
      <alignment horizontal="center" wrapText="1"/>
      <protection/>
    </xf>
    <xf numFmtId="0" fontId="2" fillId="0" borderId="0" xfId="93" applyAlignment="1">
      <alignment horizontal="center" wrapText="1"/>
      <protection/>
    </xf>
    <xf numFmtId="0" fontId="2" fillId="0" borderId="0" xfId="93" applyBorder="1" applyAlignment="1">
      <alignment horizontal="center" wrapText="1"/>
      <protection/>
    </xf>
    <xf numFmtId="0" fontId="2" fillId="0" borderId="17" xfId="93" applyBorder="1" applyAlignment="1">
      <alignment horizontal="center" wrapText="1"/>
      <protection/>
    </xf>
    <xf numFmtId="0" fontId="2" fillId="0" borderId="0" xfId="93" applyAlignment="1">
      <alignment horizont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Percent 3" xfId="100"/>
    <cellStyle name="Title" xfId="101"/>
    <cellStyle name="Total" xfId="102"/>
    <cellStyle name="Total 2" xfId="103"/>
    <cellStyle name="Warning Text" xfId="104"/>
    <cellStyle name="Warning Text 2" xfId="105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0"/>
        <c:lblOffset val="100"/>
        <c:tickLblSkip val="12"/>
        <c:noMultiLvlLbl val="0"/>
      </c:catAx>
      <c:valAx>
        <c:axId val="592177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1825"/>
          <c:w val="0.791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24"/>
          <c:w val="0.8227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175"/>
          <c:w val="0.066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Content.Outlook\index.html" TargetMode="External" /><Relationship Id="rId2" Type="http://schemas.openxmlformats.org/officeDocument/2006/relationships/hyperlink" Target="file://C:\Users\kara.edwards.ctr\AppData\Local\Microsoft\Windows\Temporary%20Internet%20Files\Content.Outlook\feedback.html" TargetMode="External" /><Relationship Id="rId3" Type="http://schemas.openxmlformats.org/officeDocument/2006/relationships/hyperlink" Target="file://C:\Users\kara.edwards.ctr\AppData\Local\Microsoft\Windows\Temporary%20Internet%20Files\Content.Outlook\index.html" TargetMode="External" /><Relationship Id="rId4" Type="http://schemas.openxmlformats.org/officeDocument/2006/relationships/hyperlink" Target="file://C:\Users\kara.edwards.ctr\AppData\Local\Microsoft\Windows\Temporary%20Internet%20Files\Content.Outlook\feedback.html" TargetMode="External" /><Relationship Id="rId5" Type="http://schemas.openxmlformats.org/officeDocument/2006/relationships/hyperlink" Target="file://C:\Users\kara.edwards.ctr\AppData\Local\Microsoft\Windows\Temporary%20Internet%20Files\index.html" TargetMode="External" /><Relationship Id="rId6" Type="http://schemas.openxmlformats.org/officeDocument/2006/relationships/hyperlink" Target="file://C:\Users\kara.edwards.ctr\AppData\Local\Microsoft\Window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kara.edwards.ctr\AppData\Local\Microsoft\Windows\Temporary%20Internet%20Files\index.html" TargetMode="External" /><Relationship Id="rId2" Type="http://schemas.openxmlformats.org/officeDocument/2006/relationships/hyperlink" Target="file://C:\Users\kara.edwards.ctr\AppData\Local\Microsoft\Windows\Temporary%20Internet%20Files\feedback.html" TargetMode="External" /><Relationship Id="rId3" Type="http://schemas.openxmlformats.org/officeDocument/2006/relationships/hyperlink" Target="file://C:\Users\kara.edwards.ctr\AppData\Local\Microsoft\Windows\Temporary%20Internet%20Files\index.html" TargetMode="External" /><Relationship Id="rId4" Type="http://schemas.openxmlformats.org/officeDocument/2006/relationships/hyperlink" Target="file://C:\Users\kara.edwards.ctr\AppData\Local\Microsoft\Windows\Temporary%20Internet%20Files\feedback.html" TargetMode="External" /><Relationship Id="rId5" Type="http://schemas.openxmlformats.org/officeDocument/2006/relationships/hyperlink" Target="file://C:\Users\kara.edwards.ctr\AppData\Local\Microsoft\Windows\index.html" TargetMode="External" /><Relationship Id="rId6" Type="http://schemas.openxmlformats.org/officeDocument/2006/relationships/hyperlink" Target="file://C:\Users\kara.edwards.ctr\AppData\Local\Microsoft\Window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Users\kara.edwards.ctr\AppData\Local\Microsoft\Window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381000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2133600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29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133350</xdr:rowOff>
    </xdr:from>
    <xdr:to>
      <xdr:col>11</xdr:col>
      <xdr:colOff>2200275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6675" y="4991100"/>
        <a:ext cx="88773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tats.bts.gov/OSEA/SeasonalAdjustment/" TargetMode="External" /><Relationship Id="rId2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25">
      <selection activeCell="N37" sqref="N37"/>
    </sheetView>
  </sheetViews>
  <sheetFormatPr defaultColWidth="9.140625" defaultRowHeight="12.75"/>
  <cols>
    <col min="1" max="4" width="9.140625" style="8" customWidth="1"/>
    <col min="5" max="5" width="13.140625" style="8" customWidth="1"/>
    <col min="6" max="6" width="10.57421875" style="8" customWidth="1"/>
    <col min="7" max="16384" width="9.140625" style="8" customWidth="1"/>
  </cols>
  <sheetData>
    <row r="1" ht="12.75"/>
    <row r="2" spans="5:6" ht="27">
      <c r="E2" s="23"/>
      <c r="F2" s="22"/>
    </row>
    <row r="4" spans="1:10" ht="12.75" customHeight="1">
      <c r="A4" s="8" t="s">
        <v>44</v>
      </c>
      <c r="D4" s="21"/>
      <c r="E4" s="196" t="s">
        <v>43</v>
      </c>
      <c r="F4" s="196"/>
      <c r="G4" s="196"/>
      <c r="H4" s="196"/>
      <c r="I4" s="196"/>
      <c r="J4" s="196"/>
    </row>
    <row r="5" spans="1:10" ht="12.75" customHeight="1">
      <c r="A5" s="8" t="s">
        <v>42</v>
      </c>
      <c r="D5" s="21"/>
      <c r="E5" s="196"/>
      <c r="F5" s="196"/>
      <c r="G5" s="196"/>
      <c r="H5" s="196"/>
      <c r="I5" s="196"/>
      <c r="J5" s="196"/>
    </row>
    <row r="7" spans="1:10" ht="12.75" customHeight="1">
      <c r="A7" s="22" t="s">
        <v>41</v>
      </c>
      <c r="D7" s="21"/>
      <c r="E7" s="196" t="s">
        <v>40</v>
      </c>
      <c r="F7" s="196"/>
      <c r="G7" s="196"/>
      <c r="H7" s="196"/>
      <c r="I7" s="196"/>
      <c r="J7" s="196"/>
    </row>
    <row r="8" spans="1:10" ht="12.75" customHeight="1">
      <c r="A8" s="22" t="s">
        <v>39</v>
      </c>
      <c r="D8" s="21"/>
      <c r="E8" s="196"/>
      <c r="F8" s="196"/>
      <c r="G8" s="196"/>
      <c r="H8" s="196"/>
      <c r="I8" s="196"/>
      <c r="J8" s="196"/>
    </row>
    <row r="10" spans="1:10" ht="12.75" customHeight="1">
      <c r="A10" s="8" t="s">
        <v>38</v>
      </c>
      <c r="E10" s="195" t="str">
        <f>CONCATENATE(Data!B4," ",Data!A4)</f>
        <v>January 2015</v>
      </c>
      <c r="F10" s="195"/>
      <c r="G10" s="195"/>
      <c r="H10" s="195"/>
      <c r="I10" s="195"/>
      <c r="J10" s="195"/>
    </row>
    <row r="11" spans="1:10" ht="12.75" customHeight="1">
      <c r="A11" s="8" t="s">
        <v>37</v>
      </c>
      <c r="E11" s="195"/>
      <c r="F11" s="195"/>
      <c r="G11" s="195"/>
      <c r="H11" s="195"/>
      <c r="I11" s="195"/>
      <c r="J11" s="195"/>
    </row>
    <row r="14" spans="5:10" ht="18">
      <c r="E14" s="20" t="s">
        <v>36</v>
      </c>
      <c r="F14" s="17"/>
      <c r="G14" s="17"/>
      <c r="H14" s="17"/>
      <c r="I14" s="17"/>
      <c r="J14" s="17"/>
    </row>
    <row r="15" spans="5:10" ht="18">
      <c r="E15" s="16" t="str">
        <f>Data!Q4&amp;"%"</f>
        <v>4.9%</v>
      </c>
      <c r="F15" s="20" t="str">
        <f>CONCATENATE(" (",Data!Y4," billion vehicle miles ) for ",E10," as compared  with")</f>
        <v> (11.1 billion vehicle miles ) for January 2015 as compared  with</v>
      </c>
      <c r="G15" s="17"/>
      <c r="H15" s="17"/>
      <c r="I15" s="17"/>
      <c r="J15" s="17"/>
    </row>
    <row r="16" spans="5:10" ht="18">
      <c r="E16" s="19">
        <f>Data!A6</f>
        <v>42005</v>
      </c>
      <c r="F16" s="18">
        <f>E16</f>
        <v>42005</v>
      </c>
      <c r="G16" s="17"/>
      <c r="H16" s="17"/>
      <c r="I16" s="17"/>
      <c r="J16" s="17"/>
    </row>
    <row r="17" spans="5:10" ht="18">
      <c r="E17" s="15" t="str">
        <f>"Travel for the month is estimated to be "&amp;Data!K4</f>
        <v>Travel for the month is estimated to be 237.3</v>
      </c>
      <c r="F17" s="17"/>
      <c r="G17" s="17"/>
      <c r="H17" s="17"/>
      <c r="I17" s="17"/>
      <c r="J17" s="17"/>
    </row>
    <row r="18" spans="5:10" ht="18">
      <c r="E18" s="15" t="s">
        <v>35</v>
      </c>
      <c r="F18" s="17"/>
      <c r="G18" s="17"/>
      <c r="H18" s="17"/>
      <c r="I18" s="17"/>
      <c r="J18" s="17"/>
    </row>
    <row r="20" ht="18">
      <c r="E20" s="15" t="s">
        <v>34</v>
      </c>
    </row>
    <row r="21" ht="18">
      <c r="E21" s="15" t="s">
        <v>33</v>
      </c>
    </row>
    <row r="22" ht="18">
      <c r="E22" s="15" t="s">
        <v>32</v>
      </c>
    </row>
    <row r="23" ht="18">
      <c r="E23" s="15" t="s">
        <v>31</v>
      </c>
    </row>
    <row r="25" spans="5:11" ht="18">
      <c r="E25" s="197" t="str">
        <f>"Cumulative Travel for "&amp;Data!A4&amp;" changed by "</f>
        <v>Cumulative Travel for 2015 changed by </v>
      </c>
      <c r="F25" s="198"/>
      <c r="G25" s="198"/>
      <c r="H25" s="198"/>
      <c r="I25" s="198"/>
      <c r="J25" s="198"/>
      <c r="K25" s="16" t="str">
        <f>Data!S4&amp;"%"</f>
        <v>4.9%</v>
      </c>
    </row>
    <row r="26" spans="5:6" ht="18">
      <c r="E26" s="15" t="str">
        <f>CONCATENATE("(",Data!Z4," billion vehicle miles",")")</f>
        <v>(11.1 billion vehicle miles)</v>
      </c>
      <c r="F26" s="15"/>
    </row>
    <row r="27" spans="1:256" ht="18">
      <c r="A27" s="15"/>
      <c r="B27" s="15"/>
      <c r="C27" s="15"/>
      <c r="D27" s="15"/>
      <c r="E27" s="15" t="str">
        <f>"The cumulative estimate for the year is "&amp;Data!V4</f>
        <v>The cumulative estimate for the year is 237.3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8">
      <c r="A28" s="15"/>
      <c r="B28" s="15"/>
      <c r="C28" s="15"/>
      <c r="D28" s="15"/>
      <c r="E28" s="15" t="s">
        <v>30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31" spans="1:11" ht="15">
      <c r="A31" s="203" t="str">
        <f>"Estimated Vehicle-Miles of Travel by Region - "&amp;E10&amp;" - (in Billions)"</f>
        <v>Estimated Vehicle-Miles of Travel by Region - January 2015 -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29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14" t="s">
        <v>28</v>
      </c>
      <c r="G60" s="14" t="s">
        <v>27</v>
      </c>
      <c r="J60" s="14" t="s">
        <v>26</v>
      </c>
    </row>
    <row r="61" spans="4:10" ht="15">
      <c r="D61" s="12" t="str">
        <f>Data!C4</f>
        <v>51.2</v>
      </c>
      <c r="G61" s="13" t="str">
        <f>Data!D4</f>
        <v>54.0</v>
      </c>
      <c r="J61" s="13" t="str">
        <f>Data!G4</f>
        <v>31.5</v>
      </c>
    </row>
    <row r="62" spans="4:10" ht="15">
      <c r="D62" s="11" t="str">
        <f>Data!L4&amp;"%"</f>
        <v>4.3%</v>
      </c>
      <c r="G62" s="11" t="str">
        <f>Data!M4&amp;"%"</f>
        <v>7.4%</v>
      </c>
      <c r="J62" s="11" t="str">
        <f>Data!O4&amp;"%"</f>
        <v>0.6%</v>
      </c>
    </row>
    <row r="63" spans="7:10" ht="15">
      <c r="G63" s="12"/>
      <c r="J63" s="12"/>
    </row>
    <row r="64" spans="7:10" ht="15">
      <c r="G64" s="14" t="s">
        <v>25</v>
      </c>
      <c r="J64" s="14" t="s">
        <v>24</v>
      </c>
    </row>
    <row r="65" spans="7:10" ht="15">
      <c r="G65" s="13" t="str">
        <f>Data!E4</f>
        <v>48.9</v>
      </c>
      <c r="J65" s="12" t="str">
        <f>Data!H4</f>
        <v>51.7</v>
      </c>
    </row>
    <row r="66" spans="7:10" ht="15">
      <c r="G66" s="11" t="str">
        <f>Data!N4&amp;"%"</f>
        <v>4.6%</v>
      </c>
      <c r="J66" s="11" t="str">
        <f>Data!P4&amp;"%"</f>
        <v>5.8%</v>
      </c>
    </row>
    <row r="68" spans="1:2" ht="12.75">
      <c r="A68" s="10" t="s">
        <v>23</v>
      </c>
      <c r="B68" s="9" t="s">
        <v>22</v>
      </c>
    </row>
    <row r="69" ht="12.75">
      <c r="B69" s="9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March 12, 2015</v>
      </c>
      <c r="G70" s="202"/>
    </row>
    <row r="71" s="9" customFormat="1" ht="10.5">
      <c r="B71" s="9" t="s">
        <v>738</v>
      </c>
    </row>
    <row r="72" s="9" customFormat="1" ht="10.5">
      <c r="B72" s="9" t="s">
        <v>20</v>
      </c>
    </row>
    <row r="73" s="9" customFormat="1" ht="10.5">
      <c r="B73" s="9" t="s">
        <v>19</v>
      </c>
    </row>
    <row r="74" s="9" customFormat="1" ht="10.5">
      <c r="B74" s="9" t="s">
        <v>18</v>
      </c>
    </row>
    <row r="75" s="9" customFormat="1" ht="10.5">
      <c r="B75" s="9" t="s">
        <v>17</v>
      </c>
    </row>
    <row r="76" ht="12.75">
      <c r="B76" s="9" t="s">
        <v>16</v>
      </c>
    </row>
  </sheetData>
  <sheetProtection/>
  <mergeCells count="8">
    <mergeCell ref="E10:J11"/>
    <mergeCell ref="E4:J5"/>
    <mergeCell ref="E7:J8"/>
    <mergeCell ref="E25:J25"/>
    <mergeCell ref="B70:E70"/>
    <mergeCell ref="F70:G70"/>
    <mergeCell ref="A31:K31"/>
    <mergeCell ref="A32:K32"/>
  </mergeCells>
  <conditionalFormatting sqref="D62 G62 J62 G66 J66">
    <cfRule type="expression" priority="1" dxfId="2" stopIfTrue="1">
      <formula>VALUE(D62)&lt;0</formula>
    </cfRule>
  </conditionalFormatting>
  <conditionalFormatting sqref="K25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9.7109375" style="24" customWidth="1"/>
    <col min="2" max="11" width="9.140625" style="24" customWidth="1"/>
    <col min="12" max="12" width="33.57421875" style="24" customWidth="1"/>
    <col min="13" max="16384" width="9.140625" style="24" customWidth="1"/>
  </cols>
  <sheetData>
    <row r="1" spans="1:16" ht="12.75" customHeight="1">
      <c r="A1" s="271" t="s">
        <v>349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46"/>
      <c r="M1" s="268" t="s">
        <v>348</v>
      </c>
      <c r="N1" s="268"/>
      <c r="O1" s="268"/>
      <c r="P1" s="268"/>
    </row>
    <row r="2" spans="13:16" ht="12.75">
      <c r="M2" s="268"/>
      <c r="N2" s="268"/>
      <c r="O2" s="268"/>
      <c r="P2" s="268"/>
    </row>
    <row r="4" spans="13:16" ht="12.75">
      <c r="M4" s="180"/>
      <c r="N4" s="179">
        <f>Data!H362</f>
        <v>2013</v>
      </c>
      <c r="O4" s="182">
        <f>Data!I362</f>
        <v>2014</v>
      </c>
      <c r="P4" s="182">
        <f>Data!J362</f>
        <v>2015</v>
      </c>
    </row>
    <row r="5" spans="13:16" ht="12.75">
      <c r="M5" s="178" t="s">
        <v>4</v>
      </c>
      <c r="N5" s="181">
        <f>Data!M363</f>
        <v>5.16</v>
      </c>
      <c r="O5" s="181">
        <f>Data!N363</f>
        <v>5.11</v>
      </c>
      <c r="P5" s="181">
        <f>Data!O363</f>
        <v>5.34</v>
      </c>
    </row>
    <row r="6" spans="13:16" ht="12.75">
      <c r="M6" s="178" t="s">
        <v>5</v>
      </c>
      <c r="N6" s="181">
        <f>Data!M364</f>
        <v>5.39</v>
      </c>
      <c r="O6" s="181">
        <f>Data!N364</f>
        <v>5.36</v>
      </c>
      <c r="P6" s="181" t="e">
        <f>Data!O364</f>
        <v>#N/A</v>
      </c>
    </row>
    <row r="7" spans="13:16" ht="12.75">
      <c r="M7" s="178" t="s">
        <v>6</v>
      </c>
      <c r="N7" s="181">
        <f>Data!M365</f>
        <v>5.57</v>
      </c>
      <c r="O7" s="181">
        <f>Data!N365</f>
        <v>5.62</v>
      </c>
      <c r="P7" s="181" t="e">
        <f>Data!O365</f>
        <v>#N/A</v>
      </c>
    </row>
    <row r="8" spans="13:16" ht="12.75">
      <c r="M8" s="178" t="s">
        <v>7</v>
      </c>
      <c r="N8" s="181">
        <f>Data!M366</f>
        <v>5.82</v>
      </c>
      <c r="O8" s="181">
        <f>Data!N366</f>
        <v>5.92</v>
      </c>
      <c r="P8" s="181" t="e">
        <f>Data!O366</f>
        <v>#N/A</v>
      </c>
    </row>
    <row r="9" spans="13:16" ht="12.75">
      <c r="M9" s="178" t="s">
        <v>8</v>
      </c>
      <c r="N9" s="181">
        <f>Data!M367</f>
        <v>5.81</v>
      </c>
      <c r="O9" s="181">
        <f>Data!N367</f>
        <v>5.88</v>
      </c>
      <c r="P9" s="181" t="e">
        <f>Data!O367</f>
        <v>#N/A</v>
      </c>
    </row>
    <row r="10" spans="13:16" ht="12.75">
      <c r="M10" s="178" t="s">
        <v>9</v>
      </c>
      <c r="N10" s="181">
        <f>Data!M368</f>
        <v>5.86</v>
      </c>
      <c r="O10" s="181">
        <f>Data!N368</f>
        <v>5.96</v>
      </c>
      <c r="P10" s="181" t="e">
        <f>Data!O368</f>
        <v>#N/A</v>
      </c>
    </row>
    <row r="11" spans="13:16" ht="12.75">
      <c r="M11" s="178" t="s">
        <v>10</v>
      </c>
      <c r="N11" s="181">
        <f>Data!M369</f>
        <v>5.68</v>
      </c>
      <c r="O11" s="181">
        <f>Data!N369</f>
        <v>5.82</v>
      </c>
      <c r="P11" s="181" t="e">
        <f>Data!O369</f>
        <v>#N/A</v>
      </c>
    </row>
    <row r="12" spans="13:16" ht="12.75">
      <c r="M12" s="178" t="s">
        <v>11</v>
      </c>
      <c r="N12" s="181">
        <f>Data!M370</f>
        <v>5.81</v>
      </c>
      <c r="O12" s="181">
        <f>Data!N370</f>
        <v>5.84</v>
      </c>
      <c r="P12" s="181" t="e">
        <f>Data!O370</f>
        <v>#N/A</v>
      </c>
    </row>
    <row r="13" spans="13:16" ht="12.75" customHeight="1">
      <c r="M13" s="178" t="s">
        <v>12</v>
      </c>
      <c r="N13" s="181">
        <f>Data!M371</f>
        <v>5.49</v>
      </c>
      <c r="O13" s="181">
        <f>Data!N371</f>
        <v>5.63</v>
      </c>
      <c r="P13" s="181" t="e">
        <f>Data!O371</f>
        <v>#N/A</v>
      </c>
    </row>
    <row r="14" spans="13:16" ht="12.75">
      <c r="M14" s="178" t="s">
        <v>13</v>
      </c>
      <c r="N14" s="181">
        <f>Data!M372</f>
        <v>5.72</v>
      </c>
      <c r="O14" s="181">
        <f>Data!N372</f>
        <v>5.87</v>
      </c>
      <c r="P14" s="181" t="e">
        <f>Data!O372</f>
        <v>#N/A</v>
      </c>
    </row>
    <row r="15" spans="13:16" ht="12.75">
      <c r="M15" s="178" t="s">
        <v>14</v>
      </c>
      <c r="N15" s="181">
        <f>Data!M373</f>
        <v>5.52</v>
      </c>
      <c r="O15" s="181">
        <f>Data!N373</f>
        <v>5.57</v>
      </c>
      <c r="P15" s="181" t="e">
        <f>Data!O373</f>
        <v>#N/A</v>
      </c>
    </row>
    <row r="16" spans="13:16" ht="12.75" customHeight="1">
      <c r="M16" s="178" t="s">
        <v>15</v>
      </c>
      <c r="N16" s="181">
        <f>Data!M374</f>
        <v>5.43</v>
      </c>
      <c r="O16" s="181">
        <f>Data!N374</f>
        <v>5.69</v>
      </c>
      <c r="P16" s="181" t="e">
        <f>Data!O374</f>
        <v>#N/A</v>
      </c>
    </row>
    <row r="19" spans="13:16" ht="12.75" customHeight="1">
      <c r="M19" s="268" t="s">
        <v>347</v>
      </c>
      <c r="N19" s="268"/>
      <c r="O19" s="268"/>
      <c r="P19" s="268"/>
    </row>
    <row r="20" spans="13:16" ht="12.75">
      <c r="M20" s="269"/>
      <c r="N20" s="269"/>
      <c r="O20" s="270"/>
      <c r="P20" s="270"/>
    </row>
    <row r="21" spans="13:16" ht="12.75">
      <c r="M21" s="180"/>
      <c r="N21" s="179">
        <f>Data!H362</f>
        <v>2013</v>
      </c>
      <c r="O21" s="179">
        <f>Data!I362</f>
        <v>2014</v>
      </c>
      <c r="P21" s="179">
        <f>Data!J362</f>
        <v>2015</v>
      </c>
    </row>
    <row r="22" spans="13:16" ht="12.75">
      <c r="M22" s="178" t="s">
        <v>4</v>
      </c>
      <c r="N22" s="177">
        <f>Data!H363</f>
        <v>2.22</v>
      </c>
      <c r="O22" s="177">
        <f>Data!I363</f>
        <v>2.19</v>
      </c>
      <c r="P22" s="177">
        <f>Data!J363</f>
        <v>2.32</v>
      </c>
    </row>
    <row r="23" spans="13:16" ht="12.75">
      <c r="M23" s="178" t="s">
        <v>5</v>
      </c>
      <c r="N23" s="177">
        <f>Data!H364</f>
        <v>2.33</v>
      </c>
      <c r="O23" s="177">
        <f>Data!I364</f>
        <v>2.32</v>
      </c>
      <c r="P23" s="177" t="e">
        <f>Data!J364</f>
        <v>#N/A</v>
      </c>
    </row>
    <row r="24" spans="13:16" ht="12.75">
      <c r="M24" s="178" t="s">
        <v>6</v>
      </c>
      <c r="N24" s="177">
        <f>Data!H365</f>
        <v>2.51</v>
      </c>
      <c r="O24" s="177">
        <f>Data!I365</f>
        <v>2.51</v>
      </c>
      <c r="P24" s="177" t="e">
        <f>Data!J365</f>
        <v>#N/A</v>
      </c>
    </row>
    <row r="25" spans="13:16" ht="12.75">
      <c r="M25" s="178" t="s">
        <v>7</v>
      </c>
      <c r="N25" s="177">
        <f>Data!H366</f>
        <v>2.59</v>
      </c>
      <c r="O25" s="177">
        <f>Data!I366</f>
        <v>2.67</v>
      </c>
      <c r="P25" s="177" t="e">
        <f>Data!J366</f>
        <v>#N/A</v>
      </c>
    </row>
    <row r="26" spans="13:16" ht="12.75">
      <c r="M26" s="178" t="s">
        <v>8</v>
      </c>
      <c r="N26" s="177">
        <f>Data!H367</f>
        <v>2.71</v>
      </c>
      <c r="O26" s="177">
        <f>Data!I367</f>
        <v>2.77</v>
      </c>
      <c r="P26" s="177" t="e">
        <f>Data!J367</f>
        <v>#N/A</v>
      </c>
    </row>
    <row r="27" spans="13:16" ht="12.75">
      <c r="M27" s="178" t="s">
        <v>9</v>
      </c>
      <c r="N27" s="177">
        <f>Data!H368</f>
        <v>2.8</v>
      </c>
      <c r="O27" s="177">
        <f>Data!I368</f>
        <v>2.86</v>
      </c>
      <c r="P27" s="177" t="e">
        <f>Data!J368</f>
        <v>#N/A</v>
      </c>
    </row>
    <row r="28" spans="13:16" ht="12.75">
      <c r="M28" s="178" t="s">
        <v>10</v>
      </c>
      <c r="N28" s="177">
        <f>Data!H369</f>
        <v>2.85</v>
      </c>
      <c r="O28" s="177">
        <f>Data!I369</f>
        <v>2.95</v>
      </c>
      <c r="P28" s="177" t="e">
        <f>Data!J369</f>
        <v>#N/A</v>
      </c>
    </row>
    <row r="29" spans="13:16" ht="12.75">
      <c r="M29" s="178" t="s">
        <v>11</v>
      </c>
      <c r="N29" s="177">
        <f>Data!H370</f>
        <v>2.85</v>
      </c>
      <c r="O29" s="177">
        <f>Data!I370</f>
        <v>2.89</v>
      </c>
      <c r="P29" s="177" t="e">
        <f>Data!J370</f>
        <v>#N/A</v>
      </c>
    </row>
    <row r="30" spans="13:16" ht="12.75" customHeight="1">
      <c r="M30" s="178" t="s">
        <v>12</v>
      </c>
      <c r="N30" s="177">
        <f>Data!H371</f>
        <v>2.6</v>
      </c>
      <c r="O30" s="177">
        <f>Data!I371</f>
        <v>2.66</v>
      </c>
      <c r="P30" s="177" t="e">
        <f>Data!J371</f>
        <v>#N/A</v>
      </c>
    </row>
    <row r="31" spans="13:16" ht="12.75">
      <c r="M31" s="178" t="s">
        <v>13</v>
      </c>
      <c r="N31" s="177">
        <f>Data!H372</f>
        <v>2.64</v>
      </c>
      <c r="O31" s="177">
        <f>Data!I372</f>
        <v>2.74</v>
      </c>
      <c r="P31" s="177" t="e">
        <f>Data!J372</f>
        <v>#N/A</v>
      </c>
    </row>
    <row r="32" spans="13:16" ht="12.75">
      <c r="M32" s="178" t="s">
        <v>14</v>
      </c>
      <c r="N32" s="177">
        <f>Data!H373</f>
        <v>2.48</v>
      </c>
      <c r="O32" s="177">
        <f>Data!I373</f>
        <v>2.52</v>
      </c>
      <c r="P32" s="177" t="e">
        <f>Data!J373</f>
        <v>#N/A</v>
      </c>
    </row>
    <row r="33" spans="13:16" ht="12.75" customHeight="1">
      <c r="M33" s="178" t="s">
        <v>15</v>
      </c>
      <c r="N33" s="177">
        <f>Data!H374</f>
        <v>2.36</v>
      </c>
      <c r="O33" s="177">
        <f>Data!I374</f>
        <v>2.49</v>
      </c>
      <c r="P33" s="177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L47" sqref="L47"/>
    </sheetView>
  </sheetViews>
  <sheetFormatPr defaultColWidth="9.140625" defaultRowHeight="12.75"/>
  <sheetData>
    <row r="1" ht="12.75">
      <c r="C1" t="s">
        <v>735</v>
      </c>
    </row>
    <row r="44" ht="15">
      <c r="A44" s="193" t="s">
        <v>736</v>
      </c>
    </row>
    <row r="45" ht="12.75">
      <c r="A45" s="194" t="s">
        <v>737</v>
      </c>
    </row>
  </sheetData>
  <sheetProtection/>
  <hyperlinks>
    <hyperlink ref="A45" r:id="rId1" display="http://www.transtats.bts.gov/OSEA/SeasonalAdjustment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0" sqref="K40"/>
    </sheetView>
  </sheetViews>
  <sheetFormatPr defaultColWidth="9.140625" defaultRowHeight="12.75"/>
  <cols>
    <col min="1" max="2" width="9.140625" style="1" customWidth="1"/>
    <col min="3" max="3" width="9.140625" style="2" customWidth="1"/>
    <col min="4" max="4" width="15.8515625" style="2" customWidth="1"/>
    <col min="5" max="16384" width="9.140625" style="1" customWidth="1"/>
  </cols>
  <sheetData>
    <row r="1" spans="1:4" ht="38.25">
      <c r="A1" s="1" t="s">
        <v>3</v>
      </c>
      <c r="B1" s="3" t="s">
        <v>0</v>
      </c>
      <c r="C1" s="4" t="s">
        <v>1</v>
      </c>
      <c r="D1" s="4" t="s">
        <v>2</v>
      </c>
    </row>
    <row r="2" spans="1:4" ht="12.75">
      <c r="A2" s="1" t="s">
        <v>4</v>
      </c>
      <c r="B2" s="5">
        <v>36526</v>
      </c>
      <c r="C2" s="6" t="s">
        <v>734</v>
      </c>
      <c r="D2" s="6">
        <v>227943</v>
      </c>
    </row>
    <row r="3" spans="1:4" ht="12.75">
      <c r="A3" s="1" t="s">
        <v>5</v>
      </c>
      <c r="B3" s="5">
        <v>36557</v>
      </c>
      <c r="C3" s="6">
        <v>199261</v>
      </c>
      <c r="D3" s="6">
        <v>228675</v>
      </c>
    </row>
    <row r="4" spans="1:4" ht="12.75">
      <c r="A4" s="1" t="s">
        <v>6</v>
      </c>
      <c r="B4" s="5">
        <v>36586</v>
      </c>
      <c r="C4" s="6">
        <v>232490</v>
      </c>
      <c r="D4" s="6">
        <v>229852</v>
      </c>
    </row>
    <row r="5" spans="1:4" ht="12.75">
      <c r="A5" s="1" t="s">
        <v>7</v>
      </c>
      <c r="B5" s="5">
        <v>36617</v>
      </c>
      <c r="C5" s="6">
        <v>227698</v>
      </c>
      <c r="D5" s="6">
        <v>229333</v>
      </c>
    </row>
    <row r="6" spans="1:4" ht="12.75">
      <c r="A6" s="1" t="s">
        <v>8</v>
      </c>
      <c r="B6" s="5">
        <v>36647</v>
      </c>
      <c r="C6" s="6">
        <v>242501</v>
      </c>
      <c r="D6" s="6">
        <v>229787</v>
      </c>
    </row>
    <row r="7" spans="1:4" ht="12.75">
      <c r="A7" s="1" t="s">
        <v>9</v>
      </c>
      <c r="B7" s="5">
        <v>36678</v>
      </c>
      <c r="C7" s="6">
        <v>242963</v>
      </c>
      <c r="D7" s="6">
        <v>229402</v>
      </c>
    </row>
    <row r="8" spans="1:4" ht="12.75">
      <c r="A8" s="1" t="s">
        <v>10</v>
      </c>
      <c r="B8" s="5">
        <v>36708</v>
      </c>
      <c r="C8" s="6">
        <v>245140</v>
      </c>
      <c r="D8" s="6">
        <v>229172</v>
      </c>
    </row>
    <row r="9" spans="1:4" ht="12.75">
      <c r="A9" s="1" t="s">
        <v>11</v>
      </c>
      <c r="B9" s="5">
        <v>36739</v>
      </c>
      <c r="C9" s="6">
        <v>247832</v>
      </c>
      <c r="D9" s="6">
        <v>229117</v>
      </c>
    </row>
    <row r="10" spans="1:4" ht="12.75">
      <c r="A10" s="1" t="s">
        <v>12</v>
      </c>
      <c r="B10" s="5">
        <v>36770</v>
      </c>
      <c r="C10" s="6">
        <v>227899</v>
      </c>
      <c r="D10" s="6">
        <v>230820</v>
      </c>
    </row>
    <row r="11" spans="1:4" ht="12.75">
      <c r="A11" s="1" t="s">
        <v>13</v>
      </c>
      <c r="B11" s="5">
        <v>36800</v>
      </c>
      <c r="C11" s="6">
        <v>236491</v>
      </c>
      <c r="D11" s="6">
        <v>230893</v>
      </c>
    </row>
    <row r="12" spans="1:4" ht="12.75">
      <c r="A12" s="1" t="s">
        <v>14</v>
      </c>
      <c r="B12" s="5">
        <v>36831</v>
      </c>
      <c r="C12" s="6">
        <v>222819</v>
      </c>
      <c r="D12" s="6">
        <v>229030</v>
      </c>
    </row>
    <row r="13" spans="1:4" ht="12.75">
      <c r="A13" s="1" t="s">
        <v>15</v>
      </c>
      <c r="B13" s="5">
        <v>36861</v>
      </c>
      <c r="C13" s="6">
        <v>218390</v>
      </c>
      <c r="D13" s="6">
        <v>225194</v>
      </c>
    </row>
    <row r="14" spans="1:4" ht="12.75">
      <c r="A14" s="1" t="s">
        <v>4</v>
      </c>
      <c r="B14" s="5">
        <v>36892</v>
      </c>
      <c r="C14" s="6">
        <v>209685</v>
      </c>
      <c r="D14" s="6">
        <v>231418</v>
      </c>
    </row>
    <row r="15" spans="1:4" ht="12.75">
      <c r="A15" s="1" t="s">
        <v>5</v>
      </c>
      <c r="B15" s="5">
        <v>36923</v>
      </c>
      <c r="C15" s="6">
        <v>200876</v>
      </c>
      <c r="D15" s="6">
        <v>230587</v>
      </c>
    </row>
    <row r="16" spans="1:4" ht="12.75">
      <c r="A16" s="1" t="s">
        <v>6</v>
      </c>
      <c r="B16" s="5">
        <v>36951</v>
      </c>
      <c r="C16" s="6">
        <v>232587</v>
      </c>
      <c r="D16" s="6">
        <v>231106</v>
      </c>
    </row>
    <row r="17" spans="1:4" ht="12.75">
      <c r="A17" s="1" t="s">
        <v>7</v>
      </c>
      <c r="B17" s="5">
        <v>36982</v>
      </c>
      <c r="C17" s="6">
        <v>232513</v>
      </c>
      <c r="D17" s="6">
        <v>233205</v>
      </c>
    </row>
    <row r="18" spans="1:4" ht="12.75">
      <c r="A18" s="1" t="s">
        <v>8</v>
      </c>
      <c r="B18" s="5">
        <v>37012</v>
      </c>
      <c r="C18" s="6">
        <v>245357</v>
      </c>
      <c r="D18" s="6">
        <v>231974</v>
      </c>
    </row>
    <row r="19" spans="1:4" ht="12.75">
      <c r="A19" s="1" t="s">
        <v>9</v>
      </c>
      <c r="B19" s="5">
        <v>37043</v>
      </c>
      <c r="C19" s="6">
        <v>243498</v>
      </c>
      <c r="D19" s="6">
        <v>231374</v>
      </c>
    </row>
    <row r="20" spans="1:4" ht="12.75">
      <c r="A20" s="1" t="s">
        <v>10</v>
      </c>
      <c r="B20" s="5">
        <v>37073</v>
      </c>
      <c r="C20" s="6">
        <v>250363</v>
      </c>
      <c r="D20" s="6">
        <v>233234</v>
      </c>
    </row>
    <row r="21" spans="1:4" ht="12.75">
      <c r="A21" s="1" t="s">
        <v>11</v>
      </c>
      <c r="B21" s="5">
        <v>37104</v>
      </c>
      <c r="C21" s="6">
        <v>253274</v>
      </c>
      <c r="D21" s="6">
        <v>233012</v>
      </c>
    </row>
    <row r="22" spans="1:4" ht="12.75">
      <c r="A22" s="1" t="s">
        <v>12</v>
      </c>
      <c r="B22" s="5">
        <v>37135</v>
      </c>
      <c r="C22" s="6">
        <v>226312</v>
      </c>
      <c r="D22" s="6">
        <v>232583</v>
      </c>
    </row>
    <row r="23" spans="1:4" ht="12.75">
      <c r="A23" s="1" t="s">
        <v>13</v>
      </c>
      <c r="B23" s="5">
        <v>37165</v>
      </c>
      <c r="C23" s="6">
        <v>241050</v>
      </c>
      <c r="D23" s="6">
        <v>233627</v>
      </c>
    </row>
    <row r="24" spans="1:4" ht="12.75">
      <c r="A24" s="1" t="s">
        <v>14</v>
      </c>
      <c r="B24" s="5">
        <v>37196</v>
      </c>
      <c r="C24" s="6">
        <v>230511</v>
      </c>
      <c r="D24" s="6">
        <v>235873</v>
      </c>
    </row>
    <row r="25" spans="1:4" ht="12.75">
      <c r="A25" s="1" t="s">
        <v>15</v>
      </c>
      <c r="B25" s="5">
        <v>37226</v>
      </c>
      <c r="C25" s="6">
        <v>229584</v>
      </c>
      <c r="D25" s="6">
        <v>237851</v>
      </c>
    </row>
    <row r="26" spans="1:4" ht="12.75">
      <c r="A26" s="1" t="s">
        <v>4</v>
      </c>
      <c r="B26" s="5">
        <v>37257</v>
      </c>
      <c r="C26" s="6">
        <v>215215</v>
      </c>
      <c r="D26" s="6">
        <v>236393</v>
      </c>
    </row>
    <row r="27" spans="1:4" ht="12.75">
      <c r="A27" s="1" t="s">
        <v>5</v>
      </c>
      <c r="B27" s="5">
        <v>37288</v>
      </c>
      <c r="C27" s="6">
        <v>208237</v>
      </c>
      <c r="D27" s="6">
        <v>237998</v>
      </c>
    </row>
    <row r="28" spans="1:4" ht="12.75">
      <c r="A28" s="1" t="s">
        <v>6</v>
      </c>
      <c r="B28" s="5">
        <v>37316</v>
      </c>
      <c r="C28" s="6">
        <v>236070</v>
      </c>
      <c r="D28" s="6">
        <v>236263</v>
      </c>
    </row>
    <row r="29" spans="1:4" ht="12.75">
      <c r="A29" s="1" t="s">
        <v>7</v>
      </c>
      <c r="B29" s="5">
        <v>37347</v>
      </c>
      <c r="C29" s="6">
        <v>237226</v>
      </c>
      <c r="D29" s="6">
        <v>236240</v>
      </c>
    </row>
    <row r="30" spans="1:4" ht="12.75">
      <c r="A30" s="1" t="s">
        <v>8</v>
      </c>
      <c r="B30" s="5">
        <v>37377</v>
      </c>
      <c r="C30" s="6">
        <v>251746</v>
      </c>
      <c r="D30" s="6">
        <v>237102</v>
      </c>
    </row>
    <row r="31" spans="1:4" ht="12.75">
      <c r="A31" s="1" t="s">
        <v>9</v>
      </c>
      <c r="B31" s="5">
        <v>37408</v>
      </c>
      <c r="C31" s="6">
        <v>247868</v>
      </c>
      <c r="D31" s="6">
        <v>238279</v>
      </c>
    </row>
    <row r="32" spans="1:4" ht="12.75">
      <c r="A32" s="1" t="s">
        <v>10</v>
      </c>
      <c r="B32" s="5">
        <v>37438</v>
      </c>
      <c r="C32" s="6">
        <v>256392</v>
      </c>
      <c r="D32" s="6">
        <v>237525</v>
      </c>
    </row>
    <row r="33" spans="1:4" ht="12.75">
      <c r="A33" s="1" t="s">
        <v>11</v>
      </c>
      <c r="B33" s="5">
        <v>37469</v>
      </c>
      <c r="C33" s="6">
        <v>258666</v>
      </c>
      <c r="D33" s="6">
        <v>239394</v>
      </c>
    </row>
    <row r="34" spans="1:4" ht="12.75">
      <c r="A34" s="1" t="s">
        <v>12</v>
      </c>
      <c r="B34" s="5">
        <v>37500</v>
      </c>
      <c r="C34" s="6">
        <v>233625</v>
      </c>
      <c r="D34" s="6">
        <v>239941</v>
      </c>
    </row>
    <row r="35" spans="1:4" ht="12.75">
      <c r="A35" s="1" t="s">
        <v>13</v>
      </c>
      <c r="B35" s="5">
        <v>37530</v>
      </c>
      <c r="C35" s="6">
        <v>245556</v>
      </c>
      <c r="D35" s="6">
        <v>237494</v>
      </c>
    </row>
    <row r="36" spans="1:4" ht="12.75">
      <c r="A36" s="1" t="s">
        <v>14</v>
      </c>
      <c r="B36" s="5">
        <v>37561</v>
      </c>
      <c r="C36" s="6">
        <v>230648</v>
      </c>
      <c r="D36" s="6">
        <v>239334</v>
      </c>
    </row>
    <row r="37" spans="1:4" ht="12.75">
      <c r="A37" s="1" t="s">
        <v>15</v>
      </c>
      <c r="B37" s="5">
        <v>37591</v>
      </c>
      <c r="C37" s="6">
        <v>234260</v>
      </c>
      <c r="D37" s="6">
        <v>239691</v>
      </c>
    </row>
    <row r="38" spans="1:4" ht="12.75">
      <c r="A38" s="1" t="s">
        <v>4</v>
      </c>
      <c r="B38" s="5">
        <v>37622</v>
      </c>
      <c r="C38" s="6">
        <v>218534</v>
      </c>
      <c r="D38" s="6">
        <v>238635</v>
      </c>
    </row>
    <row r="39" spans="1:4" ht="12.75">
      <c r="A39" s="1" t="s">
        <v>5</v>
      </c>
      <c r="B39" s="5">
        <v>37653</v>
      </c>
      <c r="C39" s="6">
        <v>203677</v>
      </c>
      <c r="D39" s="6">
        <v>233421</v>
      </c>
    </row>
    <row r="40" spans="1:4" ht="12.75">
      <c r="A40" s="1" t="s">
        <v>6</v>
      </c>
      <c r="B40" s="5">
        <v>37681</v>
      </c>
      <c r="C40" s="6">
        <v>236679</v>
      </c>
      <c r="D40" s="6">
        <v>237758</v>
      </c>
    </row>
    <row r="41" spans="1:4" ht="12.75">
      <c r="A41" s="1" t="s">
        <v>7</v>
      </c>
      <c r="B41" s="5">
        <v>37712</v>
      </c>
      <c r="C41" s="6">
        <v>239415</v>
      </c>
      <c r="D41" s="6">
        <v>237797</v>
      </c>
    </row>
    <row r="42" spans="1:4" ht="12.75">
      <c r="A42" s="1" t="s">
        <v>8</v>
      </c>
      <c r="B42" s="5">
        <v>37742</v>
      </c>
      <c r="C42" s="6">
        <v>253244</v>
      </c>
      <c r="D42" s="6">
        <v>239686</v>
      </c>
    </row>
    <row r="43" spans="1:4" ht="12.75">
      <c r="A43" s="1" t="s">
        <v>9</v>
      </c>
      <c r="B43" s="5">
        <v>37773</v>
      </c>
      <c r="C43" s="6">
        <v>252145</v>
      </c>
      <c r="D43" s="6">
        <v>241536</v>
      </c>
    </row>
    <row r="44" spans="1:4" ht="12.75">
      <c r="A44" s="1" t="s">
        <v>10</v>
      </c>
      <c r="B44" s="5">
        <v>37803</v>
      </c>
      <c r="C44" s="6">
        <v>262105</v>
      </c>
      <c r="D44" s="6">
        <v>242866</v>
      </c>
    </row>
    <row r="45" spans="1:4" ht="12.75">
      <c r="A45" s="1" t="s">
        <v>11</v>
      </c>
      <c r="B45" s="5">
        <v>37834</v>
      </c>
      <c r="C45" s="6">
        <v>260687</v>
      </c>
      <c r="D45" s="6">
        <v>243290</v>
      </c>
    </row>
    <row r="46" spans="1:4" ht="12.75">
      <c r="A46" s="1" t="s">
        <v>12</v>
      </c>
      <c r="B46" s="5">
        <v>37865</v>
      </c>
      <c r="C46" s="6">
        <v>237451</v>
      </c>
      <c r="D46" s="6">
        <v>243120</v>
      </c>
    </row>
    <row r="47" spans="1:4" ht="12.75">
      <c r="A47" s="1" t="s">
        <v>13</v>
      </c>
      <c r="B47" s="5">
        <v>37895</v>
      </c>
      <c r="C47" s="6">
        <v>254048</v>
      </c>
      <c r="D47" s="6">
        <v>244849</v>
      </c>
    </row>
    <row r="48" spans="1:4" ht="12.75">
      <c r="A48" s="1" t="s">
        <v>14</v>
      </c>
      <c r="B48" s="5">
        <v>37926</v>
      </c>
      <c r="C48" s="6">
        <v>233698</v>
      </c>
      <c r="D48" s="6">
        <v>244366</v>
      </c>
    </row>
    <row r="49" spans="1:4" ht="12.75">
      <c r="A49" s="1" t="s">
        <v>15</v>
      </c>
      <c r="B49" s="5">
        <v>37956</v>
      </c>
      <c r="C49" s="6">
        <v>238538</v>
      </c>
      <c r="D49" s="6">
        <v>243084</v>
      </c>
    </row>
    <row r="50" spans="1:4" ht="12.75">
      <c r="A50" s="1" t="s">
        <v>4</v>
      </c>
      <c r="B50" s="5">
        <v>37987</v>
      </c>
      <c r="C50" s="6">
        <v>222450</v>
      </c>
      <c r="D50" s="6">
        <v>243584</v>
      </c>
    </row>
    <row r="51" spans="1:4" ht="12.75">
      <c r="A51" s="1" t="s">
        <v>5</v>
      </c>
      <c r="B51" s="5">
        <v>38018</v>
      </c>
      <c r="C51" s="6">
        <v>213709</v>
      </c>
      <c r="D51" s="6">
        <v>244911</v>
      </c>
    </row>
    <row r="52" spans="1:4" ht="12.75">
      <c r="A52" s="1" t="s">
        <v>6</v>
      </c>
      <c r="B52" s="5">
        <v>38047</v>
      </c>
      <c r="C52" s="6">
        <v>251403</v>
      </c>
      <c r="D52" s="6">
        <v>248880</v>
      </c>
    </row>
    <row r="53" spans="1:4" ht="12.75">
      <c r="A53" s="1" t="s">
        <v>7</v>
      </c>
      <c r="B53" s="5">
        <v>38078</v>
      </c>
      <c r="C53" s="6">
        <v>250968</v>
      </c>
      <c r="D53" s="6">
        <v>247902</v>
      </c>
    </row>
    <row r="54" spans="1:4" ht="12.75">
      <c r="A54" s="1" t="s">
        <v>8</v>
      </c>
      <c r="B54" s="5">
        <v>38108</v>
      </c>
      <c r="C54" s="6">
        <v>257235</v>
      </c>
      <c r="D54" s="6">
        <v>246735</v>
      </c>
    </row>
    <row r="55" spans="1:4" ht="12.75">
      <c r="A55" s="1" t="s">
        <v>9</v>
      </c>
      <c r="B55" s="5">
        <v>38139</v>
      </c>
      <c r="C55" s="6">
        <v>257383</v>
      </c>
      <c r="D55" s="6">
        <v>244655</v>
      </c>
    </row>
    <row r="56" spans="1:4" ht="12.75">
      <c r="A56" s="1" t="s">
        <v>10</v>
      </c>
      <c r="B56" s="5">
        <v>38169</v>
      </c>
      <c r="C56" s="6">
        <v>265969</v>
      </c>
      <c r="D56" s="6">
        <v>247333</v>
      </c>
    </row>
    <row r="57" spans="1:4" ht="12.75">
      <c r="A57" s="1" t="s">
        <v>11</v>
      </c>
      <c r="B57" s="5">
        <v>38200</v>
      </c>
      <c r="C57" s="6">
        <v>262836</v>
      </c>
      <c r="D57" s="6">
        <v>247835</v>
      </c>
    </row>
    <row r="58" spans="1:4" ht="12.75">
      <c r="A58" s="1" t="s">
        <v>12</v>
      </c>
      <c r="B58" s="5">
        <v>38231</v>
      </c>
      <c r="C58" s="6">
        <v>243515</v>
      </c>
      <c r="D58" s="6">
        <v>247353</v>
      </c>
    </row>
    <row r="59" spans="1:4" ht="12.75">
      <c r="A59" s="1" t="s">
        <v>13</v>
      </c>
      <c r="B59" s="5">
        <v>38261</v>
      </c>
      <c r="C59" s="6">
        <v>254496</v>
      </c>
      <c r="D59" s="6">
        <v>248345</v>
      </c>
    </row>
    <row r="60" spans="1:4" ht="12.75">
      <c r="A60" s="1" t="s">
        <v>14</v>
      </c>
      <c r="B60" s="5">
        <v>38292</v>
      </c>
      <c r="C60" s="6">
        <v>239796</v>
      </c>
      <c r="D60" s="6">
        <v>247370</v>
      </c>
    </row>
    <row r="61" spans="1:4" ht="12.75">
      <c r="A61" s="1" t="s">
        <v>15</v>
      </c>
      <c r="B61" s="5">
        <v>38322</v>
      </c>
      <c r="C61" s="6">
        <v>245029</v>
      </c>
      <c r="D61" s="6">
        <v>248774</v>
      </c>
    </row>
    <row r="62" spans="1:4" ht="12.75">
      <c r="A62" s="1" t="s">
        <v>4</v>
      </c>
      <c r="B62" s="5">
        <v>38353</v>
      </c>
      <c r="C62" s="6">
        <v>224072</v>
      </c>
      <c r="D62" s="6">
        <v>248053</v>
      </c>
    </row>
    <row r="63" spans="1:4" ht="12.75">
      <c r="A63" s="1" t="s">
        <v>5</v>
      </c>
      <c r="B63" s="5">
        <v>38384</v>
      </c>
      <c r="C63" s="6">
        <v>219970</v>
      </c>
      <c r="D63" s="6">
        <v>249937</v>
      </c>
    </row>
    <row r="64" spans="1:4" ht="12.75">
      <c r="A64" s="1" t="s">
        <v>6</v>
      </c>
      <c r="B64" s="5">
        <v>38412</v>
      </c>
      <c r="C64" s="6">
        <v>253182</v>
      </c>
      <c r="D64" s="6">
        <v>249085</v>
      </c>
    </row>
    <row r="65" spans="1:4" ht="12.75">
      <c r="A65" s="1" t="s">
        <v>7</v>
      </c>
      <c r="B65" s="5">
        <v>38443</v>
      </c>
      <c r="C65" s="6">
        <v>250860</v>
      </c>
      <c r="D65" s="6">
        <v>248919</v>
      </c>
    </row>
    <row r="66" spans="1:4" ht="12.75">
      <c r="A66" s="1" t="s">
        <v>8</v>
      </c>
      <c r="B66" s="5">
        <v>38473</v>
      </c>
      <c r="C66" s="6">
        <v>262678</v>
      </c>
      <c r="D66" s="6">
        <v>250869</v>
      </c>
    </row>
    <row r="67" spans="1:4" ht="12.75">
      <c r="A67" s="1" t="s">
        <v>9</v>
      </c>
      <c r="B67" s="5">
        <v>38504</v>
      </c>
      <c r="C67" s="6">
        <v>263816</v>
      </c>
      <c r="D67" s="6">
        <v>250866</v>
      </c>
    </row>
    <row r="68" spans="1:4" ht="12.75">
      <c r="A68" s="1" t="s">
        <v>10</v>
      </c>
      <c r="B68" s="5">
        <v>38534</v>
      </c>
      <c r="C68" s="6">
        <v>267025</v>
      </c>
      <c r="D68" s="6">
        <v>251018</v>
      </c>
    </row>
    <row r="69" spans="1:4" ht="12.75">
      <c r="A69" s="1" t="s">
        <v>11</v>
      </c>
      <c r="B69" s="5">
        <v>38565</v>
      </c>
      <c r="C69" s="6">
        <v>265323</v>
      </c>
      <c r="D69" s="6">
        <v>249276</v>
      </c>
    </row>
    <row r="70" spans="1:4" ht="12.75">
      <c r="A70" s="1" t="s">
        <v>12</v>
      </c>
      <c r="B70" s="5">
        <v>38596</v>
      </c>
      <c r="C70" s="6">
        <v>242240</v>
      </c>
      <c r="D70" s="6">
        <v>245432</v>
      </c>
    </row>
    <row r="71" spans="1:4" ht="12.75">
      <c r="A71" s="1" t="s">
        <v>13</v>
      </c>
      <c r="B71" s="5">
        <v>38626</v>
      </c>
      <c r="C71" s="6">
        <v>251419</v>
      </c>
      <c r="D71" s="6">
        <v>246413</v>
      </c>
    </row>
    <row r="72" spans="1:4" ht="12.75">
      <c r="A72" s="1" t="s">
        <v>14</v>
      </c>
      <c r="B72" s="5">
        <v>38657</v>
      </c>
      <c r="C72" s="6">
        <v>243056</v>
      </c>
      <c r="D72" s="6">
        <v>250332</v>
      </c>
    </row>
    <row r="73" spans="1:4" ht="12.75">
      <c r="A73" s="1" t="s">
        <v>15</v>
      </c>
      <c r="B73" s="5">
        <v>38687</v>
      </c>
      <c r="C73" s="6">
        <v>245787</v>
      </c>
      <c r="D73" s="6">
        <v>250805</v>
      </c>
    </row>
    <row r="74" spans="1:4" ht="12.75">
      <c r="A74" s="1" t="s">
        <v>4</v>
      </c>
      <c r="B74" s="5">
        <v>38718</v>
      </c>
      <c r="C74" s="6">
        <v>233302</v>
      </c>
      <c r="D74" s="6">
        <v>255628</v>
      </c>
    </row>
    <row r="75" spans="1:4" ht="12.75">
      <c r="A75" s="1" t="s">
        <v>5</v>
      </c>
      <c r="B75" s="5">
        <v>38749</v>
      </c>
      <c r="C75" s="6">
        <v>220730</v>
      </c>
      <c r="D75" s="6">
        <v>250840</v>
      </c>
    </row>
    <row r="76" spans="1:4" ht="12.75">
      <c r="A76" s="1" t="s">
        <v>6</v>
      </c>
      <c r="B76" s="5">
        <v>38777</v>
      </c>
      <c r="C76" s="6">
        <v>256645</v>
      </c>
      <c r="D76" s="6">
        <v>250689</v>
      </c>
    </row>
    <row r="77" spans="1:4" ht="12.75">
      <c r="A77" s="1" t="s">
        <v>7</v>
      </c>
      <c r="B77" s="5">
        <v>38808</v>
      </c>
      <c r="C77" s="6">
        <v>250665</v>
      </c>
      <c r="D77" s="6">
        <v>251049</v>
      </c>
    </row>
    <row r="78" spans="1:4" ht="12.75">
      <c r="A78" s="1" t="s">
        <v>8</v>
      </c>
      <c r="B78" s="5">
        <v>38838</v>
      </c>
      <c r="C78" s="6">
        <v>263393</v>
      </c>
      <c r="D78" s="6">
        <v>249785</v>
      </c>
    </row>
    <row r="79" spans="1:4" ht="12.75">
      <c r="A79" s="1" t="s">
        <v>9</v>
      </c>
      <c r="B79" s="5">
        <v>38869</v>
      </c>
      <c r="C79" s="6">
        <v>263805</v>
      </c>
      <c r="D79" s="6">
        <v>250133</v>
      </c>
    </row>
    <row r="80" spans="1:4" ht="12.75">
      <c r="A80" s="1" t="s">
        <v>10</v>
      </c>
      <c r="B80" s="5">
        <v>38899</v>
      </c>
      <c r="C80" s="6">
        <v>263442</v>
      </c>
      <c r="D80" s="6">
        <v>249463</v>
      </c>
    </row>
    <row r="81" spans="1:4" ht="12.75">
      <c r="A81" s="1" t="s">
        <v>11</v>
      </c>
      <c r="B81" s="5">
        <v>38930</v>
      </c>
      <c r="C81" s="6">
        <v>265229</v>
      </c>
      <c r="D81" s="6">
        <v>248970</v>
      </c>
    </row>
    <row r="82" spans="1:4" ht="12.75">
      <c r="A82" s="1" t="s">
        <v>12</v>
      </c>
      <c r="B82" s="5">
        <v>38961</v>
      </c>
      <c r="C82" s="6">
        <v>245624</v>
      </c>
      <c r="D82" s="6">
        <v>250490</v>
      </c>
    </row>
    <row r="83" spans="1:4" ht="12.75">
      <c r="A83" s="1" t="s">
        <v>13</v>
      </c>
      <c r="B83" s="5">
        <v>38991</v>
      </c>
      <c r="C83" s="6">
        <v>257961</v>
      </c>
      <c r="D83" s="6">
        <v>251753</v>
      </c>
    </row>
    <row r="84" spans="1:4" ht="12.75">
      <c r="A84" s="1" t="s">
        <v>14</v>
      </c>
      <c r="B84" s="5">
        <v>39022</v>
      </c>
      <c r="C84" s="6">
        <v>245367</v>
      </c>
      <c r="D84" s="6">
        <v>252215</v>
      </c>
    </row>
    <row r="85" spans="1:4" ht="12.75">
      <c r="A85" s="1" t="s">
        <v>15</v>
      </c>
      <c r="B85" s="5">
        <v>39052</v>
      </c>
      <c r="C85" s="6">
        <v>248208</v>
      </c>
      <c r="D85" s="6">
        <v>255158</v>
      </c>
    </row>
    <row r="86" spans="1:4" ht="12.75">
      <c r="A86" s="1" t="s">
        <v>4</v>
      </c>
      <c r="B86" s="5">
        <v>39083</v>
      </c>
      <c r="C86" s="6">
        <v>233799</v>
      </c>
      <c r="D86" s="6">
        <v>254020</v>
      </c>
    </row>
    <row r="87" spans="1:4" ht="12.75">
      <c r="A87" s="1" t="s">
        <v>5</v>
      </c>
      <c r="B87" s="5">
        <v>39114</v>
      </c>
      <c r="C87" s="6">
        <v>219221</v>
      </c>
      <c r="D87" s="6">
        <v>249496</v>
      </c>
    </row>
    <row r="88" spans="1:4" ht="12.75">
      <c r="A88" s="1" t="s">
        <v>6</v>
      </c>
      <c r="B88" s="5">
        <v>39142</v>
      </c>
      <c r="C88" s="6">
        <v>259740</v>
      </c>
      <c r="D88" s="6">
        <v>254556</v>
      </c>
    </row>
    <row r="89" spans="1:4" ht="12.75">
      <c r="A89" s="1" t="s">
        <v>7</v>
      </c>
      <c r="B89" s="5">
        <v>39173</v>
      </c>
      <c r="C89" s="6">
        <v>252734</v>
      </c>
      <c r="D89" s="6">
        <v>251777</v>
      </c>
    </row>
    <row r="90" spans="1:4" ht="12.75">
      <c r="A90" s="1" t="s">
        <v>8</v>
      </c>
      <c r="B90" s="5">
        <v>39203</v>
      </c>
      <c r="C90" s="6">
        <v>267646</v>
      </c>
      <c r="D90" s="6">
        <v>253564</v>
      </c>
    </row>
    <row r="91" spans="1:4" ht="12.75">
      <c r="A91" s="1" t="s">
        <v>9</v>
      </c>
      <c r="B91" s="5">
        <v>39234</v>
      </c>
      <c r="C91" s="6">
        <v>265475</v>
      </c>
      <c r="D91" s="6">
        <v>253588</v>
      </c>
    </row>
    <row r="92" spans="1:4" ht="12.75">
      <c r="A92" s="1" t="s">
        <v>10</v>
      </c>
      <c r="B92" s="5">
        <v>39264</v>
      </c>
      <c r="C92" s="6">
        <v>267179</v>
      </c>
      <c r="D92" s="6">
        <v>252628</v>
      </c>
    </row>
    <row r="93" spans="1:4" ht="12.75">
      <c r="A93" s="1" t="s">
        <v>11</v>
      </c>
      <c r="B93" s="5">
        <v>39295</v>
      </c>
      <c r="C93" s="6">
        <v>271401</v>
      </c>
      <c r="D93" s="6">
        <v>253607</v>
      </c>
    </row>
    <row r="94" spans="1:4" ht="12.75">
      <c r="A94" s="1" t="s">
        <v>12</v>
      </c>
      <c r="B94" s="5">
        <v>39326</v>
      </c>
      <c r="C94" s="6">
        <v>246050</v>
      </c>
      <c r="D94" s="6">
        <v>254120</v>
      </c>
    </row>
    <row r="95" spans="1:4" ht="12.75">
      <c r="A95" s="1" t="s">
        <v>13</v>
      </c>
      <c r="B95" s="5">
        <v>39356</v>
      </c>
      <c r="C95" s="6">
        <v>261505</v>
      </c>
      <c r="D95" s="6">
        <v>253482</v>
      </c>
    </row>
    <row r="96" spans="1:4" ht="12.75">
      <c r="A96" s="1" t="s">
        <v>14</v>
      </c>
      <c r="B96" s="5">
        <v>39387</v>
      </c>
      <c r="C96" s="6">
        <v>245928</v>
      </c>
      <c r="D96" s="6">
        <v>251617</v>
      </c>
    </row>
    <row r="97" spans="1:4" ht="12.75">
      <c r="A97" s="1" t="s">
        <v>15</v>
      </c>
      <c r="B97" s="5">
        <v>39417</v>
      </c>
      <c r="C97" s="6">
        <v>240444</v>
      </c>
      <c r="D97" s="6">
        <v>248810</v>
      </c>
    </row>
    <row r="98" spans="1:4" ht="12.75">
      <c r="A98" s="1" t="s">
        <v>4</v>
      </c>
      <c r="B98" s="5">
        <v>39448</v>
      </c>
      <c r="C98" s="6">
        <v>233469</v>
      </c>
      <c r="D98" s="6">
        <v>252900</v>
      </c>
    </row>
    <row r="99" spans="1:4" ht="12.75">
      <c r="A99" s="1" t="s">
        <v>5</v>
      </c>
      <c r="B99" s="5">
        <v>39479</v>
      </c>
      <c r="C99" s="6">
        <v>221728</v>
      </c>
      <c r="D99" s="6">
        <v>250996</v>
      </c>
    </row>
    <row r="100" spans="1:4" ht="12.75">
      <c r="A100" s="1" t="s">
        <v>6</v>
      </c>
      <c r="B100" s="5">
        <v>39508</v>
      </c>
      <c r="C100" s="6">
        <v>252773</v>
      </c>
      <c r="D100" s="6">
        <v>250661</v>
      </c>
    </row>
    <row r="101" spans="1:4" ht="12.75">
      <c r="A101" s="1" t="s">
        <v>7</v>
      </c>
      <c r="B101" s="5">
        <v>39539</v>
      </c>
      <c r="C101" s="6">
        <v>252699</v>
      </c>
      <c r="D101" s="6">
        <v>249384</v>
      </c>
    </row>
    <row r="102" spans="1:4" ht="12.75">
      <c r="A102" s="1" t="s">
        <v>8</v>
      </c>
      <c r="B102" s="5">
        <v>39569</v>
      </c>
      <c r="C102" s="6">
        <v>261890</v>
      </c>
      <c r="D102" s="6">
        <v>248305</v>
      </c>
    </row>
    <row r="103" spans="1:4" ht="12.75">
      <c r="A103" s="1" t="s">
        <v>9</v>
      </c>
      <c r="B103" s="5">
        <v>39600</v>
      </c>
      <c r="C103" s="6">
        <v>256152</v>
      </c>
      <c r="D103" s="6">
        <v>246189</v>
      </c>
    </row>
    <row r="104" spans="1:4" ht="12.75">
      <c r="A104" s="1" t="s">
        <v>10</v>
      </c>
      <c r="B104" s="5">
        <v>39630</v>
      </c>
      <c r="C104" s="6">
        <v>262152</v>
      </c>
      <c r="D104" s="6">
        <v>245474</v>
      </c>
    </row>
    <row r="105" spans="1:4" ht="12.75">
      <c r="A105" s="1" t="s">
        <v>11</v>
      </c>
      <c r="B105" s="5">
        <v>39661</v>
      </c>
      <c r="C105" s="6">
        <v>261228</v>
      </c>
      <c r="D105" s="6">
        <v>245413</v>
      </c>
    </row>
    <row r="106" spans="1:4" ht="12.75">
      <c r="A106" s="1" t="s">
        <v>12</v>
      </c>
      <c r="B106" s="5">
        <v>39692</v>
      </c>
      <c r="C106" s="6">
        <v>238701</v>
      </c>
      <c r="D106" s="6">
        <v>245295</v>
      </c>
    </row>
    <row r="107" spans="1:4" ht="12.75">
      <c r="A107" s="1" t="s">
        <v>13</v>
      </c>
      <c r="B107" s="5">
        <v>39722</v>
      </c>
      <c r="C107" s="6">
        <v>256402</v>
      </c>
      <c r="D107" s="6">
        <v>246539</v>
      </c>
    </row>
    <row r="108" spans="1:4" ht="12.75">
      <c r="A108" s="1" t="s">
        <v>14</v>
      </c>
      <c r="B108" s="5">
        <v>39753</v>
      </c>
      <c r="C108" s="6">
        <v>237009</v>
      </c>
      <c r="D108" s="6">
        <v>247699</v>
      </c>
    </row>
    <row r="109" spans="1:4" ht="12.75">
      <c r="A109" s="1" t="s">
        <v>15</v>
      </c>
      <c r="B109" s="5">
        <v>39783</v>
      </c>
      <c r="C109" s="6">
        <v>242326</v>
      </c>
      <c r="D109" s="6">
        <v>247061</v>
      </c>
    </row>
    <row r="110" spans="1:4" ht="12.75">
      <c r="A110" s="1" t="s">
        <v>4</v>
      </c>
      <c r="B110" s="5">
        <v>39814</v>
      </c>
      <c r="C110" s="6">
        <v>224840</v>
      </c>
      <c r="D110" s="6">
        <v>244487</v>
      </c>
    </row>
    <row r="111" spans="1:4" ht="12.75">
      <c r="A111" s="1" t="s">
        <v>5</v>
      </c>
      <c r="B111" s="5">
        <v>39845</v>
      </c>
      <c r="C111" s="6">
        <v>218031</v>
      </c>
      <c r="D111" s="6">
        <v>248901</v>
      </c>
    </row>
    <row r="112" spans="1:4" ht="12.75">
      <c r="A112" s="1" t="s">
        <v>6</v>
      </c>
      <c r="B112" s="5">
        <v>39873</v>
      </c>
      <c r="C112" s="6">
        <v>247433</v>
      </c>
      <c r="D112" s="6">
        <v>244139</v>
      </c>
    </row>
    <row r="113" spans="1:4" ht="12.75">
      <c r="A113" s="1" t="s">
        <v>7</v>
      </c>
      <c r="B113" s="5">
        <v>39904</v>
      </c>
      <c r="C113" s="6">
        <v>251481</v>
      </c>
      <c r="D113" s="6">
        <v>247405</v>
      </c>
    </row>
    <row r="114" spans="1:4" ht="12.75">
      <c r="A114" s="1" t="s">
        <v>8</v>
      </c>
      <c r="B114" s="5">
        <v>39934</v>
      </c>
      <c r="C114" s="6">
        <v>258793</v>
      </c>
      <c r="D114" s="6">
        <v>247455</v>
      </c>
    </row>
    <row r="115" spans="1:4" ht="12.75">
      <c r="A115" s="1" t="s">
        <v>9</v>
      </c>
      <c r="B115" s="5">
        <v>39965</v>
      </c>
      <c r="C115" s="6">
        <v>258487</v>
      </c>
      <c r="D115" s="6">
        <v>246943</v>
      </c>
    </row>
    <row r="116" spans="1:4" ht="12.75">
      <c r="A116" s="1" t="s">
        <v>10</v>
      </c>
      <c r="B116" s="5">
        <v>39995</v>
      </c>
      <c r="C116" s="6">
        <v>265026</v>
      </c>
      <c r="D116" s="6">
        <v>247271</v>
      </c>
    </row>
    <row r="117" spans="1:4" ht="12.75">
      <c r="A117" s="1" t="s">
        <v>11</v>
      </c>
      <c r="B117" s="5">
        <v>40026</v>
      </c>
      <c r="C117" s="6">
        <v>260838</v>
      </c>
      <c r="D117" s="6">
        <v>247661</v>
      </c>
    </row>
    <row r="118" spans="1:4" ht="12.75">
      <c r="A118" s="1" t="s">
        <v>12</v>
      </c>
      <c r="B118" s="5">
        <v>40057</v>
      </c>
      <c r="C118" s="6">
        <v>242034</v>
      </c>
      <c r="D118" s="6">
        <v>246653</v>
      </c>
    </row>
    <row r="119" spans="1:4" ht="12.75">
      <c r="A119" s="1" t="s">
        <v>13</v>
      </c>
      <c r="B119" s="5">
        <v>40087</v>
      </c>
      <c r="C119" s="6">
        <v>252683</v>
      </c>
      <c r="D119" s="6">
        <v>243939</v>
      </c>
    </row>
    <row r="120" spans="1:4" ht="12.75">
      <c r="A120" s="1" t="s">
        <v>14</v>
      </c>
      <c r="B120" s="5">
        <v>40118</v>
      </c>
      <c r="C120" s="6">
        <v>237342</v>
      </c>
      <c r="D120" s="6">
        <v>246382</v>
      </c>
    </row>
    <row r="121" spans="1:4" ht="12.75">
      <c r="A121" s="1" t="s">
        <v>15</v>
      </c>
      <c r="B121" s="5">
        <v>40148</v>
      </c>
      <c r="C121" s="6">
        <v>239774</v>
      </c>
      <c r="D121" s="6">
        <v>244777</v>
      </c>
    </row>
    <row r="122" spans="1:4" ht="12.75">
      <c r="A122" s="1" t="s">
        <v>4</v>
      </c>
      <c r="B122" s="5">
        <v>40179</v>
      </c>
      <c r="C122" s="6">
        <v>220177</v>
      </c>
      <c r="D122" s="6">
        <v>241914</v>
      </c>
    </row>
    <row r="123" spans="1:4" ht="12.75">
      <c r="A123" s="1" t="s">
        <v>5</v>
      </c>
      <c r="B123" s="5">
        <v>40210</v>
      </c>
      <c r="C123" s="6">
        <v>210968</v>
      </c>
      <c r="D123" s="6">
        <v>242048</v>
      </c>
    </row>
    <row r="124" spans="1:4" ht="12.75">
      <c r="A124" s="1" t="s">
        <v>6</v>
      </c>
      <c r="B124" s="5">
        <v>40238</v>
      </c>
      <c r="C124" s="6">
        <v>251858</v>
      </c>
      <c r="D124" s="6">
        <v>247072</v>
      </c>
    </row>
    <row r="125" spans="1:4" ht="12.75">
      <c r="A125" s="1" t="s">
        <v>7</v>
      </c>
      <c r="B125" s="5">
        <v>40269</v>
      </c>
      <c r="C125" s="6">
        <v>254014</v>
      </c>
      <c r="D125" s="6">
        <v>248766</v>
      </c>
    </row>
    <row r="126" spans="1:4" ht="12.75">
      <c r="A126" s="1" t="s">
        <v>8</v>
      </c>
      <c r="B126" s="5">
        <v>40299</v>
      </c>
      <c r="C126" s="6">
        <v>257401</v>
      </c>
      <c r="D126" s="6">
        <v>247657</v>
      </c>
    </row>
    <row r="127" spans="1:4" ht="12.75">
      <c r="A127" s="1" t="s">
        <v>9</v>
      </c>
      <c r="B127" s="5">
        <v>40330</v>
      </c>
      <c r="C127" s="6">
        <v>260159</v>
      </c>
      <c r="D127" s="6">
        <v>247904</v>
      </c>
    </row>
    <row r="128" spans="1:4" ht="12.75">
      <c r="A128" s="1" t="s">
        <v>10</v>
      </c>
      <c r="B128" s="5">
        <v>40360</v>
      </c>
      <c r="C128" s="6">
        <v>265861</v>
      </c>
      <c r="D128" s="6">
        <v>249251</v>
      </c>
    </row>
    <row r="129" spans="1:4" ht="12.75">
      <c r="A129" s="1" t="s">
        <v>11</v>
      </c>
      <c r="B129" s="5">
        <v>40391</v>
      </c>
      <c r="C129" s="6">
        <v>264358</v>
      </c>
      <c r="D129" s="6">
        <v>249762</v>
      </c>
    </row>
    <row r="130" spans="1:4" ht="12.75">
      <c r="A130" s="1" t="s">
        <v>12</v>
      </c>
      <c r="B130" s="5">
        <v>40422</v>
      </c>
      <c r="C130" s="6">
        <v>244712</v>
      </c>
      <c r="D130" s="6">
        <v>248927</v>
      </c>
    </row>
    <row r="131" spans="1:4" ht="12.75">
      <c r="A131" s="1" t="s">
        <v>13</v>
      </c>
      <c r="B131" s="5">
        <v>40452</v>
      </c>
      <c r="C131" s="6">
        <v>256867</v>
      </c>
      <c r="D131" s="6">
        <v>250017</v>
      </c>
    </row>
    <row r="132" spans="1:4" ht="12.75">
      <c r="A132" s="1" t="s">
        <v>14</v>
      </c>
      <c r="B132" s="5">
        <v>40483</v>
      </c>
      <c r="C132" s="6">
        <v>239656</v>
      </c>
      <c r="D132" s="6">
        <v>247287</v>
      </c>
    </row>
    <row r="133" spans="1:4" ht="12.75">
      <c r="A133" s="1" t="s">
        <v>15</v>
      </c>
      <c r="B133" s="5">
        <v>40513</v>
      </c>
      <c r="C133" s="6">
        <v>240932</v>
      </c>
      <c r="D133" s="6">
        <v>244901</v>
      </c>
    </row>
    <row r="134" spans="1:4" ht="12.75">
      <c r="A134" s="1" t="s">
        <v>4</v>
      </c>
      <c r="B134" s="5">
        <v>40544</v>
      </c>
      <c r="C134" s="6">
        <v>222724</v>
      </c>
      <c r="D134" s="6">
        <v>246028</v>
      </c>
    </row>
    <row r="135" spans="1:4" ht="12.75">
      <c r="A135" s="1" t="s">
        <v>5</v>
      </c>
      <c r="B135" s="5">
        <v>40575</v>
      </c>
      <c r="C135" s="6">
        <v>213547</v>
      </c>
      <c r="D135" s="6">
        <v>244857</v>
      </c>
    </row>
    <row r="136" spans="1:4" ht="12.75">
      <c r="A136" s="1" t="s">
        <v>6</v>
      </c>
      <c r="B136" s="5">
        <v>40603</v>
      </c>
      <c r="C136" s="6">
        <v>250410</v>
      </c>
      <c r="D136" s="6">
        <v>245227</v>
      </c>
    </row>
    <row r="137" spans="1:4" ht="12.75">
      <c r="A137" s="1" t="s">
        <v>7</v>
      </c>
      <c r="B137" s="5">
        <v>40634</v>
      </c>
      <c r="C137" s="6">
        <v>249309</v>
      </c>
      <c r="D137" s="6">
        <v>245428</v>
      </c>
    </row>
    <row r="138" spans="1:4" ht="12.75">
      <c r="A138" s="1" t="s">
        <v>8</v>
      </c>
      <c r="B138" s="5">
        <v>40664</v>
      </c>
      <c r="C138" s="6">
        <v>254145</v>
      </c>
      <c r="D138" s="6">
        <v>243224</v>
      </c>
    </row>
    <row r="139" spans="1:4" ht="12.75">
      <c r="A139" s="1" t="s">
        <v>9</v>
      </c>
      <c r="B139" s="5">
        <v>40695</v>
      </c>
      <c r="C139" s="6">
        <v>258025</v>
      </c>
      <c r="D139" s="6">
        <v>245084</v>
      </c>
    </row>
    <row r="140" spans="1:4" ht="12.75">
      <c r="A140" s="1" t="s">
        <v>10</v>
      </c>
      <c r="B140" s="5">
        <v>40725</v>
      </c>
      <c r="C140" s="6">
        <v>260317</v>
      </c>
      <c r="D140" s="6">
        <v>245483</v>
      </c>
    </row>
    <row r="141" spans="1:4" ht="12.75">
      <c r="A141" s="1" t="s">
        <v>11</v>
      </c>
      <c r="B141" s="5">
        <v>40756</v>
      </c>
      <c r="C141" s="6">
        <v>260623</v>
      </c>
      <c r="D141" s="6">
        <v>244215</v>
      </c>
    </row>
    <row r="142" spans="1:4" ht="12.75">
      <c r="A142" s="1" t="s">
        <v>12</v>
      </c>
      <c r="B142" s="5">
        <v>40787</v>
      </c>
      <c r="C142" s="6">
        <v>241764</v>
      </c>
      <c r="D142" s="6">
        <v>244999</v>
      </c>
    </row>
    <row r="143" spans="1:4" ht="12.75">
      <c r="A143" s="1" t="s">
        <v>13</v>
      </c>
      <c r="B143" s="5">
        <v>40817</v>
      </c>
      <c r="C143" s="6">
        <v>252058</v>
      </c>
      <c r="D143" s="6">
        <v>246451</v>
      </c>
    </row>
    <row r="144" spans="1:4" ht="12.75">
      <c r="A144" s="1" t="s">
        <v>14</v>
      </c>
      <c r="B144" s="5">
        <v>40848</v>
      </c>
      <c r="C144" s="6">
        <v>238278</v>
      </c>
      <c r="D144" s="6">
        <v>245657</v>
      </c>
    </row>
    <row r="145" spans="1:4" ht="12.75">
      <c r="A145" s="1" t="s">
        <v>15</v>
      </c>
      <c r="B145" s="5">
        <v>40878</v>
      </c>
      <c r="C145" s="6">
        <v>244615</v>
      </c>
      <c r="D145" s="6">
        <v>249938</v>
      </c>
    </row>
    <row r="146" spans="1:4" ht="12.75">
      <c r="A146" s="1" t="s">
        <v>4</v>
      </c>
      <c r="B146" s="5">
        <v>40909</v>
      </c>
      <c r="C146" s="6">
        <v>226834</v>
      </c>
      <c r="D146" s="6">
        <v>249128</v>
      </c>
    </row>
    <row r="147" spans="1:4" ht="12.75">
      <c r="A147" s="1" t="s">
        <v>5</v>
      </c>
      <c r="B147" s="5">
        <v>40940</v>
      </c>
      <c r="C147" s="6">
        <v>218714</v>
      </c>
      <c r="D147" s="6">
        <v>249980</v>
      </c>
    </row>
    <row r="148" spans="1:4" ht="12.75">
      <c r="A148" s="1" t="s">
        <v>6</v>
      </c>
      <c r="B148" s="5">
        <v>40969</v>
      </c>
      <c r="C148" s="6">
        <v>253785</v>
      </c>
      <c r="D148" s="6">
        <v>248990</v>
      </c>
    </row>
    <row r="149" spans="1:4" ht="12.75">
      <c r="A149" s="1" t="s">
        <v>7</v>
      </c>
      <c r="B149" s="5">
        <v>41000</v>
      </c>
      <c r="C149" s="6">
        <v>249567</v>
      </c>
      <c r="D149" s="6">
        <v>247522</v>
      </c>
    </row>
    <row r="150" spans="1:4" ht="12.75">
      <c r="A150" s="1" t="s">
        <v>8</v>
      </c>
      <c r="B150" s="5">
        <v>41030</v>
      </c>
      <c r="C150" s="6">
        <v>261355</v>
      </c>
      <c r="D150" s="6">
        <v>247916</v>
      </c>
    </row>
    <row r="151" spans="1:4" ht="12.75">
      <c r="A151" s="1" t="s">
        <v>9</v>
      </c>
      <c r="B151" s="5">
        <v>41061</v>
      </c>
      <c r="C151" s="6">
        <v>260534</v>
      </c>
      <c r="D151" s="6">
        <v>247739</v>
      </c>
    </row>
    <row r="152" spans="1:4" ht="12.75">
      <c r="A152" s="1" t="s">
        <v>10</v>
      </c>
      <c r="B152" s="5">
        <v>41091</v>
      </c>
      <c r="C152" s="6">
        <v>260880</v>
      </c>
      <c r="D152" s="6">
        <v>246162</v>
      </c>
    </row>
    <row r="153" spans="1:4" ht="12.75">
      <c r="A153" s="1" t="s">
        <v>11</v>
      </c>
      <c r="B153" s="5">
        <v>41122</v>
      </c>
      <c r="C153" s="6">
        <v>264983</v>
      </c>
      <c r="D153" s="6">
        <v>246306</v>
      </c>
    </row>
    <row r="154" spans="1:4" ht="12.75">
      <c r="A154" s="1" t="s">
        <v>12</v>
      </c>
      <c r="B154" s="5">
        <v>41153</v>
      </c>
      <c r="C154" s="6">
        <v>239001</v>
      </c>
      <c r="D154" s="6">
        <v>246848</v>
      </c>
    </row>
    <row r="155" spans="1:4" ht="12.75">
      <c r="A155" s="1" t="s">
        <v>13</v>
      </c>
      <c r="B155" s="5">
        <v>41183</v>
      </c>
      <c r="C155" s="6">
        <v>254170</v>
      </c>
      <c r="D155" s="6">
        <v>245599</v>
      </c>
    </row>
    <row r="156" spans="1:4" ht="12.75">
      <c r="A156" s="1" t="s">
        <v>14</v>
      </c>
      <c r="B156" s="5">
        <v>41214</v>
      </c>
      <c r="C156" s="6">
        <v>240734</v>
      </c>
      <c r="D156" s="6">
        <v>247061</v>
      </c>
    </row>
    <row r="157" spans="1:4" ht="12.75">
      <c r="A157" s="1" t="s">
        <v>15</v>
      </c>
      <c r="B157" s="5">
        <v>41244</v>
      </c>
      <c r="C157" s="6">
        <v>238876</v>
      </c>
      <c r="D157" s="6">
        <v>247526</v>
      </c>
    </row>
    <row r="158" spans="1:4" ht="12.75">
      <c r="A158" s="1" t="s">
        <v>4</v>
      </c>
      <c r="B158" s="5">
        <v>41275</v>
      </c>
      <c r="C158" s="6">
        <v>228607</v>
      </c>
      <c r="D158" s="6">
        <v>248691</v>
      </c>
    </row>
    <row r="159" spans="1:4" ht="12.75">
      <c r="A159" s="1" t="s">
        <v>5</v>
      </c>
      <c r="B159" s="5">
        <v>41306</v>
      </c>
      <c r="C159" s="6">
        <v>216306</v>
      </c>
      <c r="D159" s="6">
        <v>248136</v>
      </c>
    </row>
    <row r="160" spans="1:4" ht="12.75">
      <c r="A160" s="1" t="s">
        <v>6</v>
      </c>
      <c r="B160" s="5">
        <v>41334</v>
      </c>
      <c r="C160" s="6">
        <v>250538</v>
      </c>
      <c r="D160" s="6">
        <v>247779</v>
      </c>
    </row>
    <row r="161" spans="1:4" ht="12.75">
      <c r="A161" s="1" t="s">
        <v>7</v>
      </c>
      <c r="B161" s="5">
        <v>41365</v>
      </c>
      <c r="C161" s="6">
        <v>252161</v>
      </c>
      <c r="D161" s="6">
        <v>248650</v>
      </c>
    </row>
    <row r="162" spans="1:4" ht="12.75">
      <c r="A162" s="1" t="s">
        <v>8</v>
      </c>
      <c r="B162" s="5">
        <v>41395</v>
      </c>
      <c r="C162" s="6">
        <v>263964</v>
      </c>
      <c r="D162" s="6">
        <v>249070</v>
      </c>
    </row>
    <row r="163" spans="1:4" ht="12.75">
      <c r="A163" s="1" t="s">
        <v>9</v>
      </c>
      <c r="B163" s="5">
        <v>41426</v>
      </c>
      <c r="C163" s="6">
        <v>260055</v>
      </c>
      <c r="D163" s="6">
        <v>249700</v>
      </c>
    </row>
    <row r="164" spans="1:4" ht="12.75">
      <c r="A164" s="1" t="s">
        <v>10</v>
      </c>
      <c r="B164" s="5">
        <v>41456</v>
      </c>
      <c r="C164" s="6">
        <v>264570</v>
      </c>
      <c r="D164" s="6">
        <v>248098</v>
      </c>
    </row>
    <row r="165" spans="1:4" ht="12.75">
      <c r="A165" s="1" t="s">
        <v>11</v>
      </c>
      <c r="B165" s="5">
        <v>41487</v>
      </c>
      <c r="C165" s="6">
        <v>268639</v>
      </c>
      <c r="D165" s="6">
        <v>250771</v>
      </c>
    </row>
    <row r="166" spans="1:4" ht="12.75">
      <c r="A166" s="1" t="s">
        <v>12</v>
      </c>
      <c r="B166" s="5">
        <v>41518</v>
      </c>
      <c r="C166" s="6">
        <v>242582</v>
      </c>
      <c r="D166" s="6">
        <v>250042</v>
      </c>
    </row>
    <row r="167" spans="1:4" ht="12.75">
      <c r="A167" s="1" t="s">
        <v>13</v>
      </c>
      <c r="B167" s="5">
        <v>41548</v>
      </c>
      <c r="C167" s="6">
        <v>259319</v>
      </c>
      <c r="D167" s="6">
        <v>250052</v>
      </c>
    </row>
    <row r="168" spans="1:4" ht="12.75">
      <c r="A168" s="1" t="s">
        <v>14</v>
      </c>
      <c r="B168" s="5">
        <v>41579</v>
      </c>
      <c r="C168" s="6">
        <v>240181</v>
      </c>
      <c r="D168" s="6">
        <v>249799</v>
      </c>
    </row>
    <row r="169" spans="1:4" ht="12.75">
      <c r="A169" s="1" t="s">
        <v>15</v>
      </c>
      <c r="B169" s="5">
        <v>41609</v>
      </c>
      <c r="C169" s="6">
        <v>241402</v>
      </c>
      <c r="D169" s="6">
        <v>247192</v>
      </c>
    </row>
    <row r="170" spans="1:4" ht="12.75">
      <c r="A170" s="1" t="s">
        <v>4</v>
      </c>
      <c r="B170" s="5">
        <v>41640</v>
      </c>
      <c r="C170" s="6">
        <v>226279</v>
      </c>
      <c r="D170" s="6">
        <v>245415</v>
      </c>
    </row>
    <row r="171" spans="1:4" ht="12.75">
      <c r="A171" s="1" t="s">
        <v>5</v>
      </c>
      <c r="B171" s="5">
        <v>41671</v>
      </c>
      <c r="C171" s="6">
        <v>215039</v>
      </c>
      <c r="D171" s="6">
        <v>247008</v>
      </c>
    </row>
    <row r="172" spans="1:4" ht="12.75">
      <c r="A172" s="1" t="s">
        <v>6</v>
      </c>
      <c r="B172" s="5">
        <v>41699</v>
      </c>
      <c r="C172" s="6">
        <v>251913</v>
      </c>
      <c r="D172" s="6">
        <v>250706</v>
      </c>
    </row>
    <row r="173" spans="1:4" ht="12.75">
      <c r="A173" s="1" t="s">
        <v>7</v>
      </c>
      <c r="B173" s="5">
        <v>41730</v>
      </c>
      <c r="C173" s="6">
        <v>257761</v>
      </c>
      <c r="D173" s="6">
        <v>253881</v>
      </c>
    </row>
    <row r="174" spans="1:4" ht="12.75">
      <c r="A174" s="1" t="s">
        <v>8</v>
      </c>
      <c r="B174" s="5">
        <v>41760</v>
      </c>
      <c r="C174" s="6">
        <v>267895</v>
      </c>
      <c r="D174" s="6">
        <v>254000</v>
      </c>
    </row>
    <row r="175" spans="1:4" ht="12.75">
      <c r="A175" s="1" t="s">
        <v>9</v>
      </c>
      <c r="B175" s="5">
        <v>41791</v>
      </c>
      <c r="C175" s="6">
        <v>264729</v>
      </c>
      <c r="D175" s="6">
        <v>253395</v>
      </c>
    </row>
    <row r="176" spans="1:4" ht="12.75">
      <c r="A176" s="1" t="s">
        <v>10</v>
      </c>
      <c r="B176" s="5">
        <v>41821</v>
      </c>
      <c r="C176" s="6">
        <v>271921</v>
      </c>
      <c r="D176" s="6">
        <v>254802</v>
      </c>
    </row>
    <row r="177" spans="1:4" ht="12.75">
      <c r="A177" s="1" t="s">
        <v>11</v>
      </c>
      <c r="B177" s="5">
        <v>41852</v>
      </c>
      <c r="C177" s="6">
        <v>270721</v>
      </c>
      <c r="D177" s="6">
        <v>254184</v>
      </c>
    </row>
    <row r="178" spans="1:4" ht="12.75">
      <c r="A178" s="1" t="s">
        <v>12</v>
      </c>
      <c r="B178" s="5">
        <v>41883</v>
      </c>
      <c r="C178" s="6">
        <v>248860</v>
      </c>
      <c r="D178" s="6">
        <v>255194</v>
      </c>
    </row>
    <row r="179" spans="1:4" ht="12.75">
      <c r="A179" s="1" t="s">
        <v>13</v>
      </c>
      <c r="B179" s="5">
        <v>41913</v>
      </c>
      <c r="C179" s="6">
        <v>266955</v>
      </c>
      <c r="D179" s="6">
        <v>256601</v>
      </c>
    </row>
    <row r="180" spans="1:4" ht="12.75">
      <c r="A180" s="1" t="s">
        <v>14</v>
      </c>
      <c r="B180" s="5">
        <v>41944</v>
      </c>
      <c r="C180" s="6">
        <v>242672</v>
      </c>
      <c r="D180" s="6">
        <v>254062</v>
      </c>
    </row>
    <row r="181" spans="1:5" ht="12.75">
      <c r="A181" s="1" t="s">
        <v>15</v>
      </c>
      <c r="B181" s="5">
        <v>41974</v>
      </c>
      <c r="C181" s="2">
        <v>253399</v>
      </c>
      <c r="D181" s="2">
        <v>258432</v>
      </c>
      <c r="E181" s="7"/>
    </row>
    <row r="182" spans="1:4" ht="12.75">
      <c r="A182" s="1" t="s">
        <v>4</v>
      </c>
      <c r="B182" s="5">
        <v>42005</v>
      </c>
      <c r="C182" s="2">
        <v>237338</v>
      </c>
      <c r="D182" s="2">
        <v>257945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5.140625" style="24" bestFit="1" customWidth="1"/>
    <col min="2" max="2" width="16.421875" style="24" bestFit="1" customWidth="1"/>
    <col min="3" max="3" width="12.28125" style="24" bestFit="1" customWidth="1"/>
    <col min="4" max="4" width="11.7109375" style="24" bestFit="1" customWidth="1"/>
    <col min="5" max="22" width="9.140625" style="24" customWidth="1"/>
    <col min="23" max="23" width="11.7109375" style="24" bestFit="1" customWidth="1"/>
    <col min="24" max="24" width="14.8515625" style="24" bestFit="1" customWidth="1"/>
    <col min="25" max="25" width="21.00390625" style="24" bestFit="1" customWidth="1"/>
    <col min="26" max="26" width="18.140625" style="24" bestFit="1" customWidth="1"/>
    <col min="27" max="16384" width="9.140625" style="24" customWidth="1"/>
  </cols>
  <sheetData>
    <row r="1" ht="12.75">
      <c r="G1" s="24" t="s">
        <v>733</v>
      </c>
    </row>
    <row r="2" spans="1:26" ht="12.75">
      <c r="A2" s="24" t="s">
        <v>367</v>
      </c>
      <c r="B2" s="24" t="s">
        <v>732</v>
      </c>
      <c r="C2" s="24" t="s">
        <v>731</v>
      </c>
      <c r="D2" s="24" t="s">
        <v>730</v>
      </c>
      <c r="E2" s="24" t="s">
        <v>729</v>
      </c>
      <c r="G2" s="24" t="s">
        <v>728</v>
      </c>
      <c r="H2" s="24" t="s">
        <v>727</v>
      </c>
      <c r="I2" s="24" t="s">
        <v>726</v>
      </c>
      <c r="J2" s="24" t="s">
        <v>725</v>
      </c>
      <c r="K2" s="24" t="s">
        <v>724</v>
      </c>
      <c r="L2" s="24" t="s">
        <v>723</v>
      </c>
      <c r="M2" s="24" t="s">
        <v>722</v>
      </c>
      <c r="N2" s="24" t="s">
        <v>721</v>
      </c>
      <c r="O2" s="24" t="s">
        <v>720</v>
      </c>
      <c r="P2" s="24" t="s">
        <v>719</v>
      </c>
      <c r="Q2" s="24" t="s">
        <v>718</v>
      </c>
      <c r="R2" s="24" t="s">
        <v>717</v>
      </c>
      <c r="S2" s="24" t="s">
        <v>716</v>
      </c>
      <c r="T2" s="24" t="s">
        <v>715</v>
      </c>
      <c r="U2" s="24" t="s">
        <v>714</v>
      </c>
      <c r="V2" s="24" t="s">
        <v>713</v>
      </c>
      <c r="W2" s="24" t="s">
        <v>712</v>
      </c>
      <c r="X2" s="24" t="s">
        <v>711</v>
      </c>
      <c r="Y2" s="24" t="s">
        <v>710</v>
      </c>
      <c r="Z2" s="24" t="s">
        <v>709</v>
      </c>
    </row>
    <row r="3" ht="12.75">
      <c r="B3" s="40"/>
    </row>
    <row r="4" spans="1:26" ht="12.75">
      <c r="A4" s="146" t="s">
        <v>377</v>
      </c>
      <c r="B4" s="146" t="s">
        <v>350</v>
      </c>
      <c r="C4" s="146" t="s">
        <v>708</v>
      </c>
      <c r="D4" s="146" t="s">
        <v>707</v>
      </c>
      <c r="E4" s="146" t="s">
        <v>706</v>
      </c>
      <c r="G4" s="146" t="s">
        <v>226</v>
      </c>
      <c r="H4" s="146" t="s">
        <v>705</v>
      </c>
      <c r="I4" s="146" t="s">
        <v>704</v>
      </c>
      <c r="J4" s="146" t="s">
        <v>703</v>
      </c>
      <c r="K4" s="146" t="s">
        <v>75</v>
      </c>
      <c r="L4" s="146" t="s">
        <v>702</v>
      </c>
      <c r="M4" s="146" t="s">
        <v>701</v>
      </c>
      <c r="N4" s="146" t="s">
        <v>700</v>
      </c>
      <c r="O4" s="146" t="s">
        <v>699</v>
      </c>
      <c r="P4" s="146" t="s">
        <v>698</v>
      </c>
      <c r="Q4" s="146" t="s">
        <v>61</v>
      </c>
      <c r="R4" s="146" t="s">
        <v>697</v>
      </c>
      <c r="S4" s="146" t="s">
        <v>61</v>
      </c>
      <c r="T4" s="146" t="s">
        <v>402</v>
      </c>
      <c r="U4" s="146" t="s">
        <v>696</v>
      </c>
      <c r="V4" s="146" t="s">
        <v>75</v>
      </c>
      <c r="W4" s="146" t="s">
        <v>695</v>
      </c>
      <c r="X4" s="146" t="s">
        <v>694</v>
      </c>
      <c r="Y4" s="146" t="s">
        <v>693</v>
      </c>
      <c r="Z4" s="146" t="s">
        <v>693</v>
      </c>
    </row>
    <row r="6" spans="1:2" ht="12.75">
      <c r="A6" s="192">
        <f>W4+31</f>
        <v>42005</v>
      </c>
      <c r="B6" s="191">
        <f>A6-31</f>
        <v>41974</v>
      </c>
    </row>
    <row r="7" spans="1:23" ht="12.75">
      <c r="A7" s="150"/>
      <c r="B7" s="150"/>
      <c r="C7" s="150"/>
      <c r="D7" s="150"/>
      <c r="E7" s="150"/>
      <c r="F7" s="150"/>
      <c r="G7" s="150" t="s">
        <v>692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4" ht="12.75">
      <c r="A8" s="185" t="s">
        <v>691</v>
      </c>
      <c r="B8" s="185" t="s">
        <v>690</v>
      </c>
      <c r="C8" s="185" t="s">
        <v>689</v>
      </c>
      <c r="D8" s="185" t="s">
        <v>688</v>
      </c>
    </row>
    <row r="9" spans="1:4" ht="12.75">
      <c r="A9" s="185" t="s">
        <v>687</v>
      </c>
      <c r="B9" s="185" t="s">
        <v>686</v>
      </c>
      <c r="C9" s="185" t="s">
        <v>686</v>
      </c>
      <c r="D9" s="185" t="s">
        <v>685</v>
      </c>
    </row>
    <row r="10" spans="1:4" ht="12.75">
      <c r="A10" s="185" t="s">
        <v>622</v>
      </c>
      <c r="B10" s="185" t="s">
        <v>684</v>
      </c>
      <c r="C10" s="185" t="s">
        <v>684</v>
      </c>
      <c r="D10" s="185" t="s">
        <v>683</v>
      </c>
    </row>
    <row r="11" spans="1:4" ht="12.75">
      <c r="A11" s="185" t="s">
        <v>609</v>
      </c>
      <c r="B11" s="185" t="s">
        <v>682</v>
      </c>
      <c r="C11" s="185" t="s">
        <v>682</v>
      </c>
      <c r="D11" s="185" t="s">
        <v>681</v>
      </c>
    </row>
    <row r="12" spans="1:4" ht="12.75">
      <c r="A12" s="185" t="s">
        <v>596</v>
      </c>
      <c r="B12" s="185" t="s">
        <v>680</v>
      </c>
      <c r="C12" s="185" t="s">
        <v>680</v>
      </c>
      <c r="D12" s="185" t="s">
        <v>679</v>
      </c>
    </row>
    <row r="13" spans="1:4" ht="12.75">
      <c r="A13" s="185" t="s">
        <v>584</v>
      </c>
      <c r="B13" s="185" t="s">
        <v>678</v>
      </c>
      <c r="C13" s="185" t="s">
        <v>678</v>
      </c>
      <c r="D13" s="185" t="s">
        <v>677</v>
      </c>
    </row>
    <row r="14" spans="1:4" ht="12.75">
      <c r="A14" s="185" t="s">
        <v>573</v>
      </c>
      <c r="B14" s="185" t="s">
        <v>676</v>
      </c>
      <c r="C14" s="185" t="s">
        <v>676</v>
      </c>
      <c r="D14" s="185" t="s">
        <v>675</v>
      </c>
    </row>
    <row r="15" spans="1:4" ht="12.75">
      <c r="A15" s="185" t="s">
        <v>560</v>
      </c>
      <c r="B15" s="185" t="s">
        <v>674</v>
      </c>
      <c r="C15" s="185" t="s">
        <v>674</v>
      </c>
      <c r="D15" s="185" t="s">
        <v>673</v>
      </c>
    </row>
    <row r="16" spans="1:4" ht="12.75">
      <c r="A16" s="185" t="s">
        <v>547</v>
      </c>
      <c r="B16" s="185" t="s">
        <v>672</v>
      </c>
      <c r="C16" s="185" t="s">
        <v>672</v>
      </c>
      <c r="D16" s="185" t="s">
        <v>671</v>
      </c>
    </row>
    <row r="17" spans="1:4" ht="12.75">
      <c r="A17" s="185" t="s">
        <v>534</v>
      </c>
      <c r="B17" s="185" t="s">
        <v>670</v>
      </c>
      <c r="C17" s="185" t="s">
        <v>670</v>
      </c>
      <c r="D17" s="185" t="s">
        <v>669</v>
      </c>
    </row>
    <row r="18" spans="1:4" ht="12.75">
      <c r="A18" s="185" t="s">
        <v>521</v>
      </c>
      <c r="B18" s="185" t="s">
        <v>668</v>
      </c>
      <c r="C18" s="185" t="s">
        <v>668</v>
      </c>
      <c r="D18" s="185" t="s">
        <v>667</v>
      </c>
    </row>
    <row r="19" spans="1:4" ht="12.75">
      <c r="A19" s="185" t="s">
        <v>509</v>
      </c>
      <c r="B19" s="185" t="s">
        <v>666</v>
      </c>
      <c r="C19" s="185" t="s">
        <v>666</v>
      </c>
      <c r="D19" s="185" t="s">
        <v>665</v>
      </c>
    </row>
    <row r="20" spans="1:4" ht="12.75">
      <c r="A20" s="185" t="s">
        <v>497</v>
      </c>
      <c r="B20" s="185" t="s">
        <v>664</v>
      </c>
      <c r="C20" s="185" t="s">
        <v>664</v>
      </c>
      <c r="D20" s="185" t="s">
        <v>663</v>
      </c>
    </row>
    <row r="21" spans="1:4" ht="12.75">
      <c r="A21" s="185" t="s">
        <v>485</v>
      </c>
      <c r="B21" s="185" t="s">
        <v>662</v>
      </c>
      <c r="C21" s="185" t="s">
        <v>662</v>
      </c>
      <c r="D21" s="185" t="s">
        <v>661</v>
      </c>
    </row>
    <row r="22" spans="1:4" ht="12.75">
      <c r="A22" s="185" t="s">
        <v>474</v>
      </c>
      <c r="B22" s="185" t="s">
        <v>660</v>
      </c>
      <c r="C22" s="185" t="s">
        <v>660</v>
      </c>
      <c r="D22" s="185" t="s">
        <v>659</v>
      </c>
    </row>
    <row r="23" spans="1:4" ht="12.75">
      <c r="A23" s="185" t="s">
        <v>464</v>
      </c>
      <c r="B23" s="185" t="s">
        <v>658</v>
      </c>
      <c r="C23" s="185" t="s">
        <v>658</v>
      </c>
      <c r="D23" s="185" t="s">
        <v>657</v>
      </c>
    </row>
    <row r="24" spans="1:4" ht="12.75">
      <c r="A24" s="185" t="s">
        <v>461</v>
      </c>
      <c r="B24" s="185" t="s">
        <v>656</v>
      </c>
      <c r="C24" s="185" t="s">
        <v>656</v>
      </c>
      <c r="D24" s="185" t="s">
        <v>655</v>
      </c>
    </row>
    <row r="25" spans="1:4" ht="12.75">
      <c r="A25" s="185" t="s">
        <v>456</v>
      </c>
      <c r="B25" s="185" t="s">
        <v>654</v>
      </c>
      <c r="C25" s="185" t="s">
        <v>654</v>
      </c>
      <c r="D25" s="185" t="s">
        <v>653</v>
      </c>
    </row>
    <row r="26" spans="1:4" ht="12.75">
      <c r="A26" s="185" t="s">
        <v>447</v>
      </c>
      <c r="B26" s="185" t="s">
        <v>652</v>
      </c>
      <c r="C26" s="185" t="s">
        <v>652</v>
      </c>
      <c r="D26" s="185" t="s">
        <v>651</v>
      </c>
    </row>
    <row r="27" spans="1:4" ht="12.75">
      <c r="A27" s="185" t="s">
        <v>439</v>
      </c>
      <c r="B27" s="185" t="s">
        <v>650</v>
      </c>
      <c r="C27" s="185" t="s">
        <v>650</v>
      </c>
      <c r="D27" s="185" t="s">
        <v>649</v>
      </c>
    </row>
    <row r="28" spans="1:4" ht="12.75">
      <c r="A28" s="185" t="s">
        <v>434</v>
      </c>
      <c r="B28" s="185" t="s">
        <v>648</v>
      </c>
      <c r="C28" s="185" t="s">
        <v>648</v>
      </c>
      <c r="D28" s="185" t="s">
        <v>647</v>
      </c>
    </row>
    <row r="29" spans="1:4" ht="12.75">
      <c r="A29" s="185" t="s">
        <v>430</v>
      </c>
      <c r="B29" s="185" t="s">
        <v>646</v>
      </c>
      <c r="C29" s="185" t="s">
        <v>646</v>
      </c>
      <c r="D29" s="185" t="s">
        <v>645</v>
      </c>
    </row>
    <row r="30" spans="1:4" ht="12.75">
      <c r="A30" s="185" t="s">
        <v>422</v>
      </c>
      <c r="B30" s="185" t="s">
        <v>644</v>
      </c>
      <c r="C30" s="185" t="s">
        <v>644</v>
      </c>
      <c r="D30" s="185" t="s">
        <v>643</v>
      </c>
    </row>
    <row r="31" spans="1:4" ht="12.75">
      <c r="A31" s="185" t="s">
        <v>414</v>
      </c>
      <c r="B31" s="185" t="s">
        <v>642</v>
      </c>
      <c r="C31" s="185" t="s">
        <v>642</v>
      </c>
      <c r="D31" s="185" t="s">
        <v>641</v>
      </c>
    </row>
    <row r="32" spans="1:4" ht="12.75">
      <c r="A32" s="185" t="s">
        <v>402</v>
      </c>
      <c r="B32" s="185" t="s">
        <v>640</v>
      </c>
      <c r="C32" s="185" t="s">
        <v>640</v>
      </c>
      <c r="D32" s="185" t="s">
        <v>639</v>
      </c>
    </row>
    <row r="33" spans="1:4" ht="12.75">
      <c r="A33" s="185" t="s">
        <v>380</v>
      </c>
      <c r="B33" s="185" t="s">
        <v>638</v>
      </c>
      <c r="C33" s="185" t="s">
        <v>638</v>
      </c>
      <c r="D33" s="185" t="s">
        <v>637</v>
      </c>
    </row>
    <row r="34" spans="1:4" ht="12.75">
      <c r="A34" s="185" t="s">
        <v>377</v>
      </c>
      <c r="B34" s="185" t="s">
        <v>636</v>
      </c>
      <c r="C34" s="185" t="s">
        <v>636</v>
      </c>
      <c r="D34" s="185" t="s">
        <v>635</v>
      </c>
    </row>
    <row r="38" spans="10:12" ht="12.75">
      <c r="J38" s="190"/>
      <c r="L38" s="189"/>
    </row>
    <row r="40" ht="12.75">
      <c r="H40" s="150" t="s">
        <v>634</v>
      </c>
    </row>
    <row r="41" spans="1:6" ht="12.75">
      <c r="A41" s="24" t="s">
        <v>367</v>
      </c>
      <c r="B41" s="24" t="s">
        <v>365</v>
      </c>
      <c r="C41" s="24" t="s">
        <v>633</v>
      </c>
      <c r="D41" s="24" t="s">
        <v>632</v>
      </c>
      <c r="E41" s="24" t="s">
        <v>364</v>
      </c>
      <c r="F41" s="185" t="s">
        <v>252</v>
      </c>
    </row>
    <row r="42" spans="1:11" ht="12.75">
      <c r="A42" s="146" t="s">
        <v>622</v>
      </c>
      <c r="B42" s="146" t="s">
        <v>376</v>
      </c>
      <c r="C42" s="146" t="s">
        <v>350</v>
      </c>
      <c r="E42" s="146" t="s">
        <v>630</v>
      </c>
      <c r="F42" s="183">
        <v>1</v>
      </c>
      <c r="G42" s="24">
        <f aca="true" t="shared" si="0" ref="G42:G105">VALUE(A42)</f>
        <v>1991</v>
      </c>
      <c r="H42" s="187">
        <f aca="true" t="shared" si="1" ref="H42:H105">IF(ISBLANK(A42),"",J42)</f>
        <v>33239</v>
      </c>
      <c r="I42" s="24">
        <f aca="true" t="shared" si="2" ref="I42:I105">IF(ISBLANK(E42),NA(),VALUE(E42))</f>
        <v>2143</v>
      </c>
      <c r="J42" s="186">
        <f aca="true" t="shared" si="3" ref="J42:J105">DATE(G42,B42,1)</f>
        <v>33239</v>
      </c>
      <c r="K42" s="183"/>
    </row>
    <row r="43" spans="1:11" ht="12.75">
      <c r="A43" s="146" t="s">
        <v>622</v>
      </c>
      <c r="B43" s="146" t="s">
        <v>400</v>
      </c>
      <c r="C43" s="146" t="s">
        <v>360</v>
      </c>
      <c r="E43" s="146" t="s">
        <v>631</v>
      </c>
      <c r="F43" s="183">
        <v>2</v>
      </c>
      <c r="G43" s="24">
        <f t="shared" si="0"/>
        <v>1991</v>
      </c>
      <c r="H43" s="187">
        <f t="shared" si="1"/>
        <v>33270</v>
      </c>
      <c r="I43" s="24">
        <f t="shared" si="2"/>
        <v>2142</v>
      </c>
      <c r="J43" s="186">
        <f t="shared" si="3"/>
        <v>33270</v>
      </c>
      <c r="K43" s="183"/>
    </row>
    <row r="44" spans="1:10" ht="12.75">
      <c r="A44" s="146" t="s">
        <v>622</v>
      </c>
      <c r="B44" s="146" t="s">
        <v>398</v>
      </c>
      <c r="C44" s="146" t="s">
        <v>359</v>
      </c>
      <c r="E44" s="146" t="s">
        <v>631</v>
      </c>
      <c r="F44" s="183">
        <v>3</v>
      </c>
      <c r="G44" s="24">
        <f t="shared" si="0"/>
        <v>1991</v>
      </c>
      <c r="H44" s="187">
        <f t="shared" si="1"/>
        <v>33298</v>
      </c>
      <c r="I44" s="24">
        <f t="shared" si="2"/>
        <v>2142</v>
      </c>
      <c r="J44" s="186">
        <f t="shared" si="3"/>
        <v>33298</v>
      </c>
    </row>
    <row r="45" spans="1:10" ht="12.75">
      <c r="A45" s="146" t="s">
        <v>622</v>
      </c>
      <c r="B45" s="146" t="s">
        <v>396</v>
      </c>
      <c r="C45" s="146" t="s">
        <v>358</v>
      </c>
      <c r="E45" s="146" t="s">
        <v>630</v>
      </c>
      <c r="F45" s="183">
        <v>4</v>
      </c>
      <c r="G45" s="24">
        <f t="shared" si="0"/>
        <v>1991</v>
      </c>
      <c r="H45" s="187">
        <f t="shared" si="1"/>
        <v>33329</v>
      </c>
      <c r="I45" s="24">
        <f t="shared" si="2"/>
        <v>2143</v>
      </c>
      <c r="J45" s="186">
        <f t="shared" si="3"/>
        <v>33329</v>
      </c>
    </row>
    <row r="46" spans="1:10" ht="12.75">
      <c r="A46" s="146" t="s">
        <v>622</v>
      </c>
      <c r="B46" s="146" t="s">
        <v>394</v>
      </c>
      <c r="C46" s="146" t="s">
        <v>8</v>
      </c>
      <c r="E46" s="146" t="s">
        <v>629</v>
      </c>
      <c r="F46" s="183">
        <v>5</v>
      </c>
      <c r="G46" s="24">
        <f t="shared" si="0"/>
        <v>1991</v>
      </c>
      <c r="H46" s="187">
        <f t="shared" si="1"/>
        <v>33359</v>
      </c>
      <c r="I46" s="24">
        <f t="shared" si="2"/>
        <v>2146</v>
      </c>
      <c r="J46" s="186">
        <f t="shared" si="3"/>
        <v>33359</v>
      </c>
    </row>
    <row r="47" spans="1:10" ht="12.75">
      <c r="A47" s="146" t="s">
        <v>622</v>
      </c>
      <c r="B47" s="146" t="s">
        <v>392</v>
      </c>
      <c r="C47" s="146" t="s">
        <v>357</v>
      </c>
      <c r="E47" s="146" t="s">
        <v>628</v>
      </c>
      <c r="F47" s="183">
        <v>6</v>
      </c>
      <c r="G47" s="24">
        <f t="shared" si="0"/>
        <v>1991</v>
      </c>
      <c r="H47" s="187">
        <f t="shared" si="1"/>
        <v>33390</v>
      </c>
      <c r="I47" s="24">
        <f t="shared" si="2"/>
        <v>2149</v>
      </c>
      <c r="J47" s="186">
        <f t="shared" si="3"/>
        <v>33390</v>
      </c>
    </row>
    <row r="48" spans="1:10" ht="12.75">
      <c r="A48" s="146" t="s">
        <v>622</v>
      </c>
      <c r="B48" s="146" t="s">
        <v>390</v>
      </c>
      <c r="C48" s="146" t="s">
        <v>356</v>
      </c>
      <c r="E48" s="146" t="s">
        <v>627</v>
      </c>
      <c r="F48" s="183">
        <v>7</v>
      </c>
      <c r="G48" s="24">
        <f t="shared" si="0"/>
        <v>1991</v>
      </c>
      <c r="H48" s="187">
        <f t="shared" si="1"/>
        <v>33420</v>
      </c>
      <c r="I48" s="24">
        <f t="shared" si="2"/>
        <v>2152</v>
      </c>
      <c r="J48" s="186">
        <f t="shared" si="3"/>
        <v>33420</v>
      </c>
    </row>
    <row r="49" spans="1:10" ht="12.75">
      <c r="A49" s="146" t="s">
        <v>622</v>
      </c>
      <c r="B49" s="146" t="s">
        <v>388</v>
      </c>
      <c r="C49" s="146" t="s">
        <v>355</v>
      </c>
      <c r="E49" s="146" t="s">
        <v>626</v>
      </c>
      <c r="F49" s="183">
        <v>8</v>
      </c>
      <c r="G49" s="24">
        <f t="shared" si="0"/>
        <v>1991</v>
      </c>
      <c r="H49" s="187">
        <f t="shared" si="1"/>
        <v>33451</v>
      </c>
      <c r="I49" s="24">
        <f t="shared" si="2"/>
        <v>2159</v>
      </c>
      <c r="J49" s="186">
        <f t="shared" si="3"/>
        <v>33451</v>
      </c>
    </row>
    <row r="50" spans="1:10" ht="12.75">
      <c r="A50" s="146" t="s">
        <v>622</v>
      </c>
      <c r="B50" s="146" t="s">
        <v>386</v>
      </c>
      <c r="C50" s="146" t="s">
        <v>354</v>
      </c>
      <c r="E50" s="146" t="s">
        <v>625</v>
      </c>
      <c r="F50" s="183">
        <v>9</v>
      </c>
      <c r="G50" s="24">
        <f t="shared" si="0"/>
        <v>1991</v>
      </c>
      <c r="H50" s="187">
        <f t="shared" si="1"/>
        <v>33482</v>
      </c>
      <c r="I50" s="24">
        <f t="shared" si="2"/>
        <v>2165</v>
      </c>
      <c r="J50" s="186">
        <f t="shared" si="3"/>
        <v>33482</v>
      </c>
    </row>
    <row r="51" spans="1:10" ht="12.75">
      <c r="A51" s="146" t="s">
        <v>622</v>
      </c>
      <c r="B51" s="146" t="s">
        <v>384</v>
      </c>
      <c r="C51" s="146" t="s">
        <v>353</v>
      </c>
      <c r="E51" s="146" t="s">
        <v>624</v>
      </c>
      <c r="F51" s="183">
        <v>10</v>
      </c>
      <c r="G51" s="24">
        <f t="shared" si="0"/>
        <v>1991</v>
      </c>
      <c r="H51" s="187">
        <f t="shared" si="1"/>
        <v>33512</v>
      </c>
      <c r="I51" s="24">
        <f t="shared" si="2"/>
        <v>2170</v>
      </c>
      <c r="J51" s="186">
        <f t="shared" si="3"/>
        <v>33512</v>
      </c>
    </row>
    <row r="52" spans="1:10" ht="12.75">
      <c r="A52" s="146" t="s">
        <v>622</v>
      </c>
      <c r="B52" s="146" t="s">
        <v>382</v>
      </c>
      <c r="C52" s="146" t="s">
        <v>352</v>
      </c>
      <c r="E52" s="146" t="s">
        <v>623</v>
      </c>
      <c r="F52" s="183">
        <v>11</v>
      </c>
      <c r="G52" s="24">
        <f t="shared" si="0"/>
        <v>1991</v>
      </c>
      <c r="H52" s="187">
        <f t="shared" si="1"/>
        <v>33543</v>
      </c>
      <c r="I52" s="24">
        <f t="shared" si="2"/>
        <v>2168</v>
      </c>
      <c r="J52" s="186">
        <f t="shared" si="3"/>
        <v>33543</v>
      </c>
    </row>
    <row r="53" spans="1:10" ht="12.75">
      <c r="A53" s="146" t="s">
        <v>622</v>
      </c>
      <c r="B53" s="146" t="s">
        <v>379</v>
      </c>
      <c r="C53" s="146" t="s">
        <v>351</v>
      </c>
      <c r="E53" s="146" t="s">
        <v>621</v>
      </c>
      <c r="F53" s="183">
        <v>12</v>
      </c>
      <c r="G53" s="24">
        <f t="shared" si="0"/>
        <v>1991</v>
      </c>
      <c r="H53" s="187">
        <f t="shared" si="1"/>
        <v>33573</v>
      </c>
      <c r="I53" s="24">
        <f t="shared" si="2"/>
        <v>2172</v>
      </c>
      <c r="J53" s="186">
        <f t="shared" si="3"/>
        <v>33573</v>
      </c>
    </row>
    <row r="54" spans="1:10" ht="12.75">
      <c r="A54" s="146" t="s">
        <v>609</v>
      </c>
      <c r="B54" s="146" t="s">
        <v>376</v>
      </c>
      <c r="C54" s="146" t="s">
        <v>350</v>
      </c>
      <c r="E54" s="146" t="s">
        <v>620</v>
      </c>
      <c r="F54" s="183">
        <v>13</v>
      </c>
      <c r="G54" s="24">
        <f t="shared" si="0"/>
        <v>1992</v>
      </c>
      <c r="H54" s="187">
        <f t="shared" si="1"/>
        <v>33604</v>
      </c>
      <c r="I54" s="24">
        <f t="shared" si="2"/>
        <v>2182</v>
      </c>
      <c r="J54" s="186">
        <f t="shared" si="3"/>
        <v>33604</v>
      </c>
    </row>
    <row r="55" spans="1:10" ht="12.75">
      <c r="A55" s="146" t="s">
        <v>609</v>
      </c>
      <c r="B55" s="146" t="s">
        <v>400</v>
      </c>
      <c r="C55" s="146" t="s">
        <v>360</v>
      </c>
      <c r="E55" s="146" t="s">
        <v>619</v>
      </c>
      <c r="F55" s="183">
        <v>14</v>
      </c>
      <c r="G55" s="24">
        <f t="shared" si="0"/>
        <v>1992</v>
      </c>
      <c r="H55" s="187">
        <f t="shared" si="1"/>
        <v>33635</v>
      </c>
      <c r="I55" s="24">
        <f t="shared" si="2"/>
        <v>2189</v>
      </c>
      <c r="J55" s="186">
        <f t="shared" si="3"/>
        <v>33635</v>
      </c>
    </row>
    <row r="56" spans="1:10" ht="12.75">
      <c r="A56" s="146" t="s">
        <v>609</v>
      </c>
      <c r="B56" s="146" t="s">
        <v>398</v>
      </c>
      <c r="C56" s="146" t="s">
        <v>359</v>
      </c>
      <c r="E56" s="146" t="s">
        <v>618</v>
      </c>
      <c r="F56" s="183">
        <v>15</v>
      </c>
      <c r="G56" s="24">
        <f t="shared" si="0"/>
        <v>1992</v>
      </c>
      <c r="H56" s="187">
        <f t="shared" si="1"/>
        <v>33664</v>
      </c>
      <c r="I56" s="24">
        <f t="shared" si="2"/>
        <v>2194</v>
      </c>
      <c r="J56" s="186">
        <f t="shared" si="3"/>
        <v>33664</v>
      </c>
    </row>
    <row r="57" spans="1:10" ht="12.75">
      <c r="A57" s="146" t="s">
        <v>609</v>
      </c>
      <c r="B57" s="146" t="s">
        <v>396</v>
      </c>
      <c r="C57" s="146" t="s">
        <v>358</v>
      </c>
      <c r="E57" s="146" t="s">
        <v>617</v>
      </c>
      <c r="F57" s="183">
        <v>16</v>
      </c>
      <c r="G57" s="24">
        <f t="shared" si="0"/>
        <v>1992</v>
      </c>
      <c r="H57" s="187">
        <f t="shared" si="1"/>
        <v>33695</v>
      </c>
      <c r="I57" s="24">
        <f t="shared" si="2"/>
        <v>2200</v>
      </c>
      <c r="J57" s="186">
        <f t="shared" si="3"/>
        <v>33695</v>
      </c>
    </row>
    <row r="58" spans="1:10" ht="12.75">
      <c r="A58" s="146" t="s">
        <v>609</v>
      </c>
      <c r="B58" s="146" t="s">
        <v>394</v>
      </c>
      <c r="C58" s="146" t="s">
        <v>8</v>
      </c>
      <c r="E58" s="146" t="s">
        <v>616</v>
      </c>
      <c r="F58" s="183">
        <v>17</v>
      </c>
      <c r="G58" s="24">
        <f t="shared" si="0"/>
        <v>1992</v>
      </c>
      <c r="H58" s="187">
        <f t="shared" si="1"/>
        <v>33725</v>
      </c>
      <c r="I58" s="24">
        <f t="shared" si="2"/>
        <v>2205</v>
      </c>
      <c r="J58" s="186">
        <f t="shared" si="3"/>
        <v>33725</v>
      </c>
    </row>
    <row r="59" spans="1:10" ht="12.75">
      <c r="A59" s="146" t="s">
        <v>609</v>
      </c>
      <c r="B59" s="146" t="s">
        <v>392</v>
      </c>
      <c r="C59" s="146" t="s">
        <v>357</v>
      </c>
      <c r="E59" s="146" t="s">
        <v>615</v>
      </c>
      <c r="F59" s="183">
        <v>18</v>
      </c>
      <c r="G59" s="24">
        <f t="shared" si="0"/>
        <v>1992</v>
      </c>
      <c r="H59" s="187">
        <f t="shared" si="1"/>
        <v>33756</v>
      </c>
      <c r="I59" s="24">
        <f t="shared" si="2"/>
        <v>2209</v>
      </c>
      <c r="J59" s="186">
        <f t="shared" si="3"/>
        <v>33756</v>
      </c>
    </row>
    <row r="60" spans="1:10" ht="12.75">
      <c r="A60" s="146" t="s">
        <v>609</v>
      </c>
      <c r="B60" s="146" t="s">
        <v>390</v>
      </c>
      <c r="C60" s="146" t="s">
        <v>356</v>
      </c>
      <c r="E60" s="146" t="s">
        <v>614</v>
      </c>
      <c r="F60" s="183">
        <v>19</v>
      </c>
      <c r="G60" s="24">
        <f t="shared" si="0"/>
        <v>1992</v>
      </c>
      <c r="H60" s="187">
        <f t="shared" si="1"/>
        <v>33786</v>
      </c>
      <c r="I60" s="24">
        <f t="shared" si="2"/>
        <v>2218</v>
      </c>
      <c r="J60" s="186">
        <f t="shared" si="3"/>
        <v>33786</v>
      </c>
    </row>
    <row r="61" spans="1:10" ht="12.75">
      <c r="A61" s="146" t="s">
        <v>609</v>
      </c>
      <c r="B61" s="146" t="s">
        <v>388</v>
      </c>
      <c r="C61" s="146" t="s">
        <v>355</v>
      </c>
      <c r="E61" s="146" t="s">
        <v>613</v>
      </c>
      <c r="F61" s="183">
        <v>20</v>
      </c>
      <c r="G61" s="24">
        <f t="shared" si="0"/>
        <v>1992</v>
      </c>
      <c r="H61" s="187">
        <f t="shared" si="1"/>
        <v>33817</v>
      </c>
      <c r="I61" s="24">
        <f t="shared" si="2"/>
        <v>2219</v>
      </c>
      <c r="J61" s="186">
        <f t="shared" si="3"/>
        <v>33817</v>
      </c>
    </row>
    <row r="62" spans="1:10" ht="12.75">
      <c r="A62" s="146" t="s">
        <v>609</v>
      </c>
      <c r="B62" s="146" t="s">
        <v>386</v>
      </c>
      <c r="C62" s="146" t="s">
        <v>354</v>
      </c>
      <c r="E62" s="146" t="s">
        <v>612</v>
      </c>
      <c r="F62" s="183">
        <v>21</v>
      </c>
      <c r="G62" s="24">
        <f t="shared" si="0"/>
        <v>1992</v>
      </c>
      <c r="H62" s="187">
        <f t="shared" si="1"/>
        <v>33848</v>
      </c>
      <c r="I62" s="24">
        <f t="shared" si="2"/>
        <v>2226</v>
      </c>
      <c r="J62" s="186">
        <f t="shared" si="3"/>
        <v>33848</v>
      </c>
    </row>
    <row r="63" spans="1:10" ht="12.75">
      <c r="A63" s="146" t="s">
        <v>609</v>
      </c>
      <c r="B63" s="146" t="s">
        <v>384</v>
      </c>
      <c r="C63" s="146" t="s">
        <v>353</v>
      </c>
      <c r="E63" s="146" t="s">
        <v>611</v>
      </c>
      <c r="F63" s="183">
        <v>22</v>
      </c>
      <c r="G63" s="24">
        <f t="shared" si="0"/>
        <v>1992</v>
      </c>
      <c r="H63" s="187">
        <f t="shared" si="1"/>
        <v>33878</v>
      </c>
      <c r="I63" s="24">
        <f t="shared" si="2"/>
        <v>2233</v>
      </c>
      <c r="J63" s="186">
        <f t="shared" si="3"/>
        <v>33878</v>
      </c>
    </row>
    <row r="64" spans="1:10" ht="12.75">
      <c r="A64" s="146" t="s">
        <v>609</v>
      </c>
      <c r="B64" s="146" t="s">
        <v>382</v>
      </c>
      <c r="C64" s="146" t="s">
        <v>352</v>
      </c>
      <c r="E64" s="146" t="s">
        <v>610</v>
      </c>
      <c r="F64" s="183">
        <v>23</v>
      </c>
      <c r="G64" s="24">
        <f t="shared" si="0"/>
        <v>1992</v>
      </c>
      <c r="H64" s="187">
        <f t="shared" si="1"/>
        <v>33909</v>
      </c>
      <c r="I64" s="24">
        <f t="shared" si="2"/>
        <v>2240</v>
      </c>
      <c r="J64" s="186">
        <f t="shared" si="3"/>
        <v>33909</v>
      </c>
    </row>
    <row r="65" spans="1:10" ht="12.75">
      <c r="A65" s="146" t="s">
        <v>609</v>
      </c>
      <c r="B65" s="146" t="s">
        <v>379</v>
      </c>
      <c r="C65" s="146" t="s">
        <v>351</v>
      </c>
      <c r="E65" s="146" t="s">
        <v>608</v>
      </c>
      <c r="F65" s="183">
        <v>24</v>
      </c>
      <c r="G65" s="24">
        <f t="shared" si="0"/>
        <v>1992</v>
      </c>
      <c r="H65" s="187">
        <f t="shared" si="1"/>
        <v>33939</v>
      </c>
      <c r="I65" s="24">
        <f t="shared" si="2"/>
        <v>2248</v>
      </c>
      <c r="J65" s="186">
        <f t="shared" si="3"/>
        <v>33939</v>
      </c>
    </row>
    <row r="66" spans="1:10" ht="12.75">
      <c r="A66" s="146" t="s">
        <v>596</v>
      </c>
      <c r="B66" s="146" t="s">
        <v>376</v>
      </c>
      <c r="C66" s="146" t="s">
        <v>350</v>
      </c>
      <c r="E66" s="146" t="s">
        <v>607</v>
      </c>
      <c r="F66" s="183">
        <v>25</v>
      </c>
      <c r="G66" s="24">
        <f t="shared" si="0"/>
        <v>1993</v>
      </c>
      <c r="H66" s="187">
        <f t="shared" si="1"/>
        <v>33970</v>
      </c>
      <c r="I66" s="24">
        <f t="shared" si="2"/>
        <v>2252</v>
      </c>
      <c r="J66" s="186">
        <f t="shared" si="3"/>
        <v>33970</v>
      </c>
    </row>
    <row r="67" spans="1:10" ht="12.75">
      <c r="A67" s="146" t="s">
        <v>596</v>
      </c>
      <c r="B67" s="146" t="s">
        <v>400</v>
      </c>
      <c r="C67" s="146" t="s">
        <v>360</v>
      </c>
      <c r="E67" s="146" t="s">
        <v>606</v>
      </c>
      <c r="F67" s="183">
        <v>26</v>
      </c>
      <c r="G67" s="24">
        <f t="shared" si="0"/>
        <v>1993</v>
      </c>
      <c r="H67" s="187">
        <f t="shared" si="1"/>
        <v>34001</v>
      </c>
      <c r="I67" s="24">
        <f t="shared" si="2"/>
        <v>2255</v>
      </c>
      <c r="J67" s="186">
        <f t="shared" si="3"/>
        <v>34001</v>
      </c>
    </row>
    <row r="68" spans="1:10" ht="12.75">
      <c r="A68" s="146" t="s">
        <v>596</v>
      </c>
      <c r="B68" s="146" t="s">
        <v>398</v>
      </c>
      <c r="C68" s="146" t="s">
        <v>359</v>
      </c>
      <c r="E68" s="146" t="s">
        <v>605</v>
      </c>
      <c r="F68" s="183">
        <v>27</v>
      </c>
      <c r="G68" s="24">
        <f t="shared" si="0"/>
        <v>1993</v>
      </c>
      <c r="H68" s="187">
        <f t="shared" si="1"/>
        <v>34029</v>
      </c>
      <c r="I68" s="24">
        <f t="shared" si="2"/>
        <v>2259</v>
      </c>
      <c r="J68" s="186">
        <f t="shared" si="3"/>
        <v>34029</v>
      </c>
    </row>
    <row r="69" spans="1:10" ht="12.75">
      <c r="A69" s="146" t="s">
        <v>596</v>
      </c>
      <c r="B69" s="146" t="s">
        <v>396</v>
      </c>
      <c r="C69" s="146" t="s">
        <v>358</v>
      </c>
      <c r="E69" s="146" t="s">
        <v>604</v>
      </c>
      <c r="F69" s="183">
        <v>28</v>
      </c>
      <c r="G69" s="24">
        <f t="shared" si="0"/>
        <v>1993</v>
      </c>
      <c r="H69" s="187">
        <f t="shared" si="1"/>
        <v>34060</v>
      </c>
      <c r="I69" s="24">
        <f t="shared" si="2"/>
        <v>2262</v>
      </c>
      <c r="J69" s="186">
        <f t="shared" si="3"/>
        <v>34060</v>
      </c>
    </row>
    <row r="70" spans="1:10" ht="12.75">
      <c r="A70" s="146" t="s">
        <v>596</v>
      </c>
      <c r="B70" s="146" t="s">
        <v>394</v>
      </c>
      <c r="C70" s="146" t="s">
        <v>8</v>
      </c>
      <c r="E70" s="146" t="s">
        <v>603</v>
      </c>
      <c r="F70" s="183">
        <v>29</v>
      </c>
      <c r="G70" s="24">
        <f t="shared" si="0"/>
        <v>1993</v>
      </c>
      <c r="H70" s="187">
        <f t="shared" si="1"/>
        <v>34090</v>
      </c>
      <c r="I70" s="24">
        <f t="shared" si="2"/>
        <v>2271</v>
      </c>
      <c r="J70" s="186">
        <f t="shared" si="3"/>
        <v>34090</v>
      </c>
    </row>
    <row r="71" spans="1:10" ht="12.75">
      <c r="A71" s="146" t="s">
        <v>596</v>
      </c>
      <c r="B71" s="146" t="s">
        <v>392</v>
      </c>
      <c r="C71" s="146" t="s">
        <v>357</v>
      </c>
      <c r="E71" s="146" t="s">
        <v>602</v>
      </c>
      <c r="F71" s="183">
        <v>30</v>
      </c>
      <c r="G71" s="24">
        <f t="shared" si="0"/>
        <v>1993</v>
      </c>
      <c r="H71" s="187">
        <f t="shared" si="1"/>
        <v>34121</v>
      </c>
      <c r="I71" s="24">
        <f t="shared" si="2"/>
        <v>2273</v>
      </c>
      <c r="J71" s="186">
        <f t="shared" si="3"/>
        <v>34121</v>
      </c>
    </row>
    <row r="72" spans="1:10" ht="12.75">
      <c r="A72" s="146" t="s">
        <v>596</v>
      </c>
      <c r="B72" s="146" t="s">
        <v>390</v>
      </c>
      <c r="C72" s="146" t="s">
        <v>356</v>
      </c>
      <c r="E72" s="146" t="s">
        <v>601</v>
      </c>
      <c r="F72" s="183">
        <v>31</v>
      </c>
      <c r="G72" s="24">
        <f t="shared" si="0"/>
        <v>1993</v>
      </c>
      <c r="H72" s="187">
        <f t="shared" si="1"/>
        <v>34151</v>
      </c>
      <c r="I72" s="24">
        <f t="shared" si="2"/>
        <v>2276</v>
      </c>
      <c r="J72" s="186">
        <f t="shared" si="3"/>
        <v>34151</v>
      </c>
    </row>
    <row r="73" spans="1:10" ht="12.75">
      <c r="A73" s="146" t="s">
        <v>596</v>
      </c>
      <c r="B73" s="146" t="s">
        <v>388</v>
      </c>
      <c r="C73" s="146" t="s">
        <v>355</v>
      </c>
      <c r="E73" s="146" t="s">
        <v>600</v>
      </c>
      <c r="F73" s="183">
        <v>32</v>
      </c>
      <c r="G73" s="24">
        <f t="shared" si="0"/>
        <v>1993</v>
      </c>
      <c r="H73" s="187">
        <f t="shared" si="1"/>
        <v>34182</v>
      </c>
      <c r="I73" s="24">
        <f t="shared" si="2"/>
        <v>2281</v>
      </c>
      <c r="J73" s="186">
        <f t="shared" si="3"/>
        <v>34182</v>
      </c>
    </row>
    <row r="74" spans="1:10" ht="12.75">
      <c r="A74" s="146" t="s">
        <v>596</v>
      </c>
      <c r="B74" s="146" t="s">
        <v>386</v>
      </c>
      <c r="C74" s="146" t="s">
        <v>354</v>
      </c>
      <c r="E74" s="146" t="s">
        <v>599</v>
      </c>
      <c r="F74" s="183">
        <v>33</v>
      </c>
      <c r="G74" s="24">
        <f t="shared" si="0"/>
        <v>1993</v>
      </c>
      <c r="H74" s="187">
        <f t="shared" si="1"/>
        <v>34213</v>
      </c>
      <c r="I74" s="24">
        <f t="shared" si="2"/>
        <v>2284</v>
      </c>
      <c r="J74" s="186">
        <f t="shared" si="3"/>
        <v>34213</v>
      </c>
    </row>
    <row r="75" spans="1:10" ht="12.75">
      <c r="A75" s="146" t="s">
        <v>596</v>
      </c>
      <c r="B75" s="146" t="s">
        <v>384</v>
      </c>
      <c r="C75" s="146" t="s">
        <v>353</v>
      </c>
      <c r="E75" s="146" t="s">
        <v>598</v>
      </c>
      <c r="F75" s="183">
        <v>34</v>
      </c>
      <c r="G75" s="24">
        <f t="shared" si="0"/>
        <v>1993</v>
      </c>
      <c r="H75" s="187">
        <f t="shared" si="1"/>
        <v>34243</v>
      </c>
      <c r="I75" s="24">
        <f t="shared" si="2"/>
        <v>2287</v>
      </c>
      <c r="J75" s="186">
        <f t="shared" si="3"/>
        <v>34243</v>
      </c>
    </row>
    <row r="76" spans="1:10" ht="12.75">
      <c r="A76" s="146" t="s">
        <v>596</v>
      </c>
      <c r="B76" s="146" t="s">
        <v>382</v>
      </c>
      <c r="C76" s="146" t="s">
        <v>352</v>
      </c>
      <c r="E76" s="146" t="s">
        <v>597</v>
      </c>
      <c r="F76" s="183">
        <v>35</v>
      </c>
      <c r="G76" s="24">
        <f t="shared" si="0"/>
        <v>1993</v>
      </c>
      <c r="H76" s="187">
        <f t="shared" si="1"/>
        <v>34274</v>
      </c>
      <c r="I76" s="24">
        <f t="shared" si="2"/>
        <v>2292</v>
      </c>
      <c r="J76" s="186">
        <f t="shared" si="3"/>
        <v>34274</v>
      </c>
    </row>
    <row r="77" spans="1:10" ht="12.75">
      <c r="A77" s="146" t="s">
        <v>596</v>
      </c>
      <c r="B77" s="146" t="s">
        <v>379</v>
      </c>
      <c r="C77" s="146" t="s">
        <v>351</v>
      </c>
      <c r="E77" s="146" t="s">
        <v>594</v>
      </c>
      <c r="F77" s="183">
        <v>36</v>
      </c>
      <c r="G77" s="24">
        <f t="shared" si="0"/>
        <v>1993</v>
      </c>
      <c r="H77" s="187">
        <f t="shared" si="1"/>
        <v>34304</v>
      </c>
      <c r="I77" s="24">
        <f t="shared" si="2"/>
        <v>2298</v>
      </c>
      <c r="J77" s="186">
        <f t="shared" si="3"/>
        <v>34304</v>
      </c>
    </row>
    <row r="78" spans="1:10" ht="12.75">
      <c r="A78" s="146" t="s">
        <v>584</v>
      </c>
      <c r="B78" s="146" t="s">
        <v>376</v>
      </c>
      <c r="C78" s="146" t="s">
        <v>350</v>
      </c>
      <c r="E78" s="146" t="s">
        <v>595</v>
      </c>
      <c r="F78" s="183">
        <v>37</v>
      </c>
      <c r="G78" s="24">
        <f t="shared" si="0"/>
        <v>1994</v>
      </c>
      <c r="H78" s="187">
        <f t="shared" si="1"/>
        <v>34335</v>
      </c>
      <c r="I78" s="24">
        <f t="shared" si="2"/>
        <v>2295</v>
      </c>
      <c r="J78" s="186">
        <f t="shared" si="3"/>
        <v>34335</v>
      </c>
    </row>
    <row r="79" spans="1:10" ht="12.75">
      <c r="A79" s="146" t="s">
        <v>584</v>
      </c>
      <c r="B79" s="146" t="s">
        <v>400</v>
      </c>
      <c r="C79" s="146" t="s">
        <v>360</v>
      </c>
      <c r="E79" s="146" t="s">
        <v>594</v>
      </c>
      <c r="F79" s="183">
        <v>38</v>
      </c>
      <c r="G79" s="24">
        <f t="shared" si="0"/>
        <v>1994</v>
      </c>
      <c r="H79" s="187">
        <f t="shared" si="1"/>
        <v>34366</v>
      </c>
      <c r="I79" s="24">
        <f t="shared" si="2"/>
        <v>2298</v>
      </c>
      <c r="J79" s="186">
        <f t="shared" si="3"/>
        <v>34366</v>
      </c>
    </row>
    <row r="80" spans="1:10" ht="12.75">
      <c r="A80" s="146" t="s">
        <v>584</v>
      </c>
      <c r="B80" s="146" t="s">
        <v>398</v>
      </c>
      <c r="C80" s="146" t="s">
        <v>359</v>
      </c>
      <c r="E80" s="146" t="s">
        <v>593</v>
      </c>
      <c r="F80" s="183">
        <v>39</v>
      </c>
      <c r="G80" s="24">
        <f t="shared" si="0"/>
        <v>1994</v>
      </c>
      <c r="H80" s="187">
        <f t="shared" si="1"/>
        <v>34394</v>
      </c>
      <c r="I80" s="24">
        <f t="shared" si="2"/>
        <v>2306</v>
      </c>
      <c r="J80" s="186">
        <f t="shared" si="3"/>
        <v>34394</v>
      </c>
    </row>
    <row r="81" spans="1:10" ht="12.75">
      <c r="A81" s="146" t="s">
        <v>584</v>
      </c>
      <c r="B81" s="146" t="s">
        <v>396</v>
      </c>
      <c r="C81" s="146" t="s">
        <v>358</v>
      </c>
      <c r="E81" s="146" t="s">
        <v>592</v>
      </c>
      <c r="F81" s="183">
        <v>40</v>
      </c>
      <c r="G81" s="24">
        <f t="shared" si="0"/>
        <v>1994</v>
      </c>
      <c r="H81" s="187">
        <f t="shared" si="1"/>
        <v>34425</v>
      </c>
      <c r="I81" s="24">
        <f t="shared" si="2"/>
        <v>2312</v>
      </c>
      <c r="J81" s="186">
        <f t="shared" si="3"/>
        <v>34425</v>
      </c>
    </row>
    <row r="82" spans="1:10" ht="12.75">
      <c r="A82" s="146" t="s">
        <v>584</v>
      </c>
      <c r="B82" s="146" t="s">
        <v>394</v>
      </c>
      <c r="C82" s="146" t="s">
        <v>8</v>
      </c>
      <c r="E82" s="146" t="s">
        <v>591</v>
      </c>
      <c r="F82" s="183">
        <v>41</v>
      </c>
      <c r="G82" s="24">
        <f t="shared" si="0"/>
        <v>1994</v>
      </c>
      <c r="H82" s="187">
        <f t="shared" si="1"/>
        <v>34455</v>
      </c>
      <c r="I82" s="24">
        <f t="shared" si="2"/>
        <v>2313</v>
      </c>
      <c r="J82" s="186">
        <f t="shared" si="3"/>
        <v>34455</v>
      </c>
    </row>
    <row r="83" spans="1:10" ht="12.75">
      <c r="A83" s="146" t="s">
        <v>584</v>
      </c>
      <c r="B83" s="146" t="s">
        <v>392</v>
      </c>
      <c r="C83" s="146" t="s">
        <v>357</v>
      </c>
      <c r="E83" s="146" t="s">
        <v>590</v>
      </c>
      <c r="F83" s="183">
        <v>42</v>
      </c>
      <c r="G83" s="24">
        <f t="shared" si="0"/>
        <v>1994</v>
      </c>
      <c r="H83" s="187">
        <f t="shared" si="1"/>
        <v>34486</v>
      </c>
      <c r="I83" s="24">
        <f t="shared" si="2"/>
        <v>2321</v>
      </c>
      <c r="J83" s="186">
        <f t="shared" si="3"/>
        <v>34486</v>
      </c>
    </row>
    <row r="84" spans="1:10" ht="12.75">
      <c r="A84" s="146" t="s">
        <v>584</v>
      </c>
      <c r="B84" s="146" t="s">
        <v>390</v>
      </c>
      <c r="C84" s="146" t="s">
        <v>356</v>
      </c>
      <c r="E84" s="146" t="s">
        <v>589</v>
      </c>
      <c r="F84" s="183">
        <v>43</v>
      </c>
      <c r="G84" s="24">
        <f t="shared" si="0"/>
        <v>1994</v>
      </c>
      <c r="H84" s="187">
        <f t="shared" si="1"/>
        <v>34516</v>
      </c>
      <c r="I84" s="24">
        <f t="shared" si="2"/>
        <v>2326</v>
      </c>
      <c r="J84" s="186">
        <f t="shared" si="3"/>
        <v>34516</v>
      </c>
    </row>
    <row r="85" spans="1:10" ht="12.75">
      <c r="A85" s="146" t="s">
        <v>584</v>
      </c>
      <c r="B85" s="146" t="s">
        <v>388</v>
      </c>
      <c r="C85" s="146" t="s">
        <v>355</v>
      </c>
      <c r="E85" s="146" t="s">
        <v>588</v>
      </c>
      <c r="F85" s="183">
        <v>44</v>
      </c>
      <c r="G85" s="24">
        <f t="shared" si="0"/>
        <v>1994</v>
      </c>
      <c r="H85" s="187">
        <f t="shared" si="1"/>
        <v>34547</v>
      </c>
      <c r="I85" s="24">
        <f t="shared" si="2"/>
        <v>2331</v>
      </c>
      <c r="J85" s="186">
        <f t="shared" si="3"/>
        <v>34547</v>
      </c>
    </row>
    <row r="86" spans="1:10" ht="12.75">
      <c r="A86" s="146" t="s">
        <v>584</v>
      </c>
      <c r="B86" s="146" t="s">
        <v>386</v>
      </c>
      <c r="C86" s="146" t="s">
        <v>354</v>
      </c>
      <c r="E86" s="146" t="s">
        <v>587</v>
      </c>
      <c r="F86" s="183">
        <v>45</v>
      </c>
      <c r="G86" s="24">
        <f t="shared" si="0"/>
        <v>1994</v>
      </c>
      <c r="H86" s="187">
        <f t="shared" si="1"/>
        <v>34578</v>
      </c>
      <c r="I86" s="24">
        <f t="shared" si="2"/>
        <v>2338</v>
      </c>
      <c r="J86" s="186">
        <f t="shared" si="3"/>
        <v>34578</v>
      </c>
    </row>
    <row r="87" spans="1:10" ht="12.75">
      <c r="A87" s="146" t="s">
        <v>584</v>
      </c>
      <c r="B87" s="146" t="s">
        <v>384</v>
      </c>
      <c r="C87" s="146" t="s">
        <v>353</v>
      </c>
      <c r="E87" s="146" t="s">
        <v>586</v>
      </c>
      <c r="F87" s="183">
        <v>46</v>
      </c>
      <c r="G87" s="24">
        <f t="shared" si="0"/>
        <v>1994</v>
      </c>
      <c r="H87" s="187">
        <f t="shared" si="1"/>
        <v>34608</v>
      </c>
      <c r="I87" s="24">
        <f t="shared" si="2"/>
        <v>2343</v>
      </c>
      <c r="J87" s="186">
        <f t="shared" si="3"/>
        <v>34608</v>
      </c>
    </row>
    <row r="88" spans="1:10" ht="12.75">
      <c r="A88" s="146" t="s">
        <v>584</v>
      </c>
      <c r="B88" s="146" t="s">
        <v>382</v>
      </c>
      <c r="C88" s="146" t="s">
        <v>352</v>
      </c>
      <c r="E88" s="146" t="s">
        <v>585</v>
      </c>
      <c r="F88" s="183">
        <v>47</v>
      </c>
      <c r="G88" s="24">
        <f t="shared" si="0"/>
        <v>1994</v>
      </c>
      <c r="H88" s="187">
        <f t="shared" si="1"/>
        <v>34639</v>
      </c>
      <c r="I88" s="24">
        <f t="shared" si="2"/>
        <v>2351</v>
      </c>
      <c r="J88" s="186">
        <f t="shared" si="3"/>
        <v>34639</v>
      </c>
    </row>
    <row r="89" spans="1:10" ht="12.75">
      <c r="A89" s="146" t="s">
        <v>584</v>
      </c>
      <c r="B89" s="146" t="s">
        <v>379</v>
      </c>
      <c r="C89" s="146" t="s">
        <v>351</v>
      </c>
      <c r="E89" s="146" t="s">
        <v>583</v>
      </c>
      <c r="F89" s="183">
        <v>48</v>
      </c>
      <c r="G89" s="24">
        <f t="shared" si="0"/>
        <v>1994</v>
      </c>
      <c r="H89" s="187">
        <f t="shared" si="1"/>
        <v>34669</v>
      </c>
      <c r="I89" s="24">
        <f t="shared" si="2"/>
        <v>2357</v>
      </c>
      <c r="J89" s="186">
        <f t="shared" si="3"/>
        <v>34669</v>
      </c>
    </row>
    <row r="90" spans="1:10" ht="12.75">
      <c r="A90" s="146" t="s">
        <v>573</v>
      </c>
      <c r="B90" s="146" t="s">
        <v>376</v>
      </c>
      <c r="C90" s="146" t="s">
        <v>350</v>
      </c>
      <c r="E90" s="146" t="s">
        <v>582</v>
      </c>
      <c r="F90" s="183">
        <v>49</v>
      </c>
      <c r="G90" s="24">
        <f t="shared" si="0"/>
        <v>1995</v>
      </c>
      <c r="H90" s="187">
        <f t="shared" si="1"/>
        <v>34700</v>
      </c>
      <c r="I90" s="24">
        <f t="shared" si="2"/>
        <v>2382</v>
      </c>
      <c r="J90" s="186">
        <f t="shared" si="3"/>
        <v>34700</v>
      </c>
    </row>
    <row r="91" spans="1:10" ht="12.75">
      <c r="A91" s="146" t="s">
        <v>573</v>
      </c>
      <c r="B91" s="146" t="s">
        <v>400</v>
      </c>
      <c r="C91" s="146" t="s">
        <v>360</v>
      </c>
      <c r="E91" s="146" t="s">
        <v>581</v>
      </c>
      <c r="F91" s="183">
        <v>50</v>
      </c>
      <c r="G91" s="24">
        <f t="shared" si="0"/>
        <v>1995</v>
      </c>
      <c r="H91" s="187">
        <f t="shared" si="1"/>
        <v>34731</v>
      </c>
      <c r="I91" s="24">
        <f t="shared" si="2"/>
        <v>2387</v>
      </c>
      <c r="J91" s="186">
        <f t="shared" si="3"/>
        <v>34731</v>
      </c>
    </row>
    <row r="92" spans="1:10" ht="12.75">
      <c r="A92" s="146" t="s">
        <v>573</v>
      </c>
      <c r="B92" s="146" t="s">
        <v>398</v>
      </c>
      <c r="C92" s="146" t="s">
        <v>359</v>
      </c>
      <c r="E92" s="146" t="s">
        <v>580</v>
      </c>
      <c r="F92" s="183">
        <v>51</v>
      </c>
      <c r="G92" s="24">
        <f t="shared" si="0"/>
        <v>1995</v>
      </c>
      <c r="H92" s="187">
        <f t="shared" si="1"/>
        <v>34759</v>
      </c>
      <c r="I92" s="24">
        <f t="shared" si="2"/>
        <v>2392</v>
      </c>
      <c r="J92" s="186">
        <f t="shared" si="3"/>
        <v>34759</v>
      </c>
    </row>
    <row r="93" spans="1:10" ht="12.75">
      <c r="A93" s="146" t="s">
        <v>573</v>
      </c>
      <c r="B93" s="146" t="s">
        <v>396</v>
      </c>
      <c r="C93" s="146" t="s">
        <v>358</v>
      </c>
      <c r="E93" s="146" t="s">
        <v>579</v>
      </c>
      <c r="F93" s="183">
        <v>52</v>
      </c>
      <c r="G93" s="24">
        <f t="shared" si="0"/>
        <v>1995</v>
      </c>
      <c r="H93" s="187">
        <f t="shared" si="1"/>
        <v>34790</v>
      </c>
      <c r="I93" s="24">
        <f t="shared" si="2"/>
        <v>2395</v>
      </c>
      <c r="J93" s="186">
        <f t="shared" si="3"/>
        <v>34790</v>
      </c>
    </row>
    <row r="94" spans="1:10" ht="12.75">
      <c r="A94" s="146" t="s">
        <v>573</v>
      </c>
      <c r="B94" s="146" t="s">
        <v>394</v>
      </c>
      <c r="C94" s="146" t="s">
        <v>8</v>
      </c>
      <c r="E94" s="146" t="s">
        <v>578</v>
      </c>
      <c r="F94" s="183">
        <v>53</v>
      </c>
      <c r="G94" s="24">
        <f t="shared" si="0"/>
        <v>1995</v>
      </c>
      <c r="H94" s="187">
        <f t="shared" si="1"/>
        <v>34820</v>
      </c>
      <c r="I94" s="24">
        <f t="shared" si="2"/>
        <v>2401</v>
      </c>
      <c r="J94" s="186">
        <f t="shared" si="3"/>
        <v>34820</v>
      </c>
    </row>
    <row r="95" spans="1:10" ht="12.75">
      <c r="A95" s="146" t="s">
        <v>573</v>
      </c>
      <c r="B95" s="146" t="s">
        <v>392</v>
      </c>
      <c r="C95" s="146" t="s">
        <v>357</v>
      </c>
      <c r="E95" s="146" t="s">
        <v>577</v>
      </c>
      <c r="F95" s="183">
        <v>54</v>
      </c>
      <c r="G95" s="24">
        <f t="shared" si="0"/>
        <v>1995</v>
      </c>
      <c r="H95" s="187">
        <f t="shared" si="1"/>
        <v>34851</v>
      </c>
      <c r="I95" s="24">
        <f t="shared" si="2"/>
        <v>2405</v>
      </c>
      <c r="J95" s="186">
        <f t="shared" si="3"/>
        <v>34851</v>
      </c>
    </row>
    <row r="96" spans="1:10" ht="12.75">
      <c r="A96" s="146" t="s">
        <v>573</v>
      </c>
      <c r="B96" s="146" t="s">
        <v>390</v>
      </c>
      <c r="C96" s="146" t="s">
        <v>356</v>
      </c>
      <c r="E96" s="146" t="s">
        <v>576</v>
      </c>
      <c r="F96" s="183">
        <v>55</v>
      </c>
      <c r="G96" s="24">
        <f t="shared" si="0"/>
        <v>1995</v>
      </c>
      <c r="H96" s="187">
        <f t="shared" si="1"/>
        <v>34881</v>
      </c>
      <c r="I96" s="24">
        <f t="shared" si="2"/>
        <v>2407</v>
      </c>
      <c r="J96" s="186">
        <f t="shared" si="3"/>
        <v>34881</v>
      </c>
    </row>
    <row r="97" spans="1:10" ht="12.75">
      <c r="A97" s="146" t="s">
        <v>573</v>
      </c>
      <c r="B97" s="146" t="s">
        <v>388</v>
      </c>
      <c r="C97" s="146" t="s">
        <v>355</v>
      </c>
      <c r="E97" s="146" t="s">
        <v>571</v>
      </c>
      <c r="F97" s="183">
        <v>56</v>
      </c>
      <c r="G97" s="24">
        <f t="shared" si="0"/>
        <v>1995</v>
      </c>
      <c r="H97" s="187">
        <f t="shared" si="1"/>
        <v>34912</v>
      </c>
      <c r="I97" s="24">
        <f t="shared" si="2"/>
        <v>2411</v>
      </c>
      <c r="J97" s="186">
        <f t="shared" si="3"/>
        <v>34912</v>
      </c>
    </row>
    <row r="98" spans="1:10" ht="12.75">
      <c r="A98" s="146" t="s">
        <v>573</v>
      </c>
      <c r="B98" s="146" t="s">
        <v>386</v>
      </c>
      <c r="C98" s="146" t="s">
        <v>354</v>
      </c>
      <c r="E98" s="146" t="s">
        <v>575</v>
      </c>
      <c r="F98" s="183">
        <v>57</v>
      </c>
      <c r="G98" s="24">
        <f t="shared" si="0"/>
        <v>1995</v>
      </c>
      <c r="H98" s="187">
        <f t="shared" si="1"/>
        <v>34943</v>
      </c>
      <c r="I98" s="24">
        <f t="shared" si="2"/>
        <v>2414</v>
      </c>
      <c r="J98" s="186">
        <f t="shared" si="3"/>
        <v>34943</v>
      </c>
    </row>
    <row r="99" spans="1:10" ht="12.75">
      <c r="A99" s="146" t="s">
        <v>573</v>
      </c>
      <c r="B99" s="146" t="s">
        <v>384</v>
      </c>
      <c r="C99" s="146" t="s">
        <v>353</v>
      </c>
      <c r="E99" s="146" t="s">
        <v>574</v>
      </c>
      <c r="F99" s="183">
        <v>58</v>
      </c>
      <c r="G99" s="24">
        <f t="shared" si="0"/>
        <v>1995</v>
      </c>
      <c r="H99" s="187">
        <f t="shared" si="1"/>
        <v>34973</v>
      </c>
      <c r="I99" s="24">
        <f t="shared" si="2"/>
        <v>2418</v>
      </c>
      <c r="J99" s="186">
        <f t="shared" si="3"/>
        <v>34973</v>
      </c>
    </row>
    <row r="100" spans="1:10" ht="12.75">
      <c r="A100" s="146" t="s">
        <v>573</v>
      </c>
      <c r="B100" s="146" t="s">
        <v>382</v>
      </c>
      <c r="C100" s="146" t="s">
        <v>352</v>
      </c>
      <c r="E100" s="146" t="s">
        <v>572</v>
      </c>
      <c r="F100" s="183">
        <v>59</v>
      </c>
      <c r="G100" s="24">
        <f t="shared" si="0"/>
        <v>1995</v>
      </c>
      <c r="H100" s="187">
        <f t="shared" si="1"/>
        <v>35004</v>
      </c>
      <c r="I100" s="24">
        <f t="shared" si="2"/>
        <v>2422</v>
      </c>
      <c r="J100" s="186">
        <f t="shared" si="3"/>
        <v>35004</v>
      </c>
    </row>
    <row r="101" spans="1:10" ht="12.75">
      <c r="A101" s="146" t="s">
        <v>573</v>
      </c>
      <c r="B101" s="146" t="s">
        <v>379</v>
      </c>
      <c r="C101" s="146" t="s">
        <v>351</v>
      </c>
      <c r="E101" s="146" t="s">
        <v>572</v>
      </c>
      <c r="F101" s="183">
        <v>60</v>
      </c>
      <c r="G101" s="24">
        <f t="shared" si="0"/>
        <v>1995</v>
      </c>
      <c r="H101" s="187">
        <f t="shared" si="1"/>
        <v>35034</v>
      </c>
      <c r="I101" s="24">
        <f t="shared" si="2"/>
        <v>2422</v>
      </c>
      <c r="J101" s="186">
        <f t="shared" si="3"/>
        <v>35034</v>
      </c>
    </row>
    <row r="102" spans="1:10" ht="12.75">
      <c r="A102" s="146" t="s">
        <v>560</v>
      </c>
      <c r="B102" s="146" t="s">
        <v>376</v>
      </c>
      <c r="C102" s="146" t="s">
        <v>350</v>
      </c>
      <c r="E102" s="146" t="s">
        <v>571</v>
      </c>
      <c r="F102" s="183">
        <v>61</v>
      </c>
      <c r="G102" s="24">
        <f t="shared" si="0"/>
        <v>1996</v>
      </c>
      <c r="H102" s="187">
        <f t="shared" si="1"/>
        <v>35065</v>
      </c>
      <c r="I102" s="24">
        <f t="shared" si="2"/>
        <v>2411</v>
      </c>
      <c r="J102" s="186">
        <f t="shared" si="3"/>
        <v>35065</v>
      </c>
    </row>
    <row r="103" spans="1:10" ht="12.75">
      <c r="A103" s="146" t="s">
        <v>560</v>
      </c>
      <c r="B103" s="146" t="s">
        <v>400</v>
      </c>
      <c r="C103" s="146" t="s">
        <v>360</v>
      </c>
      <c r="E103" s="146" t="s">
        <v>570</v>
      </c>
      <c r="F103" s="183">
        <v>62</v>
      </c>
      <c r="G103" s="24">
        <f t="shared" si="0"/>
        <v>1996</v>
      </c>
      <c r="H103" s="187">
        <f t="shared" si="1"/>
        <v>35096</v>
      </c>
      <c r="I103" s="24">
        <f t="shared" si="2"/>
        <v>2417</v>
      </c>
      <c r="J103" s="186">
        <f t="shared" si="3"/>
        <v>35096</v>
      </c>
    </row>
    <row r="104" spans="1:10" ht="12.75">
      <c r="A104" s="146" t="s">
        <v>560</v>
      </c>
      <c r="B104" s="146" t="s">
        <v>398</v>
      </c>
      <c r="C104" s="146" t="s">
        <v>359</v>
      </c>
      <c r="E104" s="146" t="s">
        <v>569</v>
      </c>
      <c r="F104" s="183">
        <v>63</v>
      </c>
      <c r="G104" s="24">
        <f t="shared" si="0"/>
        <v>1996</v>
      </c>
      <c r="H104" s="187">
        <f t="shared" si="1"/>
        <v>35125</v>
      </c>
      <c r="I104" s="24">
        <f t="shared" si="2"/>
        <v>2420</v>
      </c>
      <c r="J104" s="186">
        <f t="shared" si="3"/>
        <v>35125</v>
      </c>
    </row>
    <row r="105" spans="1:10" ht="12.75">
      <c r="A105" s="146" t="s">
        <v>560</v>
      </c>
      <c r="B105" s="146" t="s">
        <v>396</v>
      </c>
      <c r="C105" s="146" t="s">
        <v>358</v>
      </c>
      <c r="E105" s="146" t="s">
        <v>568</v>
      </c>
      <c r="F105" s="183">
        <v>64</v>
      </c>
      <c r="G105" s="24">
        <f t="shared" si="0"/>
        <v>1996</v>
      </c>
      <c r="H105" s="187">
        <f t="shared" si="1"/>
        <v>35156</v>
      </c>
      <c r="I105" s="24">
        <f t="shared" si="2"/>
        <v>2427</v>
      </c>
      <c r="J105" s="186">
        <f t="shared" si="3"/>
        <v>35156</v>
      </c>
    </row>
    <row r="106" spans="1:10" ht="12.75">
      <c r="A106" s="146" t="s">
        <v>560</v>
      </c>
      <c r="B106" s="146" t="s">
        <v>394</v>
      </c>
      <c r="C106" s="146" t="s">
        <v>8</v>
      </c>
      <c r="E106" s="146" t="s">
        <v>567</v>
      </c>
      <c r="F106" s="183">
        <v>65</v>
      </c>
      <c r="G106" s="24">
        <f aca="true" t="shared" si="4" ref="G106:G169">VALUE(A106)</f>
        <v>1996</v>
      </c>
      <c r="H106" s="187">
        <f aca="true" t="shared" si="5" ref="H106:H169">IF(ISBLANK(A106),"",J106)</f>
        <v>35186</v>
      </c>
      <c r="I106" s="24">
        <f aca="true" t="shared" si="6" ref="I106:I169">IF(ISBLANK(E106),NA(),VALUE(E106))</f>
        <v>2433</v>
      </c>
      <c r="J106" s="186">
        <f aca="true" t="shared" si="7" ref="J106:J169">DATE(G106,B106,1)</f>
        <v>35186</v>
      </c>
    </row>
    <row r="107" spans="1:10" ht="12.75">
      <c r="A107" s="146" t="s">
        <v>560</v>
      </c>
      <c r="B107" s="146" t="s">
        <v>392</v>
      </c>
      <c r="C107" s="146" t="s">
        <v>357</v>
      </c>
      <c r="E107" s="146" t="s">
        <v>566</v>
      </c>
      <c r="F107" s="183">
        <v>66</v>
      </c>
      <c r="G107" s="24">
        <f t="shared" si="4"/>
        <v>1996</v>
      </c>
      <c r="H107" s="187">
        <f t="shared" si="5"/>
        <v>35217</v>
      </c>
      <c r="I107" s="24">
        <f t="shared" si="6"/>
        <v>2438</v>
      </c>
      <c r="J107" s="186">
        <f t="shared" si="7"/>
        <v>35217</v>
      </c>
    </row>
    <row r="108" spans="1:10" ht="12.75">
      <c r="A108" s="146" t="s">
        <v>560</v>
      </c>
      <c r="B108" s="146" t="s">
        <v>390</v>
      </c>
      <c r="C108" s="146" t="s">
        <v>356</v>
      </c>
      <c r="E108" s="146" t="s">
        <v>565</v>
      </c>
      <c r="F108" s="183">
        <v>67</v>
      </c>
      <c r="G108" s="24">
        <f t="shared" si="4"/>
        <v>1996</v>
      </c>
      <c r="H108" s="187">
        <f t="shared" si="5"/>
        <v>35247</v>
      </c>
      <c r="I108" s="24">
        <f t="shared" si="6"/>
        <v>2446</v>
      </c>
      <c r="J108" s="186">
        <f t="shared" si="7"/>
        <v>35247</v>
      </c>
    </row>
    <row r="109" spans="1:10" ht="12.75">
      <c r="A109" s="146" t="s">
        <v>560</v>
      </c>
      <c r="B109" s="146" t="s">
        <v>388</v>
      </c>
      <c r="C109" s="146" t="s">
        <v>355</v>
      </c>
      <c r="E109" s="146" t="s">
        <v>564</v>
      </c>
      <c r="F109" s="183">
        <v>68</v>
      </c>
      <c r="G109" s="24">
        <f t="shared" si="4"/>
        <v>1996</v>
      </c>
      <c r="H109" s="187">
        <f t="shared" si="5"/>
        <v>35278</v>
      </c>
      <c r="I109" s="24">
        <f t="shared" si="6"/>
        <v>2456</v>
      </c>
      <c r="J109" s="186">
        <f t="shared" si="7"/>
        <v>35278</v>
      </c>
    </row>
    <row r="110" spans="1:10" ht="12.75">
      <c r="A110" s="146" t="s">
        <v>560</v>
      </c>
      <c r="B110" s="146" t="s">
        <v>386</v>
      </c>
      <c r="C110" s="146" t="s">
        <v>354</v>
      </c>
      <c r="E110" s="146" t="s">
        <v>563</v>
      </c>
      <c r="F110" s="183">
        <v>69</v>
      </c>
      <c r="G110" s="24">
        <f t="shared" si="4"/>
        <v>1996</v>
      </c>
      <c r="H110" s="187">
        <f t="shared" si="5"/>
        <v>35309</v>
      </c>
      <c r="I110" s="24">
        <f t="shared" si="6"/>
        <v>2460</v>
      </c>
      <c r="J110" s="186">
        <f t="shared" si="7"/>
        <v>35309</v>
      </c>
    </row>
    <row r="111" spans="1:10" ht="12.75">
      <c r="A111" s="146" t="s">
        <v>560</v>
      </c>
      <c r="B111" s="146" t="s">
        <v>384</v>
      </c>
      <c r="C111" s="146" t="s">
        <v>353</v>
      </c>
      <c r="E111" s="146" t="s">
        <v>562</v>
      </c>
      <c r="F111" s="183">
        <v>70</v>
      </c>
      <c r="G111" s="24">
        <f t="shared" si="4"/>
        <v>1996</v>
      </c>
      <c r="H111" s="187">
        <f t="shared" si="5"/>
        <v>35339</v>
      </c>
      <c r="I111" s="24">
        <f t="shared" si="6"/>
        <v>2469</v>
      </c>
      <c r="J111" s="186">
        <f t="shared" si="7"/>
        <v>35339</v>
      </c>
    </row>
    <row r="112" spans="1:10" ht="12.75">
      <c r="A112" s="146" t="s">
        <v>560</v>
      </c>
      <c r="B112" s="146" t="s">
        <v>382</v>
      </c>
      <c r="C112" s="146" t="s">
        <v>352</v>
      </c>
      <c r="E112" s="146" t="s">
        <v>561</v>
      </c>
      <c r="F112" s="183">
        <v>71</v>
      </c>
      <c r="G112" s="24">
        <f t="shared" si="4"/>
        <v>1996</v>
      </c>
      <c r="H112" s="187">
        <f t="shared" si="5"/>
        <v>35370</v>
      </c>
      <c r="I112" s="24">
        <f t="shared" si="6"/>
        <v>2475</v>
      </c>
      <c r="J112" s="186">
        <f t="shared" si="7"/>
        <v>35370</v>
      </c>
    </row>
    <row r="113" spans="1:10" ht="12.75">
      <c r="A113" s="146" t="s">
        <v>560</v>
      </c>
      <c r="B113" s="146" t="s">
        <v>379</v>
      </c>
      <c r="C113" s="146" t="s">
        <v>351</v>
      </c>
      <c r="E113" s="146" t="s">
        <v>559</v>
      </c>
      <c r="F113" s="183">
        <v>72</v>
      </c>
      <c r="G113" s="24">
        <f t="shared" si="4"/>
        <v>1996</v>
      </c>
      <c r="H113" s="187">
        <f t="shared" si="5"/>
        <v>35400</v>
      </c>
      <c r="I113" s="24">
        <f t="shared" si="6"/>
        <v>2483</v>
      </c>
      <c r="J113" s="186">
        <f t="shared" si="7"/>
        <v>35400</v>
      </c>
    </row>
    <row r="114" spans="1:10" ht="12.75">
      <c r="A114" s="146" t="s">
        <v>547</v>
      </c>
      <c r="B114" s="146" t="s">
        <v>376</v>
      </c>
      <c r="C114" s="146" t="s">
        <v>350</v>
      </c>
      <c r="E114" s="146" t="s">
        <v>558</v>
      </c>
      <c r="F114" s="183">
        <v>73</v>
      </c>
      <c r="G114" s="24">
        <f t="shared" si="4"/>
        <v>1997</v>
      </c>
      <c r="H114" s="187">
        <f t="shared" si="5"/>
        <v>35431</v>
      </c>
      <c r="I114" s="24">
        <f t="shared" si="6"/>
        <v>2490</v>
      </c>
      <c r="J114" s="186">
        <f t="shared" si="7"/>
        <v>35431</v>
      </c>
    </row>
    <row r="115" spans="1:10" ht="12.75">
      <c r="A115" s="146" t="s">
        <v>547</v>
      </c>
      <c r="B115" s="146" t="s">
        <v>400</v>
      </c>
      <c r="C115" s="146" t="s">
        <v>360</v>
      </c>
      <c r="E115" s="146" t="s">
        <v>557</v>
      </c>
      <c r="F115" s="183">
        <v>74</v>
      </c>
      <c r="G115" s="24">
        <f t="shared" si="4"/>
        <v>1997</v>
      </c>
      <c r="H115" s="187">
        <f t="shared" si="5"/>
        <v>35462</v>
      </c>
      <c r="I115" s="24">
        <f t="shared" si="6"/>
        <v>2497</v>
      </c>
      <c r="J115" s="186">
        <f t="shared" si="7"/>
        <v>35462</v>
      </c>
    </row>
    <row r="116" spans="1:10" ht="12.75">
      <c r="A116" s="146" t="s">
        <v>547</v>
      </c>
      <c r="B116" s="146" t="s">
        <v>398</v>
      </c>
      <c r="C116" s="146" t="s">
        <v>359</v>
      </c>
      <c r="E116" s="146" t="s">
        <v>556</v>
      </c>
      <c r="F116" s="183">
        <v>75</v>
      </c>
      <c r="G116" s="24">
        <f t="shared" si="4"/>
        <v>1997</v>
      </c>
      <c r="H116" s="187">
        <f t="shared" si="5"/>
        <v>35490</v>
      </c>
      <c r="I116" s="24">
        <f t="shared" si="6"/>
        <v>2505</v>
      </c>
      <c r="J116" s="186">
        <f t="shared" si="7"/>
        <v>35490</v>
      </c>
    </row>
    <row r="117" spans="1:10" ht="12.75">
      <c r="A117" s="146" t="s">
        <v>547</v>
      </c>
      <c r="B117" s="146" t="s">
        <v>396</v>
      </c>
      <c r="C117" s="146" t="s">
        <v>358</v>
      </c>
      <c r="E117" s="146" t="s">
        <v>555</v>
      </c>
      <c r="F117" s="183">
        <v>76</v>
      </c>
      <c r="G117" s="24">
        <f t="shared" si="4"/>
        <v>1997</v>
      </c>
      <c r="H117" s="187">
        <f t="shared" si="5"/>
        <v>35521</v>
      </c>
      <c r="I117" s="24">
        <f t="shared" si="6"/>
        <v>2511</v>
      </c>
      <c r="J117" s="186">
        <f t="shared" si="7"/>
        <v>35521</v>
      </c>
    </row>
    <row r="118" spans="1:10" ht="12.75">
      <c r="A118" s="146" t="s">
        <v>547</v>
      </c>
      <c r="B118" s="146" t="s">
        <v>394</v>
      </c>
      <c r="C118" s="146" t="s">
        <v>8</v>
      </c>
      <c r="E118" s="146" t="s">
        <v>554</v>
      </c>
      <c r="F118" s="183">
        <v>77</v>
      </c>
      <c r="G118" s="24">
        <f t="shared" si="4"/>
        <v>1997</v>
      </c>
      <c r="H118" s="187">
        <f t="shared" si="5"/>
        <v>35551</v>
      </c>
      <c r="I118" s="24">
        <f t="shared" si="6"/>
        <v>2518</v>
      </c>
      <c r="J118" s="186">
        <f t="shared" si="7"/>
        <v>35551</v>
      </c>
    </row>
    <row r="119" spans="1:10" ht="12.75">
      <c r="A119" s="146" t="s">
        <v>547</v>
      </c>
      <c r="B119" s="146" t="s">
        <v>392</v>
      </c>
      <c r="C119" s="146" t="s">
        <v>357</v>
      </c>
      <c r="E119" s="146" t="s">
        <v>553</v>
      </c>
      <c r="F119" s="183">
        <v>78</v>
      </c>
      <c r="G119" s="24">
        <f t="shared" si="4"/>
        <v>1997</v>
      </c>
      <c r="H119" s="187">
        <f t="shared" si="5"/>
        <v>35582</v>
      </c>
      <c r="I119" s="24">
        <f t="shared" si="6"/>
        <v>2524</v>
      </c>
      <c r="J119" s="186">
        <f t="shared" si="7"/>
        <v>35582</v>
      </c>
    </row>
    <row r="120" spans="1:10" ht="12.75">
      <c r="A120" s="146" t="s">
        <v>547</v>
      </c>
      <c r="B120" s="146" t="s">
        <v>390</v>
      </c>
      <c r="C120" s="146" t="s">
        <v>356</v>
      </c>
      <c r="E120" s="146" t="s">
        <v>552</v>
      </c>
      <c r="F120" s="183">
        <v>79</v>
      </c>
      <c r="G120" s="24">
        <f t="shared" si="4"/>
        <v>1997</v>
      </c>
      <c r="H120" s="187">
        <f t="shared" si="5"/>
        <v>35612</v>
      </c>
      <c r="I120" s="24">
        <f t="shared" si="6"/>
        <v>2536</v>
      </c>
      <c r="J120" s="186">
        <f t="shared" si="7"/>
        <v>35612</v>
      </c>
    </row>
    <row r="121" spans="1:10" ht="12.75">
      <c r="A121" s="146" t="s">
        <v>547</v>
      </c>
      <c r="B121" s="146" t="s">
        <v>388</v>
      </c>
      <c r="C121" s="146" t="s">
        <v>355</v>
      </c>
      <c r="E121" s="146" t="s">
        <v>551</v>
      </c>
      <c r="F121" s="183">
        <v>80</v>
      </c>
      <c r="G121" s="24">
        <f t="shared" si="4"/>
        <v>1997</v>
      </c>
      <c r="H121" s="187">
        <f t="shared" si="5"/>
        <v>35643</v>
      </c>
      <c r="I121" s="24">
        <f t="shared" si="6"/>
        <v>2540</v>
      </c>
      <c r="J121" s="186">
        <f t="shared" si="7"/>
        <v>35643</v>
      </c>
    </row>
    <row r="122" spans="1:10" ht="12.75">
      <c r="A122" s="146" t="s">
        <v>547</v>
      </c>
      <c r="B122" s="146" t="s">
        <v>386</v>
      </c>
      <c r="C122" s="146" t="s">
        <v>354</v>
      </c>
      <c r="E122" s="146" t="s">
        <v>550</v>
      </c>
      <c r="F122" s="183">
        <v>81</v>
      </c>
      <c r="G122" s="24">
        <f t="shared" si="4"/>
        <v>1997</v>
      </c>
      <c r="H122" s="187">
        <f t="shared" si="5"/>
        <v>35674</v>
      </c>
      <c r="I122" s="24">
        <f t="shared" si="6"/>
        <v>2546</v>
      </c>
      <c r="J122" s="186">
        <f t="shared" si="7"/>
        <v>35674</v>
      </c>
    </row>
    <row r="123" spans="1:10" ht="12.75">
      <c r="A123" s="146" t="s">
        <v>547</v>
      </c>
      <c r="B123" s="146" t="s">
        <v>384</v>
      </c>
      <c r="C123" s="146" t="s">
        <v>353</v>
      </c>
      <c r="E123" s="146" t="s">
        <v>549</v>
      </c>
      <c r="F123" s="183">
        <v>82</v>
      </c>
      <c r="G123" s="24">
        <f t="shared" si="4"/>
        <v>1997</v>
      </c>
      <c r="H123" s="187">
        <f t="shared" si="5"/>
        <v>35704</v>
      </c>
      <c r="I123" s="24">
        <f t="shared" si="6"/>
        <v>2551</v>
      </c>
      <c r="J123" s="186">
        <f t="shared" si="7"/>
        <v>35704</v>
      </c>
    </row>
    <row r="124" spans="1:10" ht="12.75">
      <c r="A124" s="146" t="s">
        <v>547</v>
      </c>
      <c r="B124" s="146" t="s">
        <v>382</v>
      </c>
      <c r="C124" s="146" t="s">
        <v>352</v>
      </c>
      <c r="E124" s="146" t="s">
        <v>548</v>
      </c>
      <c r="F124" s="183">
        <v>83</v>
      </c>
      <c r="G124" s="24">
        <f t="shared" si="4"/>
        <v>1997</v>
      </c>
      <c r="H124" s="187">
        <f t="shared" si="5"/>
        <v>35735</v>
      </c>
      <c r="I124" s="24">
        <f t="shared" si="6"/>
        <v>2553</v>
      </c>
      <c r="J124" s="186">
        <f t="shared" si="7"/>
        <v>35735</v>
      </c>
    </row>
    <row r="125" spans="1:10" ht="12.75">
      <c r="A125" s="146" t="s">
        <v>547</v>
      </c>
      <c r="B125" s="146" t="s">
        <v>379</v>
      </c>
      <c r="C125" s="146" t="s">
        <v>351</v>
      </c>
      <c r="E125" s="146" t="s">
        <v>546</v>
      </c>
      <c r="F125" s="183">
        <v>84</v>
      </c>
      <c r="G125" s="24">
        <f t="shared" si="4"/>
        <v>1997</v>
      </c>
      <c r="H125" s="187">
        <f t="shared" si="5"/>
        <v>35765</v>
      </c>
      <c r="I125" s="24">
        <f t="shared" si="6"/>
        <v>2559</v>
      </c>
      <c r="J125" s="186">
        <f t="shared" si="7"/>
        <v>35765</v>
      </c>
    </row>
    <row r="126" spans="1:10" ht="12.75">
      <c r="A126" s="146" t="s">
        <v>534</v>
      </c>
      <c r="B126" s="146" t="s">
        <v>376</v>
      </c>
      <c r="C126" s="146" t="s">
        <v>350</v>
      </c>
      <c r="E126" s="146" t="s">
        <v>545</v>
      </c>
      <c r="F126" s="183">
        <v>85</v>
      </c>
      <c r="G126" s="24">
        <f t="shared" si="4"/>
        <v>1998</v>
      </c>
      <c r="H126" s="187">
        <f t="shared" si="5"/>
        <v>35796</v>
      </c>
      <c r="I126" s="24">
        <f t="shared" si="6"/>
        <v>2566</v>
      </c>
      <c r="J126" s="186">
        <f t="shared" si="7"/>
        <v>35796</v>
      </c>
    </row>
    <row r="127" spans="1:10" ht="12.75">
      <c r="A127" s="146" t="s">
        <v>534</v>
      </c>
      <c r="B127" s="146" t="s">
        <v>400</v>
      </c>
      <c r="C127" s="146" t="s">
        <v>360</v>
      </c>
      <c r="E127" s="146" t="s">
        <v>544</v>
      </c>
      <c r="F127" s="183">
        <v>86</v>
      </c>
      <c r="G127" s="24">
        <f t="shared" si="4"/>
        <v>1998</v>
      </c>
      <c r="H127" s="187">
        <f t="shared" si="5"/>
        <v>35827</v>
      </c>
      <c r="I127" s="24">
        <f t="shared" si="6"/>
        <v>2569</v>
      </c>
      <c r="J127" s="186">
        <f t="shared" si="7"/>
        <v>35827</v>
      </c>
    </row>
    <row r="128" spans="1:10" ht="12.75">
      <c r="A128" s="146" t="s">
        <v>534</v>
      </c>
      <c r="B128" s="146" t="s">
        <v>398</v>
      </c>
      <c r="C128" s="146" t="s">
        <v>359</v>
      </c>
      <c r="E128" s="146" t="s">
        <v>543</v>
      </c>
      <c r="F128" s="183">
        <v>87</v>
      </c>
      <c r="G128" s="24">
        <f t="shared" si="4"/>
        <v>1998</v>
      </c>
      <c r="H128" s="187">
        <f t="shared" si="5"/>
        <v>35855</v>
      </c>
      <c r="I128" s="24">
        <f t="shared" si="6"/>
        <v>2571</v>
      </c>
      <c r="J128" s="186">
        <f t="shared" si="7"/>
        <v>35855</v>
      </c>
    </row>
    <row r="129" spans="1:10" ht="12.75">
      <c r="A129" s="146" t="s">
        <v>534</v>
      </c>
      <c r="B129" s="146" t="s">
        <v>396</v>
      </c>
      <c r="C129" s="146" t="s">
        <v>358</v>
      </c>
      <c r="E129" s="146" t="s">
        <v>542</v>
      </c>
      <c r="F129" s="183">
        <v>88</v>
      </c>
      <c r="G129" s="24">
        <f t="shared" si="4"/>
        <v>1998</v>
      </c>
      <c r="H129" s="187">
        <f t="shared" si="5"/>
        <v>35886</v>
      </c>
      <c r="I129" s="24">
        <f t="shared" si="6"/>
        <v>2578</v>
      </c>
      <c r="J129" s="186">
        <f t="shared" si="7"/>
        <v>35886</v>
      </c>
    </row>
    <row r="130" spans="1:10" ht="12.75">
      <c r="A130" s="146" t="s">
        <v>534</v>
      </c>
      <c r="B130" s="146" t="s">
        <v>394</v>
      </c>
      <c r="C130" s="146" t="s">
        <v>8</v>
      </c>
      <c r="E130" s="146" t="s">
        <v>541</v>
      </c>
      <c r="F130" s="183">
        <v>89</v>
      </c>
      <c r="G130" s="24">
        <f t="shared" si="4"/>
        <v>1998</v>
      </c>
      <c r="H130" s="187">
        <f t="shared" si="5"/>
        <v>35916</v>
      </c>
      <c r="I130" s="24">
        <f t="shared" si="6"/>
        <v>2580</v>
      </c>
      <c r="J130" s="186">
        <f t="shared" si="7"/>
        <v>35916</v>
      </c>
    </row>
    <row r="131" spans="1:10" ht="12.75">
      <c r="A131" s="146" t="s">
        <v>534</v>
      </c>
      <c r="B131" s="146" t="s">
        <v>392</v>
      </c>
      <c r="C131" s="146" t="s">
        <v>357</v>
      </c>
      <c r="E131" s="146" t="s">
        <v>540</v>
      </c>
      <c r="F131" s="183">
        <v>90</v>
      </c>
      <c r="G131" s="24">
        <f t="shared" si="4"/>
        <v>1998</v>
      </c>
      <c r="H131" s="187">
        <f t="shared" si="5"/>
        <v>35947</v>
      </c>
      <c r="I131" s="24">
        <f t="shared" si="6"/>
        <v>2587</v>
      </c>
      <c r="J131" s="186">
        <f t="shared" si="7"/>
        <v>35947</v>
      </c>
    </row>
    <row r="132" spans="1:10" ht="12.75">
      <c r="A132" s="146" t="s">
        <v>534</v>
      </c>
      <c r="B132" s="146" t="s">
        <v>390</v>
      </c>
      <c r="C132" s="146" t="s">
        <v>356</v>
      </c>
      <c r="E132" s="146" t="s">
        <v>539</v>
      </c>
      <c r="F132" s="183">
        <v>91</v>
      </c>
      <c r="G132" s="24">
        <f t="shared" si="4"/>
        <v>1998</v>
      </c>
      <c r="H132" s="187">
        <f t="shared" si="5"/>
        <v>35977</v>
      </c>
      <c r="I132" s="24">
        <f t="shared" si="6"/>
        <v>2590</v>
      </c>
      <c r="J132" s="186">
        <f t="shared" si="7"/>
        <v>35977</v>
      </c>
    </row>
    <row r="133" spans="1:10" ht="12.75">
      <c r="A133" s="146" t="s">
        <v>534</v>
      </c>
      <c r="B133" s="146" t="s">
        <v>388</v>
      </c>
      <c r="C133" s="146" t="s">
        <v>355</v>
      </c>
      <c r="E133" s="146" t="s">
        <v>538</v>
      </c>
      <c r="F133" s="183">
        <v>92</v>
      </c>
      <c r="G133" s="24">
        <f t="shared" si="4"/>
        <v>1998</v>
      </c>
      <c r="H133" s="187">
        <f t="shared" si="5"/>
        <v>36008</v>
      </c>
      <c r="I133" s="24">
        <f t="shared" si="6"/>
        <v>2594</v>
      </c>
      <c r="J133" s="186">
        <f t="shared" si="7"/>
        <v>36008</v>
      </c>
    </row>
    <row r="134" spans="1:10" ht="12.75">
      <c r="A134" s="146" t="s">
        <v>534</v>
      </c>
      <c r="B134" s="146" t="s">
        <v>386</v>
      </c>
      <c r="C134" s="146" t="s">
        <v>354</v>
      </c>
      <c r="E134" s="146" t="s">
        <v>537</v>
      </c>
      <c r="F134" s="183">
        <v>93</v>
      </c>
      <c r="G134" s="24">
        <f t="shared" si="4"/>
        <v>1998</v>
      </c>
      <c r="H134" s="187">
        <f t="shared" si="5"/>
        <v>36039</v>
      </c>
      <c r="I134" s="24">
        <f t="shared" si="6"/>
        <v>2599</v>
      </c>
      <c r="J134" s="186">
        <f t="shared" si="7"/>
        <v>36039</v>
      </c>
    </row>
    <row r="135" spans="1:10" ht="12.75">
      <c r="A135" s="146" t="s">
        <v>534</v>
      </c>
      <c r="B135" s="146" t="s">
        <v>384</v>
      </c>
      <c r="C135" s="146" t="s">
        <v>353</v>
      </c>
      <c r="E135" s="146" t="s">
        <v>536</v>
      </c>
      <c r="F135" s="183">
        <v>94</v>
      </c>
      <c r="G135" s="24">
        <f t="shared" si="4"/>
        <v>1998</v>
      </c>
      <c r="H135" s="187">
        <f t="shared" si="5"/>
        <v>36069</v>
      </c>
      <c r="I135" s="24">
        <f t="shared" si="6"/>
        <v>2607</v>
      </c>
      <c r="J135" s="186">
        <f t="shared" si="7"/>
        <v>36069</v>
      </c>
    </row>
    <row r="136" spans="1:10" ht="12.75">
      <c r="A136" s="146" t="s">
        <v>534</v>
      </c>
      <c r="B136" s="146" t="s">
        <v>382</v>
      </c>
      <c r="C136" s="146" t="s">
        <v>352</v>
      </c>
      <c r="E136" s="146" t="s">
        <v>535</v>
      </c>
      <c r="F136" s="183">
        <v>95</v>
      </c>
      <c r="G136" s="24">
        <f t="shared" si="4"/>
        <v>1998</v>
      </c>
      <c r="H136" s="187">
        <f t="shared" si="5"/>
        <v>36100</v>
      </c>
      <c r="I136" s="24">
        <f t="shared" si="6"/>
        <v>2616</v>
      </c>
      <c r="J136" s="186">
        <f t="shared" si="7"/>
        <v>36100</v>
      </c>
    </row>
    <row r="137" spans="1:10" ht="12.75">
      <c r="A137" s="146" t="s">
        <v>534</v>
      </c>
      <c r="B137" s="146" t="s">
        <v>379</v>
      </c>
      <c r="C137" s="146" t="s">
        <v>351</v>
      </c>
      <c r="E137" s="146" t="s">
        <v>533</v>
      </c>
      <c r="F137" s="183">
        <v>96</v>
      </c>
      <c r="G137" s="24">
        <f t="shared" si="4"/>
        <v>1998</v>
      </c>
      <c r="H137" s="187">
        <f t="shared" si="5"/>
        <v>36130</v>
      </c>
      <c r="I137" s="24">
        <f t="shared" si="6"/>
        <v>2625</v>
      </c>
      <c r="J137" s="186">
        <f t="shared" si="7"/>
        <v>36130</v>
      </c>
    </row>
    <row r="138" spans="1:10" ht="12.75">
      <c r="A138" s="146" t="s">
        <v>521</v>
      </c>
      <c r="B138" s="146" t="s">
        <v>376</v>
      </c>
      <c r="C138" s="146" t="s">
        <v>350</v>
      </c>
      <c r="E138" s="146" t="s">
        <v>532</v>
      </c>
      <c r="F138" s="183">
        <v>97</v>
      </c>
      <c r="G138" s="24">
        <f t="shared" si="4"/>
        <v>1999</v>
      </c>
      <c r="H138" s="187">
        <f t="shared" si="5"/>
        <v>36161</v>
      </c>
      <c r="I138" s="24">
        <f t="shared" si="6"/>
        <v>2622</v>
      </c>
      <c r="J138" s="186">
        <f t="shared" si="7"/>
        <v>36161</v>
      </c>
    </row>
    <row r="139" spans="1:10" ht="12.75">
      <c r="A139" s="146" t="s">
        <v>521</v>
      </c>
      <c r="B139" s="146" t="s">
        <v>400</v>
      </c>
      <c r="C139" s="146" t="s">
        <v>360</v>
      </c>
      <c r="E139" s="146" t="s">
        <v>531</v>
      </c>
      <c r="F139" s="183">
        <v>98</v>
      </c>
      <c r="G139" s="24">
        <f t="shared" si="4"/>
        <v>1999</v>
      </c>
      <c r="H139" s="187">
        <f t="shared" si="5"/>
        <v>36192</v>
      </c>
      <c r="I139" s="24">
        <f t="shared" si="6"/>
        <v>2626</v>
      </c>
      <c r="J139" s="186">
        <f t="shared" si="7"/>
        <v>36192</v>
      </c>
    </row>
    <row r="140" spans="1:10" ht="12.75">
      <c r="A140" s="146" t="s">
        <v>521</v>
      </c>
      <c r="B140" s="146" t="s">
        <v>398</v>
      </c>
      <c r="C140" s="146" t="s">
        <v>359</v>
      </c>
      <c r="E140" s="146" t="s">
        <v>530</v>
      </c>
      <c r="F140" s="183">
        <v>99</v>
      </c>
      <c r="G140" s="24">
        <f t="shared" si="4"/>
        <v>1999</v>
      </c>
      <c r="H140" s="187">
        <f t="shared" si="5"/>
        <v>36220</v>
      </c>
      <c r="I140" s="24">
        <f t="shared" si="6"/>
        <v>2633</v>
      </c>
      <c r="J140" s="186">
        <f t="shared" si="7"/>
        <v>36220</v>
      </c>
    </row>
    <row r="141" spans="1:10" ht="12.75">
      <c r="A141" s="146" t="s">
        <v>521</v>
      </c>
      <c r="B141" s="146" t="s">
        <v>396</v>
      </c>
      <c r="C141" s="146" t="s">
        <v>358</v>
      </c>
      <c r="E141" s="146" t="s">
        <v>529</v>
      </c>
      <c r="F141" s="183">
        <v>100</v>
      </c>
      <c r="G141" s="24">
        <f t="shared" si="4"/>
        <v>1999</v>
      </c>
      <c r="H141" s="187">
        <f t="shared" si="5"/>
        <v>36251</v>
      </c>
      <c r="I141" s="24">
        <f t="shared" si="6"/>
        <v>2636</v>
      </c>
      <c r="J141" s="186">
        <f t="shared" si="7"/>
        <v>36251</v>
      </c>
    </row>
    <row r="142" spans="1:10" ht="12.75">
      <c r="A142" s="146" t="s">
        <v>521</v>
      </c>
      <c r="B142" s="146" t="s">
        <v>394</v>
      </c>
      <c r="C142" s="146" t="s">
        <v>8</v>
      </c>
      <c r="E142" s="146" t="s">
        <v>528</v>
      </c>
      <c r="F142" s="183">
        <v>101</v>
      </c>
      <c r="G142" s="24">
        <f t="shared" si="4"/>
        <v>1999</v>
      </c>
      <c r="H142" s="187">
        <f t="shared" si="5"/>
        <v>36281</v>
      </c>
      <c r="I142" s="24">
        <f t="shared" si="6"/>
        <v>2639</v>
      </c>
      <c r="J142" s="186">
        <f t="shared" si="7"/>
        <v>36281</v>
      </c>
    </row>
    <row r="143" spans="1:10" ht="12.75">
      <c r="A143" s="146" t="s">
        <v>521</v>
      </c>
      <c r="B143" s="146" t="s">
        <v>392</v>
      </c>
      <c r="C143" s="146" t="s">
        <v>357</v>
      </c>
      <c r="E143" s="146" t="s">
        <v>527</v>
      </c>
      <c r="F143" s="183">
        <v>102</v>
      </c>
      <c r="G143" s="24">
        <f t="shared" si="4"/>
        <v>1999</v>
      </c>
      <c r="H143" s="187">
        <f t="shared" si="5"/>
        <v>36312</v>
      </c>
      <c r="I143" s="24">
        <f t="shared" si="6"/>
        <v>2646</v>
      </c>
      <c r="J143" s="186">
        <f t="shared" si="7"/>
        <v>36312</v>
      </c>
    </row>
    <row r="144" spans="1:10" ht="12.75">
      <c r="A144" s="146" t="s">
        <v>521</v>
      </c>
      <c r="B144" s="146" t="s">
        <v>390</v>
      </c>
      <c r="C144" s="146" t="s">
        <v>356</v>
      </c>
      <c r="E144" s="146" t="s">
        <v>526</v>
      </c>
      <c r="F144" s="183">
        <v>103</v>
      </c>
      <c r="G144" s="24">
        <f t="shared" si="4"/>
        <v>1999</v>
      </c>
      <c r="H144" s="187">
        <f t="shared" si="5"/>
        <v>36342</v>
      </c>
      <c r="I144" s="24">
        <f t="shared" si="6"/>
        <v>2649</v>
      </c>
      <c r="J144" s="186">
        <f t="shared" si="7"/>
        <v>36342</v>
      </c>
    </row>
    <row r="145" spans="1:10" ht="12.75">
      <c r="A145" s="146" t="s">
        <v>521</v>
      </c>
      <c r="B145" s="146" t="s">
        <v>388</v>
      </c>
      <c r="C145" s="146" t="s">
        <v>355</v>
      </c>
      <c r="E145" s="146" t="s">
        <v>525</v>
      </c>
      <c r="F145" s="183">
        <v>104</v>
      </c>
      <c r="G145" s="24">
        <f t="shared" si="4"/>
        <v>1999</v>
      </c>
      <c r="H145" s="187">
        <f t="shared" si="5"/>
        <v>36373</v>
      </c>
      <c r="I145" s="24">
        <f t="shared" si="6"/>
        <v>2654</v>
      </c>
      <c r="J145" s="186">
        <f t="shared" si="7"/>
        <v>36373</v>
      </c>
    </row>
    <row r="146" spans="1:10" ht="12.75">
      <c r="A146" s="146" t="s">
        <v>521</v>
      </c>
      <c r="B146" s="146" t="s">
        <v>386</v>
      </c>
      <c r="C146" s="146" t="s">
        <v>354</v>
      </c>
      <c r="E146" s="146" t="s">
        <v>524</v>
      </c>
      <c r="F146" s="183">
        <v>105</v>
      </c>
      <c r="G146" s="24">
        <f t="shared" si="4"/>
        <v>1999</v>
      </c>
      <c r="H146" s="187">
        <f t="shared" si="5"/>
        <v>36404</v>
      </c>
      <c r="I146" s="24">
        <f t="shared" si="6"/>
        <v>2659</v>
      </c>
      <c r="J146" s="186">
        <f t="shared" si="7"/>
        <v>36404</v>
      </c>
    </row>
    <row r="147" spans="1:10" ht="12.75">
      <c r="A147" s="146" t="s">
        <v>521</v>
      </c>
      <c r="B147" s="146" t="s">
        <v>384</v>
      </c>
      <c r="C147" s="146" t="s">
        <v>353</v>
      </c>
      <c r="E147" s="146" t="s">
        <v>523</v>
      </c>
      <c r="F147" s="183">
        <v>106</v>
      </c>
      <c r="G147" s="24">
        <f t="shared" si="4"/>
        <v>1999</v>
      </c>
      <c r="H147" s="187">
        <f t="shared" si="5"/>
        <v>36434</v>
      </c>
      <c r="I147" s="24">
        <f t="shared" si="6"/>
        <v>2664</v>
      </c>
      <c r="J147" s="186">
        <f t="shared" si="7"/>
        <v>36434</v>
      </c>
    </row>
    <row r="148" spans="1:10" ht="12.75">
      <c r="A148" s="146" t="s">
        <v>521</v>
      </c>
      <c r="B148" s="146" t="s">
        <v>382</v>
      </c>
      <c r="C148" s="146" t="s">
        <v>352</v>
      </c>
      <c r="E148" s="146" t="s">
        <v>522</v>
      </c>
      <c r="F148" s="183">
        <v>107</v>
      </c>
      <c r="G148" s="24">
        <f t="shared" si="4"/>
        <v>1999</v>
      </c>
      <c r="H148" s="187">
        <f t="shared" si="5"/>
        <v>36465</v>
      </c>
      <c r="I148" s="24">
        <f t="shared" si="6"/>
        <v>2675</v>
      </c>
      <c r="J148" s="186">
        <f t="shared" si="7"/>
        <v>36465</v>
      </c>
    </row>
    <row r="149" spans="1:10" ht="12.75">
      <c r="A149" s="146" t="s">
        <v>521</v>
      </c>
      <c r="B149" s="146" t="s">
        <v>379</v>
      </c>
      <c r="C149" s="146" t="s">
        <v>351</v>
      </c>
      <c r="E149" s="146" t="s">
        <v>520</v>
      </c>
      <c r="F149" s="183">
        <v>108</v>
      </c>
      <c r="G149" s="24">
        <f t="shared" si="4"/>
        <v>1999</v>
      </c>
      <c r="H149" s="187">
        <f t="shared" si="5"/>
        <v>36495</v>
      </c>
      <c r="I149" s="24">
        <f t="shared" si="6"/>
        <v>2680</v>
      </c>
      <c r="J149" s="186">
        <f t="shared" si="7"/>
        <v>36495</v>
      </c>
    </row>
    <row r="150" spans="1:10" ht="12.75">
      <c r="A150" s="146" t="s">
        <v>509</v>
      </c>
      <c r="B150" s="146" t="s">
        <v>376</v>
      </c>
      <c r="C150" s="146" t="s">
        <v>350</v>
      </c>
      <c r="E150" s="146" t="s">
        <v>519</v>
      </c>
      <c r="F150" s="183">
        <v>109</v>
      </c>
      <c r="G150" s="24">
        <f t="shared" si="4"/>
        <v>2000</v>
      </c>
      <c r="H150" s="187">
        <f t="shared" si="5"/>
        <v>36526</v>
      </c>
      <c r="I150" s="24">
        <f t="shared" si="6"/>
        <v>2689</v>
      </c>
      <c r="J150" s="186">
        <f t="shared" si="7"/>
        <v>36526</v>
      </c>
    </row>
    <row r="151" spans="1:10" ht="12.75">
      <c r="A151" s="146" t="s">
        <v>509</v>
      </c>
      <c r="B151" s="146" t="s">
        <v>400</v>
      </c>
      <c r="C151" s="146" t="s">
        <v>360</v>
      </c>
      <c r="E151" s="146" t="s">
        <v>518</v>
      </c>
      <c r="F151" s="183">
        <v>110</v>
      </c>
      <c r="G151" s="24">
        <f t="shared" si="4"/>
        <v>2000</v>
      </c>
      <c r="H151" s="187">
        <f t="shared" si="5"/>
        <v>36557</v>
      </c>
      <c r="I151" s="24">
        <f t="shared" si="6"/>
        <v>2697</v>
      </c>
      <c r="J151" s="186">
        <f t="shared" si="7"/>
        <v>36557</v>
      </c>
    </row>
    <row r="152" spans="1:10" ht="12.75">
      <c r="A152" s="146" t="s">
        <v>509</v>
      </c>
      <c r="B152" s="146" t="s">
        <v>398</v>
      </c>
      <c r="C152" s="146" t="s">
        <v>359</v>
      </c>
      <c r="E152" s="146" t="s">
        <v>517</v>
      </c>
      <c r="F152" s="183">
        <v>111</v>
      </c>
      <c r="G152" s="24">
        <f t="shared" si="4"/>
        <v>2000</v>
      </c>
      <c r="H152" s="187">
        <f t="shared" si="5"/>
        <v>36586</v>
      </c>
      <c r="I152" s="24">
        <f t="shared" si="6"/>
        <v>2708</v>
      </c>
      <c r="J152" s="186">
        <f t="shared" si="7"/>
        <v>36586</v>
      </c>
    </row>
    <row r="153" spans="1:10" ht="12.75">
      <c r="A153" s="146" t="s">
        <v>509</v>
      </c>
      <c r="B153" s="146" t="s">
        <v>396</v>
      </c>
      <c r="C153" s="146" t="s">
        <v>358</v>
      </c>
      <c r="E153" s="146" t="s">
        <v>516</v>
      </c>
      <c r="F153" s="183">
        <v>112</v>
      </c>
      <c r="G153" s="24">
        <f t="shared" si="4"/>
        <v>2000</v>
      </c>
      <c r="H153" s="187">
        <f t="shared" si="5"/>
        <v>36617</v>
      </c>
      <c r="I153" s="24">
        <f t="shared" si="6"/>
        <v>2715</v>
      </c>
      <c r="J153" s="186">
        <f t="shared" si="7"/>
        <v>36617</v>
      </c>
    </row>
    <row r="154" spans="1:10" ht="12.75">
      <c r="A154" s="146" t="s">
        <v>509</v>
      </c>
      <c r="B154" s="146" t="s">
        <v>394</v>
      </c>
      <c r="C154" s="146" t="s">
        <v>8</v>
      </c>
      <c r="E154" s="146" t="s">
        <v>515</v>
      </c>
      <c r="F154" s="183">
        <v>113</v>
      </c>
      <c r="G154" s="24">
        <f t="shared" si="4"/>
        <v>2000</v>
      </c>
      <c r="H154" s="187">
        <f t="shared" si="5"/>
        <v>36647</v>
      </c>
      <c r="I154" s="24">
        <f t="shared" si="6"/>
        <v>2727</v>
      </c>
      <c r="J154" s="186">
        <f t="shared" si="7"/>
        <v>36647</v>
      </c>
    </row>
    <row r="155" spans="1:10" ht="12.75">
      <c r="A155" s="146" t="s">
        <v>509</v>
      </c>
      <c r="B155" s="146" t="s">
        <v>392</v>
      </c>
      <c r="C155" s="146" t="s">
        <v>357</v>
      </c>
      <c r="E155" s="146" t="s">
        <v>514</v>
      </c>
      <c r="F155" s="183">
        <v>114</v>
      </c>
      <c r="G155" s="24">
        <f t="shared" si="4"/>
        <v>2000</v>
      </c>
      <c r="H155" s="187">
        <f t="shared" si="5"/>
        <v>36678</v>
      </c>
      <c r="I155" s="24">
        <f t="shared" si="6"/>
        <v>2734</v>
      </c>
      <c r="J155" s="186">
        <f t="shared" si="7"/>
        <v>36678</v>
      </c>
    </row>
    <row r="156" spans="1:10" ht="12.75">
      <c r="A156" s="146" t="s">
        <v>509</v>
      </c>
      <c r="B156" s="146" t="s">
        <v>390</v>
      </c>
      <c r="C156" s="146" t="s">
        <v>356</v>
      </c>
      <c r="E156" s="146" t="s">
        <v>513</v>
      </c>
      <c r="F156" s="183">
        <v>115</v>
      </c>
      <c r="G156" s="24">
        <f t="shared" si="4"/>
        <v>2000</v>
      </c>
      <c r="H156" s="187">
        <f t="shared" si="5"/>
        <v>36708</v>
      </c>
      <c r="I156" s="24">
        <f t="shared" si="6"/>
        <v>2736</v>
      </c>
      <c r="J156" s="186">
        <f t="shared" si="7"/>
        <v>36708</v>
      </c>
    </row>
    <row r="157" spans="1:10" ht="12.75">
      <c r="A157" s="146" t="s">
        <v>509</v>
      </c>
      <c r="B157" s="146" t="s">
        <v>388</v>
      </c>
      <c r="C157" s="146" t="s">
        <v>355</v>
      </c>
      <c r="E157" s="146" t="s">
        <v>512</v>
      </c>
      <c r="F157" s="183">
        <v>116</v>
      </c>
      <c r="G157" s="24">
        <f t="shared" si="4"/>
        <v>2000</v>
      </c>
      <c r="H157" s="187">
        <f t="shared" si="5"/>
        <v>36739</v>
      </c>
      <c r="I157" s="24">
        <f t="shared" si="6"/>
        <v>2742</v>
      </c>
      <c r="J157" s="186">
        <f t="shared" si="7"/>
        <v>36739</v>
      </c>
    </row>
    <row r="158" spans="1:10" ht="12.75">
      <c r="A158" s="146" t="s">
        <v>509</v>
      </c>
      <c r="B158" s="146" t="s">
        <v>386</v>
      </c>
      <c r="C158" s="146" t="s">
        <v>354</v>
      </c>
      <c r="E158" s="146" t="s">
        <v>508</v>
      </c>
      <c r="F158" s="183">
        <v>117</v>
      </c>
      <c r="G158" s="24">
        <f t="shared" si="4"/>
        <v>2000</v>
      </c>
      <c r="H158" s="187">
        <f t="shared" si="5"/>
        <v>36770</v>
      </c>
      <c r="I158" s="24">
        <f t="shared" si="6"/>
        <v>2746</v>
      </c>
      <c r="J158" s="186">
        <f t="shared" si="7"/>
        <v>36770</v>
      </c>
    </row>
    <row r="159" spans="1:10" ht="12.75">
      <c r="A159" s="146" t="s">
        <v>509</v>
      </c>
      <c r="B159" s="146" t="s">
        <v>384</v>
      </c>
      <c r="C159" s="146" t="s">
        <v>353</v>
      </c>
      <c r="E159" s="146" t="s">
        <v>511</v>
      </c>
      <c r="F159" s="183">
        <v>118</v>
      </c>
      <c r="G159" s="24">
        <f t="shared" si="4"/>
        <v>2000</v>
      </c>
      <c r="H159" s="187">
        <f t="shared" si="5"/>
        <v>36800</v>
      </c>
      <c r="I159" s="24">
        <f t="shared" si="6"/>
        <v>2748</v>
      </c>
      <c r="J159" s="186">
        <f t="shared" si="7"/>
        <v>36800</v>
      </c>
    </row>
    <row r="160" spans="1:10" ht="12.75">
      <c r="A160" s="146" t="s">
        <v>509</v>
      </c>
      <c r="B160" s="146" t="s">
        <v>382</v>
      </c>
      <c r="C160" s="146" t="s">
        <v>352</v>
      </c>
      <c r="E160" s="146" t="s">
        <v>510</v>
      </c>
      <c r="F160" s="183">
        <v>119</v>
      </c>
      <c r="G160" s="24">
        <f t="shared" si="4"/>
        <v>2000</v>
      </c>
      <c r="H160" s="187">
        <f t="shared" si="5"/>
        <v>36831</v>
      </c>
      <c r="I160" s="24">
        <f t="shared" si="6"/>
        <v>2749</v>
      </c>
      <c r="J160" s="186">
        <f t="shared" si="7"/>
        <v>36831</v>
      </c>
    </row>
    <row r="161" spans="1:10" ht="12.75">
      <c r="A161" s="146" t="s">
        <v>509</v>
      </c>
      <c r="B161" s="146" t="s">
        <v>379</v>
      </c>
      <c r="C161" s="146" t="s">
        <v>351</v>
      </c>
      <c r="E161" s="146" t="s">
        <v>508</v>
      </c>
      <c r="F161" s="183">
        <v>120</v>
      </c>
      <c r="G161" s="24">
        <f t="shared" si="4"/>
        <v>2000</v>
      </c>
      <c r="H161" s="187">
        <f t="shared" si="5"/>
        <v>36861</v>
      </c>
      <c r="I161" s="24">
        <f t="shared" si="6"/>
        <v>2746</v>
      </c>
      <c r="J161" s="186">
        <f t="shared" si="7"/>
        <v>36861</v>
      </c>
    </row>
    <row r="162" spans="1:10" ht="12.75">
      <c r="A162" s="146" t="s">
        <v>497</v>
      </c>
      <c r="B162" s="146" t="s">
        <v>376</v>
      </c>
      <c r="C162" s="146" t="s">
        <v>350</v>
      </c>
      <c r="E162" s="146" t="s">
        <v>507</v>
      </c>
      <c r="F162" s="183">
        <v>121</v>
      </c>
      <c r="G162" s="24">
        <f t="shared" si="4"/>
        <v>2001</v>
      </c>
      <c r="H162" s="187">
        <f t="shared" si="5"/>
        <v>36892</v>
      </c>
      <c r="I162" s="24">
        <f t="shared" si="6"/>
        <v>2753</v>
      </c>
      <c r="J162" s="186">
        <f t="shared" si="7"/>
        <v>36892</v>
      </c>
    </row>
    <row r="163" spans="1:10" ht="12.75">
      <c r="A163" s="146" t="s">
        <v>497</v>
      </c>
      <c r="B163" s="146" t="s">
        <v>400</v>
      </c>
      <c r="C163" s="146" t="s">
        <v>360</v>
      </c>
      <c r="E163" s="146" t="s">
        <v>506</v>
      </c>
      <c r="F163" s="183">
        <v>122</v>
      </c>
      <c r="G163" s="24">
        <f t="shared" si="4"/>
        <v>2001</v>
      </c>
      <c r="H163" s="187">
        <f t="shared" si="5"/>
        <v>36923</v>
      </c>
      <c r="I163" s="24">
        <f t="shared" si="6"/>
        <v>2755</v>
      </c>
      <c r="J163" s="186">
        <f t="shared" si="7"/>
        <v>36923</v>
      </c>
    </row>
    <row r="164" spans="1:10" ht="12.75">
      <c r="A164" s="146" t="s">
        <v>497</v>
      </c>
      <c r="B164" s="146" t="s">
        <v>398</v>
      </c>
      <c r="C164" s="146" t="s">
        <v>359</v>
      </c>
      <c r="E164" s="146" t="s">
        <v>505</v>
      </c>
      <c r="F164" s="183">
        <v>123</v>
      </c>
      <c r="G164" s="24">
        <f t="shared" si="4"/>
        <v>2001</v>
      </c>
      <c r="H164" s="187">
        <f t="shared" si="5"/>
        <v>36951</v>
      </c>
      <c r="I164" s="24">
        <f t="shared" si="6"/>
        <v>2756</v>
      </c>
      <c r="J164" s="186">
        <f t="shared" si="7"/>
        <v>36951</v>
      </c>
    </row>
    <row r="165" spans="1:10" ht="12.75">
      <c r="A165" s="146" t="s">
        <v>497</v>
      </c>
      <c r="B165" s="146" t="s">
        <v>396</v>
      </c>
      <c r="C165" s="146" t="s">
        <v>358</v>
      </c>
      <c r="E165" s="146" t="s">
        <v>504</v>
      </c>
      <c r="F165" s="183">
        <v>124</v>
      </c>
      <c r="G165" s="24">
        <f t="shared" si="4"/>
        <v>2001</v>
      </c>
      <c r="H165" s="187">
        <f t="shared" si="5"/>
        <v>36982</v>
      </c>
      <c r="I165" s="24">
        <f t="shared" si="6"/>
        <v>2761</v>
      </c>
      <c r="J165" s="186">
        <f t="shared" si="7"/>
        <v>36982</v>
      </c>
    </row>
    <row r="166" spans="1:10" ht="12.75">
      <c r="A166" s="146" t="s">
        <v>497</v>
      </c>
      <c r="B166" s="146" t="s">
        <v>394</v>
      </c>
      <c r="C166" s="146" t="s">
        <v>8</v>
      </c>
      <c r="E166" s="146" t="s">
        <v>503</v>
      </c>
      <c r="F166" s="183">
        <v>125</v>
      </c>
      <c r="G166" s="24">
        <f t="shared" si="4"/>
        <v>2001</v>
      </c>
      <c r="H166" s="187">
        <f t="shared" si="5"/>
        <v>37012</v>
      </c>
      <c r="I166" s="24">
        <f t="shared" si="6"/>
        <v>2763</v>
      </c>
      <c r="J166" s="186">
        <f t="shared" si="7"/>
        <v>37012</v>
      </c>
    </row>
    <row r="167" spans="1:10" ht="12.75">
      <c r="A167" s="146" t="s">
        <v>497</v>
      </c>
      <c r="B167" s="146" t="s">
        <v>392</v>
      </c>
      <c r="C167" s="146" t="s">
        <v>357</v>
      </c>
      <c r="E167" s="146" t="s">
        <v>503</v>
      </c>
      <c r="F167" s="183">
        <v>126</v>
      </c>
      <c r="G167" s="24">
        <f t="shared" si="4"/>
        <v>2001</v>
      </c>
      <c r="H167" s="187">
        <f t="shared" si="5"/>
        <v>37043</v>
      </c>
      <c r="I167" s="24">
        <f t="shared" si="6"/>
        <v>2763</v>
      </c>
      <c r="J167" s="186">
        <f t="shared" si="7"/>
        <v>37043</v>
      </c>
    </row>
    <row r="168" spans="1:10" ht="12.75">
      <c r="A168" s="146" t="s">
        <v>497</v>
      </c>
      <c r="B168" s="146" t="s">
        <v>390</v>
      </c>
      <c r="C168" s="146" t="s">
        <v>356</v>
      </c>
      <c r="E168" s="146" t="s">
        <v>502</v>
      </c>
      <c r="F168" s="183">
        <v>127</v>
      </c>
      <c r="G168" s="24">
        <f t="shared" si="4"/>
        <v>2001</v>
      </c>
      <c r="H168" s="187">
        <f t="shared" si="5"/>
        <v>37073</v>
      </c>
      <c r="I168" s="24">
        <f t="shared" si="6"/>
        <v>2768</v>
      </c>
      <c r="J168" s="186">
        <f t="shared" si="7"/>
        <v>37073</v>
      </c>
    </row>
    <row r="169" spans="1:10" ht="12.75">
      <c r="A169" s="146" t="s">
        <v>497</v>
      </c>
      <c r="B169" s="146" t="s">
        <v>388</v>
      </c>
      <c r="C169" s="146" t="s">
        <v>355</v>
      </c>
      <c r="E169" s="146" t="s">
        <v>501</v>
      </c>
      <c r="F169" s="183">
        <v>128</v>
      </c>
      <c r="G169" s="24">
        <f t="shared" si="4"/>
        <v>2001</v>
      </c>
      <c r="H169" s="187">
        <f t="shared" si="5"/>
        <v>37104</v>
      </c>
      <c r="I169" s="24">
        <f t="shared" si="6"/>
        <v>2773</v>
      </c>
      <c r="J169" s="186">
        <f t="shared" si="7"/>
        <v>37104</v>
      </c>
    </row>
    <row r="170" spans="1:10" ht="12.75">
      <c r="A170" s="146" t="s">
        <v>497</v>
      </c>
      <c r="B170" s="146" t="s">
        <v>386</v>
      </c>
      <c r="C170" s="146" t="s">
        <v>354</v>
      </c>
      <c r="E170" s="146" t="s">
        <v>500</v>
      </c>
      <c r="F170" s="183">
        <v>129</v>
      </c>
      <c r="G170" s="24">
        <f aca="true" t="shared" si="8" ref="G170:G233">VALUE(A170)</f>
        <v>2001</v>
      </c>
      <c r="H170" s="187">
        <f aca="true" t="shared" si="9" ref="H170:H233">IF(ISBLANK(A170),"",J170)</f>
        <v>37135</v>
      </c>
      <c r="I170" s="24">
        <f aca="true" t="shared" si="10" ref="I170:I233">IF(ISBLANK(E170),NA(),VALUE(E170))</f>
        <v>2771</v>
      </c>
      <c r="J170" s="186">
        <f aca="true" t="shared" si="11" ref="J170:J233">DATE(G170,B170,1)</f>
        <v>37135</v>
      </c>
    </row>
    <row r="171" spans="1:10" ht="12.75">
      <c r="A171" s="146" t="s">
        <v>497</v>
      </c>
      <c r="B171" s="146" t="s">
        <v>384</v>
      </c>
      <c r="C171" s="146" t="s">
        <v>353</v>
      </c>
      <c r="E171" s="146" t="s">
        <v>499</v>
      </c>
      <c r="F171" s="183">
        <v>130</v>
      </c>
      <c r="G171" s="24">
        <f t="shared" si="8"/>
        <v>2001</v>
      </c>
      <c r="H171" s="187">
        <f t="shared" si="9"/>
        <v>37165</v>
      </c>
      <c r="I171" s="24">
        <f t="shared" si="10"/>
        <v>2776</v>
      </c>
      <c r="J171" s="186">
        <f t="shared" si="11"/>
        <v>37165</v>
      </c>
    </row>
    <row r="172" spans="1:10" ht="12.75">
      <c r="A172" s="146" t="s">
        <v>497</v>
      </c>
      <c r="B172" s="146" t="s">
        <v>382</v>
      </c>
      <c r="C172" s="146" t="s">
        <v>352</v>
      </c>
      <c r="E172" s="146" t="s">
        <v>498</v>
      </c>
      <c r="F172" s="183">
        <v>131</v>
      </c>
      <c r="G172" s="24">
        <f t="shared" si="8"/>
        <v>2001</v>
      </c>
      <c r="H172" s="187">
        <f t="shared" si="9"/>
        <v>37196</v>
      </c>
      <c r="I172" s="24">
        <f t="shared" si="10"/>
        <v>2784</v>
      </c>
      <c r="J172" s="186">
        <f t="shared" si="11"/>
        <v>37196</v>
      </c>
    </row>
    <row r="173" spans="1:10" ht="12.75">
      <c r="A173" s="146" t="s">
        <v>497</v>
      </c>
      <c r="B173" s="146" t="s">
        <v>379</v>
      </c>
      <c r="C173" s="146" t="s">
        <v>351</v>
      </c>
      <c r="E173" s="146" t="s">
        <v>496</v>
      </c>
      <c r="F173" s="183">
        <v>132</v>
      </c>
      <c r="G173" s="24">
        <f t="shared" si="8"/>
        <v>2001</v>
      </c>
      <c r="H173" s="187">
        <f t="shared" si="9"/>
        <v>37226</v>
      </c>
      <c r="I173" s="24">
        <f t="shared" si="10"/>
        <v>2796</v>
      </c>
      <c r="J173" s="186">
        <f t="shared" si="11"/>
        <v>37226</v>
      </c>
    </row>
    <row r="174" spans="1:10" ht="12.75">
      <c r="A174" s="146" t="s">
        <v>485</v>
      </c>
      <c r="B174" s="146" t="s">
        <v>376</v>
      </c>
      <c r="C174" s="146" t="s">
        <v>350</v>
      </c>
      <c r="E174" s="146" t="s">
        <v>495</v>
      </c>
      <c r="F174" s="183">
        <v>133</v>
      </c>
      <c r="G174" s="24">
        <f t="shared" si="8"/>
        <v>2002</v>
      </c>
      <c r="H174" s="187">
        <f t="shared" si="9"/>
        <v>37257</v>
      </c>
      <c r="I174" s="24">
        <f t="shared" si="10"/>
        <v>2801</v>
      </c>
      <c r="J174" s="186">
        <f t="shared" si="11"/>
        <v>37257</v>
      </c>
    </row>
    <row r="175" spans="1:10" ht="12.75">
      <c r="A175" s="146" t="s">
        <v>485</v>
      </c>
      <c r="B175" s="146" t="s">
        <v>400</v>
      </c>
      <c r="C175" s="146" t="s">
        <v>360</v>
      </c>
      <c r="E175" s="146" t="s">
        <v>494</v>
      </c>
      <c r="F175" s="183">
        <v>134</v>
      </c>
      <c r="G175" s="24">
        <f t="shared" si="8"/>
        <v>2002</v>
      </c>
      <c r="H175" s="187">
        <f t="shared" si="9"/>
        <v>37288</v>
      </c>
      <c r="I175" s="24">
        <f t="shared" si="10"/>
        <v>2808</v>
      </c>
      <c r="J175" s="186">
        <f t="shared" si="11"/>
        <v>37288</v>
      </c>
    </row>
    <row r="176" spans="1:10" ht="12.75">
      <c r="A176" s="146" t="s">
        <v>485</v>
      </c>
      <c r="B176" s="146" t="s">
        <v>398</v>
      </c>
      <c r="C176" s="146" t="s">
        <v>359</v>
      </c>
      <c r="E176" s="146" t="s">
        <v>493</v>
      </c>
      <c r="F176" s="183">
        <v>135</v>
      </c>
      <c r="G176" s="24">
        <f t="shared" si="8"/>
        <v>2002</v>
      </c>
      <c r="H176" s="187">
        <f t="shared" si="9"/>
        <v>37316</v>
      </c>
      <c r="I176" s="24">
        <f t="shared" si="10"/>
        <v>2811</v>
      </c>
      <c r="J176" s="186">
        <f t="shared" si="11"/>
        <v>37316</v>
      </c>
    </row>
    <row r="177" spans="1:10" ht="12.75">
      <c r="A177" s="146" t="s">
        <v>485</v>
      </c>
      <c r="B177" s="146" t="s">
        <v>396</v>
      </c>
      <c r="C177" s="146" t="s">
        <v>358</v>
      </c>
      <c r="E177" s="146" t="s">
        <v>492</v>
      </c>
      <c r="F177" s="183">
        <v>136</v>
      </c>
      <c r="G177" s="24">
        <f t="shared" si="8"/>
        <v>2002</v>
      </c>
      <c r="H177" s="187">
        <f t="shared" si="9"/>
        <v>37347</v>
      </c>
      <c r="I177" s="24">
        <f t="shared" si="10"/>
        <v>2815</v>
      </c>
      <c r="J177" s="186">
        <f t="shared" si="11"/>
        <v>37347</v>
      </c>
    </row>
    <row r="178" spans="1:10" ht="12.75">
      <c r="A178" s="146" t="s">
        <v>485</v>
      </c>
      <c r="B178" s="146" t="s">
        <v>394</v>
      </c>
      <c r="C178" s="146" t="s">
        <v>8</v>
      </c>
      <c r="E178" s="146" t="s">
        <v>491</v>
      </c>
      <c r="F178" s="183">
        <v>137</v>
      </c>
      <c r="G178" s="24">
        <f t="shared" si="8"/>
        <v>2002</v>
      </c>
      <c r="H178" s="187">
        <f t="shared" si="9"/>
        <v>37377</v>
      </c>
      <c r="I178" s="24">
        <f t="shared" si="10"/>
        <v>2822</v>
      </c>
      <c r="J178" s="186">
        <f t="shared" si="11"/>
        <v>37377</v>
      </c>
    </row>
    <row r="179" spans="1:10" ht="12.75">
      <c r="A179" s="146" t="s">
        <v>485</v>
      </c>
      <c r="B179" s="146" t="s">
        <v>392</v>
      </c>
      <c r="C179" s="146" t="s">
        <v>357</v>
      </c>
      <c r="E179" s="146" t="s">
        <v>490</v>
      </c>
      <c r="F179" s="183">
        <v>138</v>
      </c>
      <c r="G179" s="24">
        <f t="shared" si="8"/>
        <v>2002</v>
      </c>
      <c r="H179" s="187">
        <f t="shared" si="9"/>
        <v>37408</v>
      </c>
      <c r="I179" s="24">
        <f t="shared" si="10"/>
        <v>2827</v>
      </c>
      <c r="J179" s="186">
        <f t="shared" si="11"/>
        <v>37408</v>
      </c>
    </row>
    <row r="180" spans="1:10" ht="12.75">
      <c r="A180" s="146" t="s">
        <v>485</v>
      </c>
      <c r="B180" s="146" t="s">
        <v>390</v>
      </c>
      <c r="C180" s="146" t="s">
        <v>356</v>
      </c>
      <c r="E180" s="146" t="s">
        <v>489</v>
      </c>
      <c r="F180" s="183">
        <v>139</v>
      </c>
      <c r="G180" s="24">
        <f t="shared" si="8"/>
        <v>2002</v>
      </c>
      <c r="H180" s="187">
        <f t="shared" si="9"/>
        <v>37438</v>
      </c>
      <c r="I180" s="24">
        <f t="shared" si="10"/>
        <v>2833</v>
      </c>
      <c r="J180" s="186">
        <f t="shared" si="11"/>
        <v>37438</v>
      </c>
    </row>
    <row r="181" spans="1:10" ht="12.75">
      <c r="A181" s="146" t="s">
        <v>485</v>
      </c>
      <c r="B181" s="146" t="s">
        <v>388</v>
      </c>
      <c r="C181" s="146" t="s">
        <v>355</v>
      </c>
      <c r="E181" s="146" t="s">
        <v>488</v>
      </c>
      <c r="F181" s="183">
        <v>140</v>
      </c>
      <c r="G181" s="24">
        <f t="shared" si="8"/>
        <v>2002</v>
      </c>
      <c r="H181" s="187">
        <f t="shared" si="9"/>
        <v>37469</v>
      </c>
      <c r="I181" s="24">
        <f t="shared" si="10"/>
        <v>2839</v>
      </c>
      <c r="J181" s="186">
        <f t="shared" si="11"/>
        <v>37469</v>
      </c>
    </row>
    <row r="182" spans="1:10" ht="12.75">
      <c r="A182" s="146" t="s">
        <v>485</v>
      </c>
      <c r="B182" s="146" t="s">
        <v>386</v>
      </c>
      <c r="C182" s="146" t="s">
        <v>354</v>
      </c>
      <c r="E182" s="146" t="s">
        <v>487</v>
      </c>
      <c r="F182" s="183">
        <v>141</v>
      </c>
      <c r="G182" s="24">
        <f t="shared" si="8"/>
        <v>2002</v>
      </c>
      <c r="H182" s="187">
        <f t="shared" si="9"/>
        <v>37500</v>
      </c>
      <c r="I182" s="24">
        <f t="shared" si="10"/>
        <v>2847</v>
      </c>
      <c r="J182" s="186">
        <f t="shared" si="11"/>
        <v>37500</v>
      </c>
    </row>
    <row r="183" spans="1:10" ht="12.75">
      <c r="A183" s="146" t="s">
        <v>485</v>
      </c>
      <c r="B183" s="146" t="s">
        <v>384</v>
      </c>
      <c r="C183" s="146" t="s">
        <v>353</v>
      </c>
      <c r="E183" s="146" t="s">
        <v>486</v>
      </c>
      <c r="F183" s="183">
        <v>142</v>
      </c>
      <c r="G183" s="24">
        <f t="shared" si="8"/>
        <v>2002</v>
      </c>
      <c r="H183" s="187">
        <f t="shared" si="9"/>
        <v>37530</v>
      </c>
      <c r="I183" s="24">
        <f t="shared" si="10"/>
        <v>2852</v>
      </c>
      <c r="J183" s="186">
        <f t="shared" si="11"/>
        <v>37530</v>
      </c>
    </row>
    <row r="184" spans="1:10" ht="12.75">
      <c r="A184" s="146" t="s">
        <v>485</v>
      </c>
      <c r="B184" s="146" t="s">
        <v>382</v>
      </c>
      <c r="C184" s="146" t="s">
        <v>352</v>
      </c>
      <c r="E184" s="146" t="s">
        <v>486</v>
      </c>
      <c r="F184" s="183">
        <v>143</v>
      </c>
      <c r="G184" s="24">
        <f t="shared" si="8"/>
        <v>2002</v>
      </c>
      <c r="H184" s="187">
        <f t="shared" si="9"/>
        <v>37561</v>
      </c>
      <c r="I184" s="24">
        <f t="shared" si="10"/>
        <v>2852</v>
      </c>
      <c r="J184" s="186">
        <f t="shared" si="11"/>
        <v>37561</v>
      </c>
    </row>
    <row r="185" spans="1:10" ht="12.75">
      <c r="A185" s="146" t="s">
        <v>485</v>
      </c>
      <c r="B185" s="146" t="s">
        <v>379</v>
      </c>
      <c r="C185" s="146" t="s">
        <v>351</v>
      </c>
      <c r="E185" s="146" t="s">
        <v>484</v>
      </c>
      <c r="F185" s="183">
        <v>144</v>
      </c>
      <c r="G185" s="24">
        <f t="shared" si="8"/>
        <v>2002</v>
      </c>
      <c r="H185" s="187">
        <f t="shared" si="9"/>
        <v>37591</v>
      </c>
      <c r="I185" s="24">
        <f t="shared" si="10"/>
        <v>2856</v>
      </c>
      <c r="J185" s="186">
        <f t="shared" si="11"/>
        <v>37591</v>
      </c>
    </row>
    <row r="186" spans="1:10" ht="12.75">
      <c r="A186" s="146" t="s">
        <v>474</v>
      </c>
      <c r="B186" s="146" t="s">
        <v>376</v>
      </c>
      <c r="C186" s="146" t="s">
        <v>350</v>
      </c>
      <c r="E186" s="146" t="s">
        <v>481</v>
      </c>
      <c r="F186" s="183">
        <v>145</v>
      </c>
      <c r="G186" s="24">
        <f t="shared" si="8"/>
        <v>2003</v>
      </c>
      <c r="H186" s="187">
        <f t="shared" si="9"/>
        <v>37622</v>
      </c>
      <c r="I186" s="24">
        <f t="shared" si="10"/>
        <v>2860</v>
      </c>
      <c r="J186" s="186">
        <f t="shared" si="11"/>
        <v>37622</v>
      </c>
    </row>
    <row r="187" spans="1:10" ht="12.75">
      <c r="A187" s="146" t="s">
        <v>474</v>
      </c>
      <c r="B187" s="146" t="s">
        <v>400</v>
      </c>
      <c r="C187" s="146" t="s">
        <v>360</v>
      </c>
      <c r="E187" s="146" t="s">
        <v>484</v>
      </c>
      <c r="F187" s="183">
        <v>146</v>
      </c>
      <c r="G187" s="24">
        <f t="shared" si="8"/>
        <v>2003</v>
      </c>
      <c r="H187" s="187">
        <f t="shared" si="9"/>
        <v>37653</v>
      </c>
      <c r="I187" s="24">
        <f t="shared" si="10"/>
        <v>2856</v>
      </c>
      <c r="J187" s="186">
        <f t="shared" si="11"/>
        <v>37653</v>
      </c>
    </row>
    <row r="188" spans="1:10" ht="12.75">
      <c r="A188" s="146" t="s">
        <v>474</v>
      </c>
      <c r="B188" s="146" t="s">
        <v>398</v>
      </c>
      <c r="C188" s="146" t="s">
        <v>359</v>
      </c>
      <c r="E188" s="146" t="s">
        <v>483</v>
      </c>
      <c r="F188" s="183">
        <v>147</v>
      </c>
      <c r="G188" s="24">
        <f t="shared" si="8"/>
        <v>2003</v>
      </c>
      <c r="H188" s="187">
        <f t="shared" si="9"/>
        <v>37681</v>
      </c>
      <c r="I188" s="24">
        <f t="shared" si="10"/>
        <v>2857</v>
      </c>
      <c r="J188" s="186">
        <f t="shared" si="11"/>
        <v>37681</v>
      </c>
    </row>
    <row r="189" spans="1:10" ht="12.75">
      <c r="A189" s="146" t="s">
        <v>474</v>
      </c>
      <c r="B189" s="146" t="s">
        <v>396</v>
      </c>
      <c r="C189" s="146" t="s">
        <v>358</v>
      </c>
      <c r="E189" s="146" t="s">
        <v>482</v>
      </c>
      <c r="F189" s="183">
        <v>148</v>
      </c>
      <c r="G189" s="24">
        <f t="shared" si="8"/>
        <v>2003</v>
      </c>
      <c r="H189" s="187">
        <f t="shared" si="9"/>
        <v>37712</v>
      </c>
      <c r="I189" s="24">
        <f t="shared" si="10"/>
        <v>2859</v>
      </c>
      <c r="J189" s="186">
        <f t="shared" si="11"/>
        <v>37712</v>
      </c>
    </row>
    <row r="190" spans="1:10" ht="12.75">
      <c r="A190" s="146" t="s">
        <v>474</v>
      </c>
      <c r="B190" s="146" t="s">
        <v>394</v>
      </c>
      <c r="C190" s="146" t="s">
        <v>8</v>
      </c>
      <c r="E190" s="146" t="s">
        <v>481</v>
      </c>
      <c r="F190" s="183">
        <v>149</v>
      </c>
      <c r="G190" s="24">
        <f t="shared" si="8"/>
        <v>2003</v>
      </c>
      <c r="H190" s="187">
        <f t="shared" si="9"/>
        <v>37742</v>
      </c>
      <c r="I190" s="24">
        <f t="shared" si="10"/>
        <v>2860</v>
      </c>
      <c r="J190" s="186">
        <f t="shared" si="11"/>
        <v>37742</v>
      </c>
    </row>
    <row r="191" spans="1:10" ht="12.75">
      <c r="A191" s="146" t="s">
        <v>474</v>
      </c>
      <c r="B191" s="146" t="s">
        <v>392</v>
      </c>
      <c r="C191" s="146" t="s">
        <v>357</v>
      </c>
      <c r="E191" s="146" t="s">
        <v>480</v>
      </c>
      <c r="F191" s="183">
        <v>150</v>
      </c>
      <c r="G191" s="24">
        <f t="shared" si="8"/>
        <v>2003</v>
      </c>
      <c r="H191" s="187">
        <f t="shared" si="9"/>
        <v>37773</v>
      </c>
      <c r="I191" s="24">
        <f t="shared" si="10"/>
        <v>2864</v>
      </c>
      <c r="J191" s="186">
        <f t="shared" si="11"/>
        <v>37773</v>
      </c>
    </row>
    <row r="192" spans="1:10" ht="12.75">
      <c r="A192" s="146" t="s">
        <v>474</v>
      </c>
      <c r="B192" s="146" t="s">
        <v>390</v>
      </c>
      <c r="C192" s="146" t="s">
        <v>356</v>
      </c>
      <c r="E192" s="146" t="s">
        <v>479</v>
      </c>
      <c r="F192" s="183">
        <v>151</v>
      </c>
      <c r="G192" s="24">
        <f t="shared" si="8"/>
        <v>2003</v>
      </c>
      <c r="H192" s="187">
        <f t="shared" si="9"/>
        <v>37803</v>
      </c>
      <c r="I192" s="24">
        <f t="shared" si="10"/>
        <v>2870</v>
      </c>
      <c r="J192" s="186">
        <f t="shared" si="11"/>
        <v>37803</v>
      </c>
    </row>
    <row r="193" spans="1:10" ht="12.75">
      <c r="A193" s="146" t="s">
        <v>474</v>
      </c>
      <c r="B193" s="146" t="s">
        <v>388</v>
      </c>
      <c r="C193" s="146" t="s">
        <v>355</v>
      </c>
      <c r="E193" s="146" t="s">
        <v>478</v>
      </c>
      <c r="F193" s="183">
        <v>152</v>
      </c>
      <c r="G193" s="24">
        <f t="shared" si="8"/>
        <v>2003</v>
      </c>
      <c r="H193" s="187">
        <f t="shared" si="9"/>
        <v>37834</v>
      </c>
      <c r="I193" s="24">
        <f t="shared" si="10"/>
        <v>2872</v>
      </c>
      <c r="J193" s="186">
        <f t="shared" si="11"/>
        <v>37834</v>
      </c>
    </row>
    <row r="194" spans="1:10" ht="12.75">
      <c r="A194" s="146" t="s">
        <v>474</v>
      </c>
      <c r="B194" s="146" t="s">
        <v>386</v>
      </c>
      <c r="C194" s="146" t="s">
        <v>354</v>
      </c>
      <c r="E194" s="146" t="s">
        <v>477</v>
      </c>
      <c r="F194" s="183">
        <v>153</v>
      </c>
      <c r="G194" s="24">
        <f t="shared" si="8"/>
        <v>2003</v>
      </c>
      <c r="H194" s="187">
        <f t="shared" si="9"/>
        <v>37865</v>
      </c>
      <c r="I194" s="24">
        <f t="shared" si="10"/>
        <v>2875</v>
      </c>
      <c r="J194" s="186">
        <f t="shared" si="11"/>
        <v>37865</v>
      </c>
    </row>
    <row r="195" spans="1:10" ht="12.75">
      <c r="A195" s="146" t="s">
        <v>474</v>
      </c>
      <c r="B195" s="146" t="s">
        <v>384</v>
      </c>
      <c r="C195" s="146" t="s">
        <v>353</v>
      </c>
      <c r="E195" s="146" t="s">
        <v>476</v>
      </c>
      <c r="F195" s="183">
        <v>154</v>
      </c>
      <c r="G195" s="24">
        <f t="shared" si="8"/>
        <v>2003</v>
      </c>
      <c r="H195" s="187">
        <f t="shared" si="9"/>
        <v>37895</v>
      </c>
      <c r="I195" s="24">
        <f t="shared" si="10"/>
        <v>2883</v>
      </c>
      <c r="J195" s="186">
        <f t="shared" si="11"/>
        <v>37895</v>
      </c>
    </row>
    <row r="196" spans="1:10" ht="12.75">
      <c r="A196" s="146" t="s">
        <v>474</v>
      </c>
      <c r="B196" s="146" t="s">
        <v>382</v>
      </c>
      <c r="C196" s="146" t="s">
        <v>352</v>
      </c>
      <c r="E196" s="146" t="s">
        <v>475</v>
      </c>
      <c r="F196" s="183">
        <v>155</v>
      </c>
      <c r="G196" s="24">
        <f t="shared" si="8"/>
        <v>2003</v>
      </c>
      <c r="H196" s="187">
        <f t="shared" si="9"/>
        <v>37926</v>
      </c>
      <c r="I196" s="24">
        <f t="shared" si="10"/>
        <v>2886</v>
      </c>
      <c r="J196" s="186">
        <f t="shared" si="11"/>
        <v>37926</v>
      </c>
    </row>
    <row r="197" spans="1:10" ht="12.75">
      <c r="A197" s="146" t="s">
        <v>474</v>
      </c>
      <c r="B197" s="146" t="s">
        <v>379</v>
      </c>
      <c r="C197" s="146" t="s">
        <v>351</v>
      </c>
      <c r="E197" s="146" t="s">
        <v>473</v>
      </c>
      <c r="F197" s="183">
        <v>156</v>
      </c>
      <c r="G197" s="24">
        <f t="shared" si="8"/>
        <v>2003</v>
      </c>
      <c r="H197" s="187">
        <f t="shared" si="9"/>
        <v>37956</v>
      </c>
      <c r="I197" s="24">
        <f t="shared" si="10"/>
        <v>2891</v>
      </c>
      <c r="J197" s="186">
        <f t="shared" si="11"/>
        <v>37956</v>
      </c>
    </row>
    <row r="198" spans="1:10" ht="12.75">
      <c r="A198" s="146" t="s">
        <v>464</v>
      </c>
      <c r="B198" s="146" t="s">
        <v>376</v>
      </c>
      <c r="C198" s="146" t="s">
        <v>350</v>
      </c>
      <c r="E198" s="146" t="s">
        <v>472</v>
      </c>
      <c r="F198" s="183">
        <v>157</v>
      </c>
      <c r="G198" s="24">
        <f t="shared" si="8"/>
        <v>2004</v>
      </c>
      <c r="H198" s="187">
        <f t="shared" si="9"/>
        <v>37987</v>
      </c>
      <c r="I198" s="24">
        <f t="shared" si="10"/>
        <v>2894</v>
      </c>
      <c r="J198" s="186">
        <f t="shared" si="11"/>
        <v>37987</v>
      </c>
    </row>
    <row r="199" spans="1:10" ht="12.75">
      <c r="A199" s="146" t="s">
        <v>464</v>
      </c>
      <c r="B199" s="146" t="s">
        <v>400</v>
      </c>
      <c r="C199" s="146" t="s">
        <v>360</v>
      </c>
      <c r="E199" s="146" t="s">
        <v>471</v>
      </c>
      <c r="F199" s="183">
        <v>158</v>
      </c>
      <c r="G199" s="24">
        <f t="shared" si="8"/>
        <v>2004</v>
      </c>
      <c r="H199" s="187">
        <f t="shared" si="9"/>
        <v>38018</v>
      </c>
      <c r="I199" s="24">
        <f t="shared" si="10"/>
        <v>2904</v>
      </c>
      <c r="J199" s="186">
        <f t="shared" si="11"/>
        <v>38018</v>
      </c>
    </row>
    <row r="200" spans="1:10" ht="12.75">
      <c r="A200" s="146" t="s">
        <v>464</v>
      </c>
      <c r="B200" s="146" t="s">
        <v>398</v>
      </c>
      <c r="C200" s="146" t="s">
        <v>359</v>
      </c>
      <c r="E200" s="146" t="s">
        <v>470</v>
      </c>
      <c r="F200" s="183">
        <v>159</v>
      </c>
      <c r="G200" s="24">
        <f t="shared" si="8"/>
        <v>2004</v>
      </c>
      <c r="H200" s="187">
        <f t="shared" si="9"/>
        <v>38047</v>
      </c>
      <c r="I200" s="24">
        <f t="shared" si="10"/>
        <v>2918</v>
      </c>
      <c r="J200" s="186">
        <f t="shared" si="11"/>
        <v>38047</v>
      </c>
    </row>
    <row r="201" spans="1:10" ht="12.75">
      <c r="A201" s="146" t="s">
        <v>464</v>
      </c>
      <c r="B201" s="146" t="s">
        <v>396</v>
      </c>
      <c r="C201" s="146" t="s">
        <v>358</v>
      </c>
      <c r="E201" s="146" t="s">
        <v>469</v>
      </c>
      <c r="F201" s="183">
        <v>160</v>
      </c>
      <c r="G201" s="24">
        <f t="shared" si="8"/>
        <v>2004</v>
      </c>
      <c r="H201" s="187">
        <f t="shared" si="9"/>
        <v>38078</v>
      </c>
      <c r="I201" s="24">
        <f t="shared" si="10"/>
        <v>2930</v>
      </c>
      <c r="J201" s="186">
        <f t="shared" si="11"/>
        <v>38078</v>
      </c>
    </row>
    <row r="202" spans="1:10" ht="12.75">
      <c r="A202" s="146" t="s">
        <v>464</v>
      </c>
      <c r="B202" s="146" t="s">
        <v>394</v>
      </c>
      <c r="C202" s="146" t="s">
        <v>8</v>
      </c>
      <c r="E202" s="146" t="s">
        <v>468</v>
      </c>
      <c r="F202" s="183">
        <v>161</v>
      </c>
      <c r="G202" s="24">
        <f t="shared" si="8"/>
        <v>2004</v>
      </c>
      <c r="H202" s="187">
        <f t="shared" si="9"/>
        <v>38108</v>
      </c>
      <c r="I202" s="24">
        <f t="shared" si="10"/>
        <v>2934</v>
      </c>
      <c r="J202" s="186">
        <f t="shared" si="11"/>
        <v>38108</v>
      </c>
    </row>
    <row r="203" spans="1:10" ht="12.75">
      <c r="A203" s="146" t="s">
        <v>464</v>
      </c>
      <c r="B203" s="146" t="s">
        <v>392</v>
      </c>
      <c r="C203" s="146" t="s">
        <v>357</v>
      </c>
      <c r="E203" s="146" t="s">
        <v>467</v>
      </c>
      <c r="F203" s="183">
        <v>162</v>
      </c>
      <c r="G203" s="24">
        <f t="shared" si="8"/>
        <v>2004</v>
      </c>
      <c r="H203" s="187">
        <f t="shared" si="9"/>
        <v>38139</v>
      </c>
      <c r="I203" s="24">
        <f t="shared" si="10"/>
        <v>2939</v>
      </c>
      <c r="J203" s="186">
        <f t="shared" si="11"/>
        <v>38139</v>
      </c>
    </row>
    <row r="204" spans="1:10" ht="12.75">
      <c r="A204" s="146" t="s">
        <v>464</v>
      </c>
      <c r="B204" s="146" t="s">
        <v>390</v>
      </c>
      <c r="C204" s="146" t="s">
        <v>356</v>
      </c>
      <c r="E204" s="146" t="s">
        <v>466</v>
      </c>
      <c r="F204" s="183">
        <v>163</v>
      </c>
      <c r="G204" s="24">
        <f t="shared" si="8"/>
        <v>2004</v>
      </c>
      <c r="H204" s="187">
        <f t="shared" si="9"/>
        <v>38169</v>
      </c>
      <c r="I204" s="24">
        <f t="shared" si="10"/>
        <v>2943</v>
      </c>
      <c r="J204" s="186">
        <f t="shared" si="11"/>
        <v>38169</v>
      </c>
    </row>
    <row r="205" spans="1:10" ht="12.75">
      <c r="A205" s="146" t="s">
        <v>464</v>
      </c>
      <c r="B205" s="146" t="s">
        <v>388</v>
      </c>
      <c r="C205" s="146" t="s">
        <v>355</v>
      </c>
      <c r="E205" s="146" t="s">
        <v>465</v>
      </c>
      <c r="F205" s="183">
        <v>164</v>
      </c>
      <c r="G205" s="24">
        <f t="shared" si="8"/>
        <v>2004</v>
      </c>
      <c r="H205" s="187">
        <f t="shared" si="9"/>
        <v>38200</v>
      </c>
      <c r="I205" s="24">
        <f t="shared" si="10"/>
        <v>2945</v>
      </c>
      <c r="J205" s="186">
        <f t="shared" si="11"/>
        <v>38200</v>
      </c>
    </row>
    <row r="206" spans="1:10" ht="12.75">
      <c r="A206" s="146" t="s">
        <v>464</v>
      </c>
      <c r="B206" s="146" t="s">
        <v>386</v>
      </c>
      <c r="C206" s="146" t="s">
        <v>354</v>
      </c>
      <c r="E206" s="146" t="s">
        <v>426</v>
      </c>
      <c r="F206" s="183">
        <v>165</v>
      </c>
      <c r="G206" s="24">
        <f t="shared" si="8"/>
        <v>2004</v>
      </c>
      <c r="H206" s="187">
        <f t="shared" si="9"/>
        <v>38231</v>
      </c>
      <c r="I206" s="24">
        <f t="shared" si="10"/>
        <v>2952</v>
      </c>
      <c r="J206" s="186">
        <f t="shared" si="11"/>
        <v>38231</v>
      </c>
    </row>
    <row r="207" spans="1:10" ht="12.75">
      <c r="A207" s="146" t="s">
        <v>464</v>
      </c>
      <c r="B207" s="146" t="s">
        <v>384</v>
      </c>
      <c r="C207" s="146" t="s">
        <v>353</v>
      </c>
      <c r="E207" s="146" t="s">
        <v>426</v>
      </c>
      <c r="F207" s="183">
        <v>166</v>
      </c>
      <c r="G207" s="24">
        <f t="shared" si="8"/>
        <v>2004</v>
      </c>
      <c r="H207" s="187">
        <f t="shared" si="9"/>
        <v>38261</v>
      </c>
      <c r="I207" s="24">
        <f t="shared" si="10"/>
        <v>2952</v>
      </c>
      <c r="J207" s="186">
        <f t="shared" si="11"/>
        <v>38261</v>
      </c>
    </row>
    <row r="208" spans="1:10" ht="12.75">
      <c r="A208" s="146" t="s">
        <v>464</v>
      </c>
      <c r="B208" s="146" t="s">
        <v>382</v>
      </c>
      <c r="C208" s="146" t="s">
        <v>352</v>
      </c>
      <c r="E208" s="146" t="s">
        <v>435</v>
      </c>
      <c r="F208" s="183">
        <v>167</v>
      </c>
      <c r="G208" s="24">
        <f t="shared" si="8"/>
        <v>2004</v>
      </c>
      <c r="H208" s="187">
        <f t="shared" si="9"/>
        <v>38292</v>
      </c>
      <c r="I208" s="24">
        <f t="shared" si="10"/>
        <v>2958</v>
      </c>
      <c r="J208" s="186">
        <f t="shared" si="11"/>
        <v>38292</v>
      </c>
    </row>
    <row r="209" spans="1:10" ht="12.75">
      <c r="A209" s="146" t="s">
        <v>464</v>
      </c>
      <c r="B209" s="146" t="s">
        <v>379</v>
      </c>
      <c r="C209" s="146" t="s">
        <v>351</v>
      </c>
      <c r="E209" s="146" t="s">
        <v>436</v>
      </c>
      <c r="F209" s="183">
        <v>168</v>
      </c>
      <c r="G209" s="24">
        <f t="shared" si="8"/>
        <v>2004</v>
      </c>
      <c r="H209" s="187">
        <f t="shared" si="9"/>
        <v>38322</v>
      </c>
      <c r="I209" s="24">
        <f t="shared" si="10"/>
        <v>2964</v>
      </c>
      <c r="J209" s="186">
        <f t="shared" si="11"/>
        <v>38322</v>
      </c>
    </row>
    <row r="210" spans="1:10" ht="12.75">
      <c r="A210" s="146" t="s">
        <v>461</v>
      </c>
      <c r="B210" s="146" t="s">
        <v>376</v>
      </c>
      <c r="C210" s="146" t="s">
        <v>350</v>
      </c>
      <c r="E210" s="146" t="s">
        <v>429</v>
      </c>
      <c r="F210" s="183">
        <v>169</v>
      </c>
      <c r="G210" s="24">
        <f t="shared" si="8"/>
        <v>2005</v>
      </c>
      <c r="H210" s="187">
        <f t="shared" si="9"/>
        <v>38353</v>
      </c>
      <c r="I210" s="24">
        <f t="shared" si="10"/>
        <v>2966</v>
      </c>
      <c r="J210" s="186">
        <f t="shared" si="11"/>
        <v>38353</v>
      </c>
    </row>
    <row r="211" spans="1:10" ht="12.75">
      <c r="A211" s="146" t="s">
        <v>461</v>
      </c>
      <c r="B211" s="146" t="s">
        <v>400</v>
      </c>
      <c r="C211" s="146" t="s">
        <v>360</v>
      </c>
      <c r="E211" s="146" t="s">
        <v>409</v>
      </c>
      <c r="F211" s="183">
        <v>170</v>
      </c>
      <c r="G211" s="24">
        <f t="shared" si="8"/>
        <v>2005</v>
      </c>
      <c r="H211" s="187">
        <f t="shared" si="9"/>
        <v>38384</v>
      </c>
      <c r="I211" s="24">
        <f t="shared" si="10"/>
        <v>2972</v>
      </c>
      <c r="J211" s="186">
        <f t="shared" si="11"/>
        <v>38384</v>
      </c>
    </row>
    <row r="212" spans="1:10" ht="12.75">
      <c r="A212" s="146" t="s">
        <v>461</v>
      </c>
      <c r="B212" s="146" t="s">
        <v>398</v>
      </c>
      <c r="C212" s="146" t="s">
        <v>359</v>
      </c>
      <c r="E212" s="146" t="s">
        <v>416</v>
      </c>
      <c r="F212" s="183">
        <v>171</v>
      </c>
      <c r="G212" s="24">
        <f t="shared" si="8"/>
        <v>2005</v>
      </c>
      <c r="H212" s="187">
        <f t="shared" si="9"/>
        <v>38412</v>
      </c>
      <c r="I212" s="24">
        <f t="shared" si="10"/>
        <v>2974</v>
      </c>
      <c r="J212" s="186">
        <f t="shared" si="11"/>
        <v>38412</v>
      </c>
    </row>
    <row r="213" spans="1:10" ht="12.75">
      <c r="A213" s="146" t="s">
        <v>461</v>
      </c>
      <c r="B213" s="146" t="s">
        <v>396</v>
      </c>
      <c r="C213" s="146" t="s">
        <v>358</v>
      </c>
      <c r="E213" s="146" t="s">
        <v>416</v>
      </c>
      <c r="F213" s="183">
        <v>172</v>
      </c>
      <c r="G213" s="24">
        <f t="shared" si="8"/>
        <v>2005</v>
      </c>
      <c r="H213" s="187">
        <f t="shared" si="9"/>
        <v>38443</v>
      </c>
      <c r="I213" s="24">
        <f t="shared" si="10"/>
        <v>2974</v>
      </c>
      <c r="J213" s="186">
        <f t="shared" si="11"/>
        <v>38443</v>
      </c>
    </row>
    <row r="214" spans="1:10" ht="12.75">
      <c r="A214" s="146" t="s">
        <v>461</v>
      </c>
      <c r="B214" s="146" t="s">
        <v>394</v>
      </c>
      <c r="C214" s="146" t="s">
        <v>8</v>
      </c>
      <c r="E214" s="146" t="s">
        <v>463</v>
      </c>
      <c r="F214" s="183">
        <v>173</v>
      </c>
      <c r="G214" s="24">
        <f t="shared" si="8"/>
        <v>2005</v>
      </c>
      <c r="H214" s="187">
        <f t="shared" si="9"/>
        <v>38473</v>
      </c>
      <c r="I214" s="24">
        <f t="shared" si="10"/>
        <v>2980</v>
      </c>
      <c r="J214" s="186">
        <f t="shared" si="11"/>
        <v>38473</v>
      </c>
    </row>
    <row r="215" spans="1:10" ht="12.75">
      <c r="A215" s="146" t="s">
        <v>461</v>
      </c>
      <c r="B215" s="146" t="s">
        <v>392</v>
      </c>
      <c r="C215" s="146" t="s">
        <v>357</v>
      </c>
      <c r="E215" s="146" t="s">
        <v>403</v>
      </c>
      <c r="F215" s="183">
        <v>174</v>
      </c>
      <c r="G215" s="24">
        <f t="shared" si="8"/>
        <v>2005</v>
      </c>
      <c r="H215" s="187">
        <f t="shared" si="9"/>
        <v>38504</v>
      </c>
      <c r="I215" s="24">
        <f t="shared" si="10"/>
        <v>2987</v>
      </c>
      <c r="J215" s="186">
        <f t="shared" si="11"/>
        <v>38504</v>
      </c>
    </row>
    <row r="216" spans="1:10" ht="12.75">
      <c r="A216" s="146" t="s">
        <v>461</v>
      </c>
      <c r="B216" s="146" t="s">
        <v>390</v>
      </c>
      <c r="C216" s="146" t="s">
        <v>356</v>
      </c>
      <c r="E216" s="146" t="s">
        <v>404</v>
      </c>
      <c r="F216" s="183">
        <v>175</v>
      </c>
      <c r="G216" s="24">
        <f t="shared" si="8"/>
        <v>2005</v>
      </c>
      <c r="H216" s="187">
        <f t="shared" si="9"/>
        <v>38534</v>
      </c>
      <c r="I216" s="24">
        <f t="shared" si="10"/>
        <v>2988</v>
      </c>
      <c r="J216" s="186">
        <f t="shared" si="11"/>
        <v>38534</v>
      </c>
    </row>
    <row r="217" spans="1:10" ht="12.75">
      <c r="A217" s="146" t="s">
        <v>461</v>
      </c>
      <c r="B217" s="146" t="s">
        <v>388</v>
      </c>
      <c r="C217" s="146" t="s">
        <v>355</v>
      </c>
      <c r="E217" s="146" t="s">
        <v>462</v>
      </c>
      <c r="F217" s="183">
        <v>176</v>
      </c>
      <c r="G217" s="24">
        <f t="shared" si="8"/>
        <v>2005</v>
      </c>
      <c r="H217" s="187">
        <f t="shared" si="9"/>
        <v>38565</v>
      </c>
      <c r="I217" s="24">
        <f t="shared" si="10"/>
        <v>2990</v>
      </c>
      <c r="J217" s="186">
        <f t="shared" si="11"/>
        <v>38565</v>
      </c>
    </row>
    <row r="218" spans="1:10" ht="12.75">
      <c r="A218" s="146" t="s">
        <v>461</v>
      </c>
      <c r="B218" s="146" t="s">
        <v>386</v>
      </c>
      <c r="C218" s="146" t="s">
        <v>354</v>
      </c>
      <c r="E218" s="146" t="s">
        <v>404</v>
      </c>
      <c r="F218" s="183">
        <v>177</v>
      </c>
      <c r="G218" s="24">
        <f t="shared" si="8"/>
        <v>2005</v>
      </c>
      <c r="H218" s="187">
        <f t="shared" si="9"/>
        <v>38596</v>
      </c>
      <c r="I218" s="24">
        <f t="shared" si="10"/>
        <v>2988</v>
      </c>
      <c r="J218" s="186">
        <f t="shared" si="11"/>
        <v>38596</v>
      </c>
    </row>
    <row r="219" spans="1:10" ht="12.75">
      <c r="A219" s="146" t="s">
        <v>461</v>
      </c>
      <c r="B219" s="146" t="s">
        <v>384</v>
      </c>
      <c r="C219" s="146" t="s">
        <v>353</v>
      </c>
      <c r="E219" s="146" t="s">
        <v>399</v>
      </c>
      <c r="F219" s="183">
        <v>178</v>
      </c>
      <c r="G219" s="24">
        <f t="shared" si="8"/>
        <v>2005</v>
      </c>
      <c r="H219" s="187">
        <f t="shared" si="9"/>
        <v>38626</v>
      </c>
      <c r="I219" s="24">
        <f t="shared" si="10"/>
        <v>2985</v>
      </c>
      <c r="J219" s="186">
        <f t="shared" si="11"/>
        <v>38626</v>
      </c>
    </row>
    <row r="220" spans="1:10" ht="12.75">
      <c r="A220" s="146" t="s">
        <v>461</v>
      </c>
      <c r="B220" s="146" t="s">
        <v>382</v>
      </c>
      <c r="C220" s="146" t="s">
        <v>352</v>
      </c>
      <c r="E220" s="146" t="s">
        <v>404</v>
      </c>
      <c r="F220" s="183">
        <v>179</v>
      </c>
      <c r="G220" s="24">
        <f t="shared" si="8"/>
        <v>2005</v>
      </c>
      <c r="H220" s="187">
        <f t="shared" si="9"/>
        <v>38657</v>
      </c>
      <c r="I220" s="24">
        <f t="shared" si="10"/>
        <v>2988</v>
      </c>
      <c r="J220" s="186">
        <f t="shared" si="11"/>
        <v>38657</v>
      </c>
    </row>
    <row r="221" spans="1:10" ht="12.75">
      <c r="A221" s="146" t="s">
        <v>461</v>
      </c>
      <c r="B221" s="146" t="s">
        <v>379</v>
      </c>
      <c r="C221" s="146" t="s">
        <v>351</v>
      </c>
      <c r="E221" s="146" t="s">
        <v>401</v>
      </c>
      <c r="F221" s="183">
        <v>180</v>
      </c>
      <c r="G221" s="24">
        <f t="shared" si="8"/>
        <v>2005</v>
      </c>
      <c r="H221" s="187">
        <f t="shared" si="9"/>
        <v>38687</v>
      </c>
      <c r="I221" s="24">
        <f t="shared" si="10"/>
        <v>2989</v>
      </c>
      <c r="J221" s="186">
        <f t="shared" si="11"/>
        <v>38687</v>
      </c>
    </row>
    <row r="222" spans="1:10" ht="12.75">
      <c r="A222" s="146" t="s">
        <v>456</v>
      </c>
      <c r="B222" s="146" t="s">
        <v>376</v>
      </c>
      <c r="C222" s="146" t="s">
        <v>350</v>
      </c>
      <c r="E222" s="146" t="s">
        <v>460</v>
      </c>
      <c r="F222" s="183">
        <v>181</v>
      </c>
      <c r="G222" s="24">
        <f t="shared" si="8"/>
        <v>2006</v>
      </c>
      <c r="H222" s="187">
        <f t="shared" si="9"/>
        <v>38718</v>
      </c>
      <c r="I222" s="24">
        <f t="shared" si="10"/>
        <v>2998</v>
      </c>
      <c r="J222" s="186">
        <f t="shared" si="11"/>
        <v>38718</v>
      </c>
    </row>
    <row r="223" spans="1:10" ht="12.75">
      <c r="A223" s="146" t="s">
        <v>456</v>
      </c>
      <c r="B223" s="146" t="s">
        <v>400</v>
      </c>
      <c r="C223" s="146" t="s">
        <v>360</v>
      </c>
      <c r="E223" s="146" t="s">
        <v>459</v>
      </c>
      <c r="F223" s="183">
        <v>182</v>
      </c>
      <c r="G223" s="24">
        <f t="shared" si="8"/>
        <v>2006</v>
      </c>
      <c r="H223" s="187">
        <f t="shared" si="9"/>
        <v>38749</v>
      </c>
      <c r="I223" s="24">
        <f t="shared" si="10"/>
        <v>2999</v>
      </c>
      <c r="J223" s="186">
        <f t="shared" si="11"/>
        <v>38749</v>
      </c>
    </row>
    <row r="224" spans="1:10" ht="12.75">
      <c r="A224" s="146" t="s">
        <v>456</v>
      </c>
      <c r="B224" s="146" t="s">
        <v>398</v>
      </c>
      <c r="C224" s="146" t="s">
        <v>359</v>
      </c>
      <c r="E224" s="146" t="s">
        <v>458</v>
      </c>
      <c r="F224" s="183">
        <v>183</v>
      </c>
      <c r="G224" s="24">
        <f t="shared" si="8"/>
        <v>2006</v>
      </c>
      <c r="H224" s="187">
        <f t="shared" si="9"/>
        <v>38777</v>
      </c>
      <c r="I224" s="24">
        <f t="shared" si="10"/>
        <v>3003</v>
      </c>
      <c r="J224" s="186">
        <f t="shared" si="11"/>
        <v>38777</v>
      </c>
    </row>
    <row r="225" spans="1:10" ht="12.75">
      <c r="A225" s="146" t="s">
        <v>456</v>
      </c>
      <c r="B225" s="146" t="s">
        <v>396</v>
      </c>
      <c r="C225" s="146" t="s">
        <v>358</v>
      </c>
      <c r="E225" s="146" t="s">
        <v>458</v>
      </c>
      <c r="F225" s="183">
        <v>184</v>
      </c>
      <c r="G225" s="24">
        <f t="shared" si="8"/>
        <v>2006</v>
      </c>
      <c r="H225" s="187">
        <f t="shared" si="9"/>
        <v>38808</v>
      </c>
      <c r="I225" s="24">
        <f t="shared" si="10"/>
        <v>3003</v>
      </c>
      <c r="J225" s="186">
        <f t="shared" si="11"/>
        <v>38808</v>
      </c>
    </row>
    <row r="226" spans="1:10" ht="12.75">
      <c r="A226" s="146" t="s">
        <v>456</v>
      </c>
      <c r="B226" s="146" t="s">
        <v>394</v>
      </c>
      <c r="C226" s="146" t="s">
        <v>8</v>
      </c>
      <c r="E226" s="146" t="s">
        <v>458</v>
      </c>
      <c r="F226" s="183">
        <v>185</v>
      </c>
      <c r="G226" s="24">
        <f t="shared" si="8"/>
        <v>2006</v>
      </c>
      <c r="H226" s="187">
        <f t="shared" si="9"/>
        <v>38838</v>
      </c>
      <c r="I226" s="24">
        <f t="shared" si="10"/>
        <v>3003</v>
      </c>
      <c r="J226" s="186">
        <f t="shared" si="11"/>
        <v>38838</v>
      </c>
    </row>
    <row r="227" spans="1:10" ht="12.75">
      <c r="A227" s="146" t="s">
        <v>456</v>
      </c>
      <c r="B227" s="146" t="s">
        <v>392</v>
      </c>
      <c r="C227" s="146" t="s">
        <v>357</v>
      </c>
      <c r="E227" s="146" t="s">
        <v>458</v>
      </c>
      <c r="F227" s="183">
        <v>186</v>
      </c>
      <c r="G227" s="24">
        <f t="shared" si="8"/>
        <v>2006</v>
      </c>
      <c r="H227" s="187">
        <f t="shared" si="9"/>
        <v>38869</v>
      </c>
      <c r="I227" s="24">
        <f t="shared" si="10"/>
        <v>3003</v>
      </c>
      <c r="J227" s="186">
        <f t="shared" si="11"/>
        <v>38869</v>
      </c>
    </row>
    <row r="228" spans="1:10" ht="12.75">
      <c r="A228" s="146" t="s">
        <v>456</v>
      </c>
      <c r="B228" s="146" t="s">
        <v>390</v>
      </c>
      <c r="C228" s="146" t="s">
        <v>356</v>
      </c>
      <c r="E228" s="146" t="s">
        <v>459</v>
      </c>
      <c r="F228" s="183">
        <v>187</v>
      </c>
      <c r="G228" s="24">
        <f t="shared" si="8"/>
        <v>2006</v>
      </c>
      <c r="H228" s="187">
        <f t="shared" si="9"/>
        <v>38899</v>
      </c>
      <c r="I228" s="24">
        <f t="shared" si="10"/>
        <v>2999</v>
      </c>
      <c r="J228" s="186">
        <f t="shared" si="11"/>
        <v>38899</v>
      </c>
    </row>
    <row r="229" spans="1:10" ht="12.75">
      <c r="A229" s="146" t="s">
        <v>456</v>
      </c>
      <c r="B229" s="146" t="s">
        <v>388</v>
      </c>
      <c r="C229" s="146" t="s">
        <v>355</v>
      </c>
      <c r="E229" s="146" t="s">
        <v>459</v>
      </c>
      <c r="F229" s="183">
        <v>188</v>
      </c>
      <c r="G229" s="24">
        <f t="shared" si="8"/>
        <v>2006</v>
      </c>
      <c r="H229" s="187">
        <f t="shared" si="9"/>
        <v>38930</v>
      </c>
      <c r="I229" s="24">
        <f t="shared" si="10"/>
        <v>2999</v>
      </c>
      <c r="J229" s="186">
        <f t="shared" si="11"/>
        <v>38930</v>
      </c>
    </row>
    <row r="230" spans="1:10" ht="12.75">
      <c r="A230" s="146" t="s">
        <v>456</v>
      </c>
      <c r="B230" s="146" t="s">
        <v>386</v>
      </c>
      <c r="C230" s="146" t="s">
        <v>354</v>
      </c>
      <c r="E230" s="146" t="s">
        <v>458</v>
      </c>
      <c r="F230" s="183">
        <v>189</v>
      </c>
      <c r="G230" s="24">
        <f t="shared" si="8"/>
        <v>2006</v>
      </c>
      <c r="H230" s="187">
        <f t="shared" si="9"/>
        <v>38961</v>
      </c>
      <c r="I230" s="24">
        <f t="shared" si="10"/>
        <v>3003</v>
      </c>
      <c r="J230" s="186">
        <f t="shared" si="11"/>
        <v>38961</v>
      </c>
    </row>
    <row r="231" spans="1:10" ht="12.75">
      <c r="A231" s="146" t="s">
        <v>456</v>
      </c>
      <c r="B231" s="146" t="s">
        <v>384</v>
      </c>
      <c r="C231" s="146" t="s">
        <v>353</v>
      </c>
      <c r="E231" s="146" t="s">
        <v>387</v>
      </c>
      <c r="F231" s="183">
        <v>190</v>
      </c>
      <c r="G231" s="24">
        <f t="shared" si="8"/>
        <v>2006</v>
      </c>
      <c r="H231" s="187">
        <f t="shared" si="9"/>
        <v>38991</v>
      </c>
      <c r="I231" s="24">
        <f t="shared" si="10"/>
        <v>3010</v>
      </c>
      <c r="J231" s="186">
        <f t="shared" si="11"/>
        <v>38991</v>
      </c>
    </row>
    <row r="232" spans="1:10" ht="12.75">
      <c r="A232" s="146" t="s">
        <v>456</v>
      </c>
      <c r="B232" s="146" t="s">
        <v>382</v>
      </c>
      <c r="C232" s="146" t="s">
        <v>352</v>
      </c>
      <c r="E232" s="146" t="s">
        <v>457</v>
      </c>
      <c r="F232" s="183">
        <v>191</v>
      </c>
      <c r="G232" s="24">
        <f t="shared" si="8"/>
        <v>2006</v>
      </c>
      <c r="H232" s="187">
        <f t="shared" si="9"/>
        <v>39022</v>
      </c>
      <c r="I232" s="24">
        <f t="shared" si="10"/>
        <v>3012</v>
      </c>
      <c r="J232" s="186">
        <f t="shared" si="11"/>
        <v>39022</v>
      </c>
    </row>
    <row r="233" spans="1:10" ht="12.75">
      <c r="A233" s="146" t="s">
        <v>456</v>
      </c>
      <c r="B233" s="146" t="s">
        <v>379</v>
      </c>
      <c r="C233" s="146" t="s">
        <v>351</v>
      </c>
      <c r="E233" s="146" t="s">
        <v>455</v>
      </c>
      <c r="F233" s="183">
        <v>192</v>
      </c>
      <c r="G233" s="24">
        <f t="shared" si="8"/>
        <v>2006</v>
      </c>
      <c r="H233" s="187">
        <f t="shared" si="9"/>
        <v>39052</v>
      </c>
      <c r="I233" s="24">
        <f t="shared" si="10"/>
        <v>3014</v>
      </c>
      <c r="J233" s="186">
        <f t="shared" si="11"/>
        <v>39052</v>
      </c>
    </row>
    <row r="234" spans="1:10" ht="12.75">
      <c r="A234" s="146" t="s">
        <v>447</v>
      </c>
      <c r="B234" s="146" t="s">
        <v>376</v>
      </c>
      <c r="C234" s="146" t="s">
        <v>350</v>
      </c>
      <c r="E234" s="146" t="s">
        <v>454</v>
      </c>
      <c r="F234" s="183">
        <v>193</v>
      </c>
      <c r="G234" s="24">
        <f aca="true" t="shared" si="12" ref="G234:G297">VALUE(A234)</f>
        <v>2007</v>
      </c>
      <c r="H234" s="187">
        <f aca="true" t="shared" si="13" ref="H234:H297">IF(ISBLANK(A234),"",J234)</f>
        <v>39083</v>
      </c>
      <c r="I234" s="24">
        <f aca="true" t="shared" si="14" ref="I234:I297">IF(ISBLANK(E234),NA(),VALUE(E234))</f>
        <v>3015</v>
      </c>
      <c r="J234" s="186">
        <f aca="true" t="shared" si="15" ref="J234:J297">DATE(G234,B234,1)</f>
        <v>39083</v>
      </c>
    </row>
    <row r="235" spans="1:10" ht="12.75">
      <c r="A235" s="146" t="s">
        <v>447</v>
      </c>
      <c r="B235" s="146" t="s">
        <v>400</v>
      </c>
      <c r="C235" s="146" t="s">
        <v>360</v>
      </c>
      <c r="E235" s="146" t="s">
        <v>453</v>
      </c>
      <c r="F235" s="183">
        <v>194</v>
      </c>
      <c r="G235" s="24">
        <f t="shared" si="12"/>
        <v>2007</v>
      </c>
      <c r="H235" s="187">
        <f t="shared" si="13"/>
        <v>39114</v>
      </c>
      <c r="I235" s="24">
        <f t="shared" si="14"/>
        <v>3013</v>
      </c>
      <c r="J235" s="186">
        <f t="shared" si="15"/>
        <v>39114</v>
      </c>
    </row>
    <row r="236" spans="1:10" ht="12.75">
      <c r="A236" s="146" t="s">
        <v>447</v>
      </c>
      <c r="B236" s="146" t="s">
        <v>398</v>
      </c>
      <c r="C236" s="146" t="s">
        <v>359</v>
      </c>
      <c r="E236" s="146" t="s">
        <v>385</v>
      </c>
      <c r="F236" s="183">
        <v>195</v>
      </c>
      <c r="G236" s="24">
        <f t="shared" si="12"/>
        <v>2007</v>
      </c>
      <c r="H236" s="187">
        <f t="shared" si="13"/>
        <v>39142</v>
      </c>
      <c r="I236" s="24">
        <f t="shared" si="14"/>
        <v>3016</v>
      </c>
      <c r="J236" s="186">
        <f t="shared" si="15"/>
        <v>39142</v>
      </c>
    </row>
    <row r="237" spans="1:10" ht="12.75">
      <c r="A237" s="146" t="s">
        <v>447</v>
      </c>
      <c r="B237" s="146" t="s">
        <v>396</v>
      </c>
      <c r="C237" s="146" t="s">
        <v>358</v>
      </c>
      <c r="E237" s="146" t="s">
        <v>452</v>
      </c>
      <c r="F237" s="183">
        <v>196</v>
      </c>
      <c r="G237" s="24">
        <f t="shared" si="12"/>
        <v>2007</v>
      </c>
      <c r="H237" s="187">
        <f t="shared" si="13"/>
        <v>39173</v>
      </c>
      <c r="I237" s="24">
        <f t="shared" si="14"/>
        <v>3018</v>
      </c>
      <c r="J237" s="186">
        <f t="shared" si="15"/>
        <v>39173</v>
      </c>
    </row>
    <row r="238" spans="1:10" ht="12.75">
      <c r="A238" s="146" t="s">
        <v>447</v>
      </c>
      <c r="B238" s="146" t="s">
        <v>394</v>
      </c>
      <c r="C238" s="146" t="s">
        <v>8</v>
      </c>
      <c r="E238" s="146" t="s">
        <v>451</v>
      </c>
      <c r="F238" s="183">
        <v>197</v>
      </c>
      <c r="G238" s="24">
        <f t="shared" si="12"/>
        <v>2007</v>
      </c>
      <c r="H238" s="187">
        <f t="shared" si="13"/>
        <v>39203</v>
      </c>
      <c r="I238" s="24">
        <f t="shared" si="14"/>
        <v>3023</v>
      </c>
      <c r="J238" s="186">
        <f t="shared" si="15"/>
        <v>39203</v>
      </c>
    </row>
    <row r="239" spans="1:10" ht="12.75">
      <c r="A239" s="146" t="s">
        <v>447</v>
      </c>
      <c r="B239" s="146" t="s">
        <v>392</v>
      </c>
      <c r="C239" s="146" t="s">
        <v>357</v>
      </c>
      <c r="E239" s="146" t="s">
        <v>383</v>
      </c>
      <c r="F239" s="183">
        <v>198</v>
      </c>
      <c r="G239" s="24">
        <f t="shared" si="12"/>
        <v>2007</v>
      </c>
      <c r="H239" s="187">
        <f t="shared" si="13"/>
        <v>39234</v>
      </c>
      <c r="I239" s="24">
        <f t="shared" si="14"/>
        <v>3024</v>
      </c>
      <c r="J239" s="186">
        <f t="shared" si="15"/>
        <v>39234</v>
      </c>
    </row>
    <row r="240" spans="1:10" ht="12.75">
      <c r="A240" s="146" t="s">
        <v>447</v>
      </c>
      <c r="B240" s="146" t="s">
        <v>390</v>
      </c>
      <c r="C240" s="146" t="s">
        <v>356</v>
      </c>
      <c r="E240" s="146" t="s">
        <v>450</v>
      </c>
      <c r="F240" s="183">
        <v>199</v>
      </c>
      <c r="G240" s="24">
        <f t="shared" si="12"/>
        <v>2007</v>
      </c>
      <c r="H240" s="187">
        <f t="shared" si="13"/>
        <v>39264</v>
      </c>
      <c r="I240" s="24">
        <f t="shared" si="14"/>
        <v>3028</v>
      </c>
      <c r="J240" s="186">
        <f t="shared" si="15"/>
        <v>39264</v>
      </c>
    </row>
    <row r="241" spans="1:10" ht="12.75">
      <c r="A241" s="146" t="s">
        <v>447</v>
      </c>
      <c r="B241" s="146" t="s">
        <v>388</v>
      </c>
      <c r="C241" s="146" t="s">
        <v>355</v>
      </c>
      <c r="E241" s="146" t="s">
        <v>449</v>
      </c>
      <c r="F241" s="183">
        <v>200</v>
      </c>
      <c r="G241" s="24">
        <f t="shared" si="12"/>
        <v>2007</v>
      </c>
      <c r="H241" s="187">
        <f t="shared" si="13"/>
        <v>39295</v>
      </c>
      <c r="I241" s="24">
        <f t="shared" si="14"/>
        <v>3034</v>
      </c>
      <c r="J241" s="186">
        <f t="shared" si="15"/>
        <v>39295</v>
      </c>
    </row>
    <row r="242" spans="1:10" ht="12.75">
      <c r="A242" s="146" t="s">
        <v>447</v>
      </c>
      <c r="B242" s="146" t="s">
        <v>386</v>
      </c>
      <c r="C242" s="146" t="s">
        <v>354</v>
      </c>
      <c r="E242" s="146" t="s">
        <v>449</v>
      </c>
      <c r="F242" s="183">
        <v>201</v>
      </c>
      <c r="G242" s="24">
        <f t="shared" si="12"/>
        <v>2007</v>
      </c>
      <c r="H242" s="187">
        <f t="shared" si="13"/>
        <v>39326</v>
      </c>
      <c r="I242" s="24">
        <f t="shared" si="14"/>
        <v>3034</v>
      </c>
      <c r="J242" s="186">
        <f t="shared" si="15"/>
        <v>39326</v>
      </c>
    </row>
    <row r="243" spans="1:10" ht="12.75">
      <c r="A243" s="146" t="s">
        <v>447</v>
      </c>
      <c r="B243" s="146" t="s">
        <v>384</v>
      </c>
      <c r="C243" s="146" t="s">
        <v>353</v>
      </c>
      <c r="E243" s="146" t="s">
        <v>448</v>
      </c>
      <c r="F243" s="183">
        <v>202</v>
      </c>
      <c r="G243" s="24">
        <f t="shared" si="12"/>
        <v>2007</v>
      </c>
      <c r="H243" s="187">
        <f t="shared" si="13"/>
        <v>39356</v>
      </c>
      <c r="I243" s="24">
        <f t="shared" si="14"/>
        <v>3038</v>
      </c>
      <c r="J243" s="186">
        <f t="shared" si="15"/>
        <v>39356</v>
      </c>
    </row>
    <row r="244" spans="1:10" ht="12.75">
      <c r="A244" s="146" t="s">
        <v>447</v>
      </c>
      <c r="B244" s="146" t="s">
        <v>382</v>
      </c>
      <c r="C244" s="146" t="s">
        <v>352</v>
      </c>
      <c r="E244" s="146" t="s">
        <v>378</v>
      </c>
      <c r="F244" s="183">
        <v>203</v>
      </c>
      <c r="G244" s="24">
        <f t="shared" si="12"/>
        <v>2007</v>
      </c>
      <c r="H244" s="187">
        <f t="shared" si="13"/>
        <v>39387</v>
      </c>
      <c r="I244" s="24">
        <f t="shared" si="14"/>
        <v>3039</v>
      </c>
      <c r="J244" s="186">
        <f t="shared" si="15"/>
        <v>39387</v>
      </c>
    </row>
    <row r="245" spans="1:10" ht="12.75">
      <c r="A245" s="146" t="s">
        <v>447</v>
      </c>
      <c r="B245" s="146" t="s">
        <v>379</v>
      </c>
      <c r="C245" s="146" t="s">
        <v>351</v>
      </c>
      <c r="E245" s="146" t="s">
        <v>446</v>
      </c>
      <c r="F245" s="183">
        <v>204</v>
      </c>
      <c r="G245" s="24">
        <f t="shared" si="12"/>
        <v>2007</v>
      </c>
      <c r="H245" s="187">
        <f t="shared" si="13"/>
        <v>39417</v>
      </c>
      <c r="I245" s="24">
        <f t="shared" si="14"/>
        <v>3031</v>
      </c>
      <c r="J245" s="186">
        <f t="shared" si="15"/>
        <v>39417</v>
      </c>
    </row>
    <row r="246" spans="1:10" ht="12.75">
      <c r="A246" s="146" t="s">
        <v>439</v>
      </c>
      <c r="B246" s="146" t="s">
        <v>376</v>
      </c>
      <c r="C246" s="146" t="s">
        <v>350</v>
      </c>
      <c r="E246" s="146" t="s">
        <v>445</v>
      </c>
      <c r="F246" s="183">
        <v>205</v>
      </c>
      <c r="G246" s="24">
        <f t="shared" si="12"/>
        <v>2008</v>
      </c>
      <c r="H246" s="187">
        <f t="shared" si="13"/>
        <v>39448</v>
      </c>
      <c r="I246" s="24">
        <f t="shared" si="14"/>
        <v>3030</v>
      </c>
      <c r="J246" s="186">
        <f t="shared" si="15"/>
        <v>39448</v>
      </c>
    </row>
    <row r="247" spans="1:10" ht="12.75">
      <c r="A247" s="146" t="s">
        <v>439</v>
      </c>
      <c r="B247" s="146" t="s">
        <v>400</v>
      </c>
      <c r="C247" s="146" t="s">
        <v>360</v>
      </c>
      <c r="E247" s="146" t="s">
        <v>444</v>
      </c>
      <c r="F247" s="183">
        <v>206</v>
      </c>
      <c r="G247" s="24">
        <f t="shared" si="12"/>
        <v>2008</v>
      </c>
      <c r="H247" s="187">
        <f t="shared" si="13"/>
        <v>39479</v>
      </c>
      <c r="I247" s="24">
        <f t="shared" si="14"/>
        <v>3033</v>
      </c>
      <c r="J247" s="186">
        <f t="shared" si="15"/>
        <v>39479</v>
      </c>
    </row>
    <row r="248" spans="1:10" ht="12.75">
      <c r="A248" s="146" t="s">
        <v>439</v>
      </c>
      <c r="B248" s="146" t="s">
        <v>398</v>
      </c>
      <c r="C248" s="146" t="s">
        <v>359</v>
      </c>
      <c r="E248" s="146" t="s">
        <v>443</v>
      </c>
      <c r="F248" s="183">
        <v>207</v>
      </c>
      <c r="G248" s="24">
        <f t="shared" si="12"/>
        <v>2008</v>
      </c>
      <c r="H248" s="187">
        <f t="shared" si="13"/>
        <v>39508</v>
      </c>
      <c r="I248" s="24">
        <f t="shared" si="14"/>
        <v>3026</v>
      </c>
      <c r="J248" s="186">
        <f t="shared" si="15"/>
        <v>39508</v>
      </c>
    </row>
    <row r="249" spans="1:10" ht="12.75">
      <c r="A249" s="146" t="s">
        <v>439</v>
      </c>
      <c r="B249" s="146" t="s">
        <v>396</v>
      </c>
      <c r="C249" s="146" t="s">
        <v>358</v>
      </c>
      <c r="E249" s="146" t="s">
        <v>443</v>
      </c>
      <c r="F249" s="183">
        <v>208</v>
      </c>
      <c r="G249" s="24">
        <f t="shared" si="12"/>
        <v>2008</v>
      </c>
      <c r="H249" s="187">
        <f t="shared" si="13"/>
        <v>39539</v>
      </c>
      <c r="I249" s="24">
        <f t="shared" si="14"/>
        <v>3026</v>
      </c>
      <c r="J249" s="186">
        <f t="shared" si="15"/>
        <v>39539</v>
      </c>
    </row>
    <row r="250" spans="1:10" ht="12.75">
      <c r="A250" s="146" t="s">
        <v>439</v>
      </c>
      <c r="B250" s="146" t="s">
        <v>394</v>
      </c>
      <c r="C250" s="146" t="s">
        <v>8</v>
      </c>
      <c r="E250" s="146" t="s">
        <v>442</v>
      </c>
      <c r="F250" s="183">
        <v>209</v>
      </c>
      <c r="G250" s="24">
        <f t="shared" si="12"/>
        <v>2008</v>
      </c>
      <c r="H250" s="187">
        <f t="shared" si="13"/>
        <v>39569</v>
      </c>
      <c r="I250" s="24">
        <f t="shared" si="14"/>
        <v>3020</v>
      </c>
      <c r="J250" s="186">
        <f t="shared" si="15"/>
        <v>39569</v>
      </c>
    </row>
    <row r="251" spans="1:10" ht="12.75">
      <c r="A251" s="146" t="s">
        <v>439</v>
      </c>
      <c r="B251" s="146" t="s">
        <v>392</v>
      </c>
      <c r="C251" s="146" t="s">
        <v>357</v>
      </c>
      <c r="E251" s="146" t="s">
        <v>441</v>
      </c>
      <c r="F251" s="183">
        <v>210</v>
      </c>
      <c r="G251" s="24">
        <f t="shared" si="12"/>
        <v>2008</v>
      </c>
      <c r="H251" s="187">
        <f t="shared" si="13"/>
        <v>39600</v>
      </c>
      <c r="I251" s="24">
        <f t="shared" si="14"/>
        <v>3011</v>
      </c>
      <c r="J251" s="186">
        <f t="shared" si="15"/>
        <v>39600</v>
      </c>
    </row>
    <row r="252" spans="1:10" ht="12.75">
      <c r="A252" s="146" t="s">
        <v>439</v>
      </c>
      <c r="B252" s="146" t="s">
        <v>390</v>
      </c>
      <c r="C252" s="146" t="s">
        <v>356</v>
      </c>
      <c r="E252" s="146" t="s">
        <v>440</v>
      </c>
      <c r="F252" s="183">
        <v>211</v>
      </c>
      <c r="G252" s="24">
        <f t="shared" si="12"/>
        <v>2008</v>
      </c>
      <c r="H252" s="187">
        <f t="shared" si="13"/>
        <v>39630</v>
      </c>
      <c r="I252" s="24">
        <f t="shared" si="14"/>
        <v>3006</v>
      </c>
      <c r="J252" s="186">
        <f t="shared" si="15"/>
        <v>39630</v>
      </c>
    </row>
    <row r="253" spans="1:10" ht="12.75">
      <c r="A253" s="146" t="s">
        <v>439</v>
      </c>
      <c r="B253" s="146" t="s">
        <v>388</v>
      </c>
      <c r="C253" s="146" t="s">
        <v>355</v>
      </c>
      <c r="E253" s="146" t="s">
        <v>393</v>
      </c>
      <c r="F253" s="183">
        <v>212</v>
      </c>
      <c r="G253" s="24">
        <f t="shared" si="12"/>
        <v>2008</v>
      </c>
      <c r="H253" s="187">
        <f t="shared" si="13"/>
        <v>39661</v>
      </c>
      <c r="I253" s="24">
        <f t="shared" si="14"/>
        <v>2996</v>
      </c>
      <c r="J253" s="186">
        <f t="shared" si="15"/>
        <v>39661</v>
      </c>
    </row>
    <row r="254" spans="1:10" ht="12.75">
      <c r="A254" s="146" t="s">
        <v>439</v>
      </c>
      <c r="B254" s="146" t="s">
        <v>386</v>
      </c>
      <c r="C254" s="146" t="s">
        <v>354</v>
      </c>
      <c r="E254" s="146" t="s">
        <v>401</v>
      </c>
      <c r="F254" s="183">
        <v>213</v>
      </c>
      <c r="G254" s="24">
        <f t="shared" si="12"/>
        <v>2008</v>
      </c>
      <c r="H254" s="187">
        <f t="shared" si="13"/>
        <v>39692</v>
      </c>
      <c r="I254" s="24">
        <f t="shared" si="14"/>
        <v>2989</v>
      </c>
      <c r="J254" s="186">
        <f t="shared" si="15"/>
        <v>39692</v>
      </c>
    </row>
    <row r="255" spans="1:10" ht="12.75">
      <c r="A255" s="146" t="s">
        <v>439</v>
      </c>
      <c r="B255" s="146" t="s">
        <v>384</v>
      </c>
      <c r="C255" s="146" t="s">
        <v>353</v>
      </c>
      <c r="E255" s="146" t="s">
        <v>405</v>
      </c>
      <c r="F255" s="183">
        <v>214</v>
      </c>
      <c r="G255" s="24">
        <f t="shared" si="12"/>
        <v>2008</v>
      </c>
      <c r="H255" s="187">
        <f t="shared" si="13"/>
        <v>39722</v>
      </c>
      <c r="I255" s="24">
        <f t="shared" si="14"/>
        <v>2983</v>
      </c>
      <c r="J255" s="186">
        <f t="shared" si="15"/>
        <v>39722</v>
      </c>
    </row>
    <row r="256" spans="1:10" ht="12.75">
      <c r="A256" s="146" t="s">
        <v>439</v>
      </c>
      <c r="B256" s="146" t="s">
        <v>382</v>
      </c>
      <c r="C256" s="146" t="s">
        <v>352</v>
      </c>
      <c r="E256" s="146" t="s">
        <v>416</v>
      </c>
      <c r="F256" s="183">
        <v>215</v>
      </c>
      <c r="G256" s="24">
        <f t="shared" si="12"/>
        <v>2008</v>
      </c>
      <c r="H256" s="187">
        <f t="shared" si="13"/>
        <v>39753</v>
      </c>
      <c r="I256" s="24">
        <f t="shared" si="14"/>
        <v>2974</v>
      </c>
      <c r="J256" s="186">
        <f t="shared" si="15"/>
        <v>39753</v>
      </c>
    </row>
    <row r="257" spans="1:10" ht="12.75">
      <c r="A257" s="146" t="s">
        <v>439</v>
      </c>
      <c r="B257" s="146" t="s">
        <v>379</v>
      </c>
      <c r="C257" s="146" t="s">
        <v>351</v>
      </c>
      <c r="E257" s="146" t="s">
        <v>438</v>
      </c>
      <c r="F257" s="183">
        <v>216</v>
      </c>
      <c r="G257" s="24">
        <f t="shared" si="12"/>
        <v>2008</v>
      </c>
      <c r="H257" s="187">
        <f t="shared" si="13"/>
        <v>39783</v>
      </c>
      <c r="I257" s="24">
        <f t="shared" si="14"/>
        <v>2976</v>
      </c>
      <c r="J257" s="186">
        <f t="shared" si="15"/>
        <v>39783</v>
      </c>
    </row>
    <row r="258" spans="1:10" ht="12.75">
      <c r="A258" s="146" t="s">
        <v>434</v>
      </c>
      <c r="B258" s="146" t="s">
        <v>376</v>
      </c>
      <c r="C258" s="146" t="s">
        <v>350</v>
      </c>
      <c r="E258" s="146" t="s">
        <v>437</v>
      </c>
      <c r="F258" s="183">
        <v>217</v>
      </c>
      <c r="G258" s="24">
        <f t="shared" si="12"/>
        <v>2009</v>
      </c>
      <c r="H258" s="187">
        <f t="shared" si="13"/>
        <v>39814</v>
      </c>
      <c r="I258" s="24">
        <f t="shared" si="14"/>
        <v>2968</v>
      </c>
      <c r="J258" s="186">
        <f t="shared" si="15"/>
        <v>39814</v>
      </c>
    </row>
    <row r="259" spans="1:10" ht="12.75">
      <c r="A259" s="146" t="s">
        <v>434</v>
      </c>
      <c r="B259" s="146" t="s">
        <v>400</v>
      </c>
      <c r="C259" s="146" t="s">
        <v>360</v>
      </c>
      <c r="E259" s="146" t="s">
        <v>436</v>
      </c>
      <c r="F259" s="183">
        <v>218</v>
      </c>
      <c r="G259" s="24">
        <f t="shared" si="12"/>
        <v>2009</v>
      </c>
      <c r="H259" s="187">
        <f t="shared" si="13"/>
        <v>39845</v>
      </c>
      <c r="I259" s="24">
        <f t="shared" si="14"/>
        <v>2964</v>
      </c>
      <c r="J259" s="186">
        <f t="shared" si="15"/>
        <v>39845</v>
      </c>
    </row>
    <row r="260" spans="1:10" ht="12.75">
      <c r="A260" s="146" t="s">
        <v>434</v>
      </c>
      <c r="B260" s="146" t="s">
        <v>398</v>
      </c>
      <c r="C260" s="146" t="s">
        <v>359</v>
      </c>
      <c r="E260" s="146" t="s">
        <v>435</v>
      </c>
      <c r="F260" s="183">
        <v>219</v>
      </c>
      <c r="G260" s="24">
        <f t="shared" si="12"/>
        <v>2009</v>
      </c>
      <c r="H260" s="187">
        <f t="shared" si="13"/>
        <v>39873</v>
      </c>
      <c r="I260" s="24">
        <f t="shared" si="14"/>
        <v>2958</v>
      </c>
      <c r="J260" s="186">
        <f t="shared" si="15"/>
        <v>39873</v>
      </c>
    </row>
    <row r="261" spans="1:10" ht="12.75">
      <c r="A261" s="146" t="s">
        <v>434</v>
      </c>
      <c r="B261" s="146" t="s">
        <v>396</v>
      </c>
      <c r="C261" s="146" t="s">
        <v>358</v>
      </c>
      <c r="E261" s="146" t="s">
        <v>431</v>
      </c>
      <c r="F261" s="183">
        <v>220</v>
      </c>
      <c r="G261" s="24">
        <f t="shared" si="12"/>
        <v>2009</v>
      </c>
      <c r="H261" s="187">
        <f t="shared" si="13"/>
        <v>39904</v>
      </c>
      <c r="I261" s="24">
        <f t="shared" si="14"/>
        <v>2956</v>
      </c>
      <c r="J261" s="186">
        <f t="shared" si="15"/>
        <v>39904</v>
      </c>
    </row>
    <row r="262" spans="1:10" ht="12.75">
      <c r="A262" s="146" t="s">
        <v>434</v>
      </c>
      <c r="B262" s="146" t="s">
        <v>394</v>
      </c>
      <c r="C262" s="146" t="s">
        <v>8</v>
      </c>
      <c r="E262" s="146" t="s">
        <v>432</v>
      </c>
      <c r="F262" s="183">
        <v>221</v>
      </c>
      <c r="G262" s="24">
        <f t="shared" si="12"/>
        <v>2009</v>
      </c>
      <c r="H262" s="187">
        <f t="shared" si="13"/>
        <v>39934</v>
      </c>
      <c r="I262" s="24">
        <f t="shared" si="14"/>
        <v>2953</v>
      </c>
      <c r="J262" s="186">
        <f t="shared" si="15"/>
        <v>39934</v>
      </c>
    </row>
    <row r="263" spans="1:10" ht="12.75">
      <c r="A263" s="146" t="s">
        <v>434</v>
      </c>
      <c r="B263" s="146" t="s">
        <v>392</v>
      </c>
      <c r="C263" s="146" t="s">
        <v>357</v>
      </c>
      <c r="E263" s="146" t="s">
        <v>419</v>
      </c>
      <c r="F263" s="183">
        <v>222</v>
      </c>
      <c r="G263" s="24">
        <f t="shared" si="12"/>
        <v>2009</v>
      </c>
      <c r="H263" s="187">
        <f t="shared" si="13"/>
        <v>39965</v>
      </c>
      <c r="I263" s="24">
        <f t="shared" si="14"/>
        <v>2955</v>
      </c>
      <c r="J263" s="186">
        <f t="shared" si="15"/>
        <v>39965</v>
      </c>
    </row>
    <row r="264" spans="1:10" ht="12.75">
      <c r="A264" s="146" t="s">
        <v>434</v>
      </c>
      <c r="B264" s="146" t="s">
        <v>390</v>
      </c>
      <c r="C264" s="146" t="s">
        <v>356</v>
      </c>
      <c r="E264" s="146" t="s">
        <v>435</v>
      </c>
      <c r="F264" s="183">
        <v>223</v>
      </c>
      <c r="G264" s="24">
        <f t="shared" si="12"/>
        <v>2009</v>
      </c>
      <c r="H264" s="187">
        <f t="shared" si="13"/>
        <v>39995</v>
      </c>
      <c r="I264" s="24">
        <f t="shared" si="14"/>
        <v>2958</v>
      </c>
      <c r="J264" s="186">
        <f t="shared" si="15"/>
        <v>39995</v>
      </c>
    </row>
    <row r="265" spans="1:10" ht="12.75">
      <c r="A265" s="146" t="s">
        <v>434</v>
      </c>
      <c r="B265" s="146" t="s">
        <v>388</v>
      </c>
      <c r="C265" s="146" t="s">
        <v>355</v>
      </c>
      <c r="E265" s="146" t="s">
        <v>435</v>
      </c>
      <c r="F265" s="183">
        <v>224</v>
      </c>
      <c r="G265" s="24">
        <f t="shared" si="12"/>
        <v>2009</v>
      </c>
      <c r="H265" s="187">
        <f t="shared" si="13"/>
        <v>40026</v>
      </c>
      <c r="I265" s="24">
        <f t="shared" si="14"/>
        <v>2958</v>
      </c>
      <c r="J265" s="186">
        <f t="shared" si="15"/>
        <v>40026</v>
      </c>
    </row>
    <row r="266" spans="1:10" ht="12.75">
      <c r="A266" s="146" t="s">
        <v>434</v>
      </c>
      <c r="B266" s="146" t="s">
        <v>386</v>
      </c>
      <c r="C266" s="146" t="s">
        <v>354</v>
      </c>
      <c r="E266" s="146" t="s">
        <v>427</v>
      </c>
      <c r="F266" s="183">
        <v>225</v>
      </c>
      <c r="G266" s="24">
        <f t="shared" si="12"/>
        <v>2009</v>
      </c>
      <c r="H266" s="187">
        <f t="shared" si="13"/>
        <v>40057</v>
      </c>
      <c r="I266" s="24">
        <f t="shared" si="14"/>
        <v>2961</v>
      </c>
      <c r="J266" s="186">
        <f t="shared" si="15"/>
        <v>40057</v>
      </c>
    </row>
    <row r="267" spans="1:10" ht="12.75">
      <c r="A267" s="146" t="s">
        <v>434</v>
      </c>
      <c r="B267" s="146" t="s">
        <v>384</v>
      </c>
      <c r="C267" s="146" t="s">
        <v>353</v>
      </c>
      <c r="E267" s="146" t="s">
        <v>435</v>
      </c>
      <c r="F267" s="183">
        <v>226</v>
      </c>
      <c r="G267" s="24">
        <f t="shared" si="12"/>
        <v>2009</v>
      </c>
      <c r="H267" s="187">
        <f t="shared" si="13"/>
        <v>40087</v>
      </c>
      <c r="I267" s="24">
        <f t="shared" si="14"/>
        <v>2958</v>
      </c>
      <c r="J267" s="186">
        <f t="shared" si="15"/>
        <v>40087</v>
      </c>
    </row>
    <row r="268" spans="1:10" ht="12.75">
      <c r="A268" s="146" t="s">
        <v>434</v>
      </c>
      <c r="B268" s="146" t="s">
        <v>382</v>
      </c>
      <c r="C268" s="146" t="s">
        <v>352</v>
      </c>
      <c r="E268" s="146" t="s">
        <v>435</v>
      </c>
      <c r="F268" s="183">
        <v>227</v>
      </c>
      <c r="G268" s="24">
        <f t="shared" si="12"/>
        <v>2009</v>
      </c>
      <c r="H268" s="187">
        <f t="shared" si="13"/>
        <v>40118</v>
      </c>
      <c r="I268" s="24">
        <f t="shared" si="14"/>
        <v>2958</v>
      </c>
      <c r="J268" s="186">
        <f t="shared" si="15"/>
        <v>40118</v>
      </c>
    </row>
    <row r="269" spans="1:10" ht="12.75">
      <c r="A269" s="146" t="s">
        <v>434</v>
      </c>
      <c r="B269" s="146" t="s">
        <v>379</v>
      </c>
      <c r="C269" s="146" t="s">
        <v>351</v>
      </c>
      <c r="E269" s="146" t="s">
        <v>431</v>
      </c>
      <c r="F269" s="183">
        <v>228</v>
      </c>
      <c r="G269" s="24">
        <f t="shared" si="12"/>
        <v>2009</v>
      </c>
      <c r="H269" s="187">
        <f t="shared" si="13"/>
        <v>40148</v>
      </c>
      <c r="I269" s="24">
        <f t="shared" si="14"/>
        <v>2956</v>
      </c>
      <c r="J269" s="186">
        <f t="shared" si="15"/>
        <v>40148</v>
      </c>
    </row>
    <row r="270" spans="1:10" ht="12.75">
      <c r="A270" s="146" t="s">
        <v>430</v>
      </c>
      <c r="B270" s="146" t="s">
        <v>376</v>
      </c>
      <c r="C270" s="146" t="s">
        <v>350</v>
      </c>
      <c r="E270" s="146" t="s">
        <v>433</v>
      </c>
      <c r="F270" s="183">
        <v>229</v>
      </c>
      <c r="G270" s="24">
        <f t="shared" si="12"/>
        <v>2010</v>
      </c>
      <c r="H270" s="187">
        <f t="shared" si="13"/>
        <v>40179</v>
      </c>
      <c r="I270" s="24">
        <f t="shared" si="14"/>
        <v>2951</v>
      </c>
      <c r="J270" s="186">
        <f t="shared" si="15"/>
        <v>40179</v>
      </c>
    </row>
    <row r="271" spans="1:10" ht="12.75">
      <c r="A271" s="146" t="s">
        <v>430</v>
      </c>
      <c r="B271" s="146" t="s">
        <v>400</v>
      </c>
      <c r="C271" s="146" t="s">
        <v>360</v>
      </c>
      <c r="E271" s="146" t="s">
        <v>424</v>
      </c>
      <c r="F271" s="183">
        <v>230</v>
      </c>
      <c r="G271" s="24">
        <f t="shared" si="12"/>
        <v>2010</v>
      </c>
      <c r="H271" s="187">
        <f t="shared" si="13"/>
        <v>40210</v>
      </c>
      <c r="I271" s="24">
        <f t="shared" si="14"/>
        <v>2944</v>
      </c>
      <c r="J271" s="186">
        <f t="shared" si="15"/>
        <v>40210</v>
      </c>
    </row>
    <row r="272" spans="1:10" ht="12.75">
      <c r="A272" s="146" t="s">
        <v>430</v>
      </c>
      <c r="B272" s="146" t="s">
        <v>398</v>
      </c>
      <c r="C272" s="146" t="s">
        <v>359</v>
      </c>
      <c r="E272" s="146" t="s">
        <v>425</v>
      </c>
      <c r="F272" s="183">
        <v>231</v>
      </c>
      <c r="G272" s="24">
        <f t="shared" si="12"/>
        <v>2010</v>
      </c>
      <c r="H272" s="187">
        <f t="shared" si="13"/>
        <v>40238</v>
      </c>
      <c r="I272" s="24">
        <f t="shared" si="14"/>
        <v>2949</v>
      </c>
      <c r="J272" s="186">
        <f t="shared" si="15"/>
        <v>40238</v>
      </c>
    </row>
    <row r="273" spans="1:10" ht="12.75">
      <c r="A273" s="146" t="s">
        <v>430</v>
      </c>
      <c r="B273" s="146" t="s">
        <v>396</v>
      </c>
      <c r="C273" s="146" t="s">
        <v>358</v>
      </c>
      <c r="E273" s="146" t="s">
        <v>426</v>
      </c>
      <c r="F273" s="183">
        <v>232</v>
      </c>
      <c r="G273" s="24">
        <f t="shared" si="12"/>
        <v>2010</v>
      </c>
      <c r="H273" s="187">
        <f t="shared" si="13"/>
        <v>40269</v>
      </c>
      <c r="I273" s="24">
        <f t="shared" si="14"/>
        <v>2952</v>
      </c>
      <c r="J273" s="186">
        <f t="shared" si="15"/>
        <v>40269</v>
      </c>
    </row>
    <row r="274" spans="1:10" ht="12.75">
      <c r="A274" s="146" t="s">
        <v>430</v>
      </c>
      <c r="B274" s="146" t="s">
        <v>394</v>
      </c>
      <c r="C274" s="146" t="s">
        <v>8</v>
      </c>
      <c r="E274" s="146" t="s">
        <v>420</v>
      </c>
      <c r="F274" s="183">
        <v>233</v>
      </c>
      <c r="G274" s="24">
        <f t="shared" si="12"/>
        <v>2010</v>
      </c>
      <c r="H274" s="187">
        <f t="shared" si="13"/>
        <v>40299</v>
      </c>
      <c r="I274" s="24">
        <f t="shared" si="14"/>
        <v>2950</v>
      </c>
      <c r="J274" s="186">
        <f t="shared" si="15"/>
        <v>40299</v>
      </c>
    </row>
    <row r="275" spans="1:10" ht="12.75">
      <c r="A275" s="146" t="s">
        <v>430</v>
      </c>
      <c r="B275" s="146" t="s">
        <v>392</v>
      </c>
      <c r="C275" s="146" t="s">
        <v>357</v>
      </c>
      <c r="E275" s="146" t="s">
        <v>426</v>
      </c>
      <c r="F275" s="183">
        <v>234</v>
      </c>
      <c r="G275" s="24">
        <f t="shared" si="12"/>
        <v>2010</v>
      </c>
      <c r="H275" s="187">
        <f t="shared" si="13"/>
        <v>40330</v>
      </c>
      <c r="I275" s="24">
        <f t="shared" si="14"/>
        <v>2952</v>
      </c>
      <c r="J275" s="186">
        <f t="shared" si="15"/>
        <v>40330</v>
      </c>
    </row>
    <row r="276" spans="1:10" ht="12.75">
      <c r="A276" s="146" t="s">
        <v>430</v>
      </c>
      <c r="B276" s="146" t="s">
        <v>390</v>
      </c>
      <c r="C276" s="146" t="s">
        <v>356</v>
      </c>
      <c r="E276" s="146" t="s">
        <v>432</v>
      </c>
      <c r="F276" s="183">
        <v>235</v>
      </c>
      <c r="G276" s="24">
        <f t="shared" si="12"/>
        <v>2010</v>
      </c>
      <c r="H276" s="187">
        <f t="shared" si="13"/>
        <v>40360</v>
      </c>
      <c r="I276" s="24">
        <f t="shared" si="14"/>
        <v>2953</v>
      </c>
      <c r="J276" s="186">
        <f t="shared" si="15"/>
        <v>40360</v>
      </c>
    </row>
    <row r="277" spans="1:10" ht="12.75">
      <c r="A277" s="146" t="s">
        <v>430</v>
      </c>
      <c r="B277" s="146" t="s">
        <v>388</v>
      </c>
      <c r="C277" s="146" t="s">
        <v>355</v>
      </c>
      <c r="E277" s="146" t="s">
        <v>431</v>
      </c>
      <c r="F277" s="183">
        <v>236</v>
      </c>
      <c r="G277" s="24">
        <f t="shared" si="12"/>
        <v>2010</v>
      </c>
      <c r="H277" s="187">
        <f t="shared" si="13"/>
        <v>40391</v>
      </c>
      <c r="I277" s="24">
        <f t="shared" si="14"/>
        <v>2956</v>
      </c>
      <c r="J277" s="186">
        <f t="shared" si="15"/>
        <v>40391</v>
      </c>
    </row>
    <row r="278" spans="1:10" ht="12.75">
      <c r="A278" s="146" t="s">
        <v>430</v>
      </c>
      <c r="B278" s="146" t="s">
        <v>386</v>
      </c>
      <c r="C278" s="146" t="s">
        <v>354</v>
      </c>
      <c r="E278" s="146" t="s">
        <v>418</v>
      </c>
      <c r="F278" s="183">
        <v>237</v>
      </c>
      <c r="G278" s="24">
        <f t="shared" si="12"/>
        <v>2010</v>
      </c>
      <c r="H278" s="187">
        <f t="shared" si="13"/>
        <v>40422</v>
      </c>
      <c r="I278" s="24">
        <f t="shared" si="14"/>
        <v>2959</v>
      </c>
      <c r="J278" s="186">
        <f t="shared" si="15"/>
        <v>40422</v>
      </c>
    </row>
    <row r="279" spans="1:10" ht="12.75">
      <c r="A279" s="146" t="s">
        <v>430</v>
      </c>
      <c r="B279" s="146" t="s">
        <v>384</v>
      </c>
      <c r="C279" s="146" t="s">
        <v>353</v>
      </c>
      <c r="E279" s="146" t="s">
        <v>428</v>
      </c>
      <c r="F279" s="183">
        <v>238</v>
      </c>
      <c r="G279" s="24">
        <f t="shared" si="12"/>
        <v>2010</v>
      </c>
      <c r="H279" s="187">
        <f t="shared" si="13"/>
        <v>40452</v>
      </c>
      <c r="I279" s="24">
        <f t="shared" si="14"/>
        <v>2963</v>
      </c>
      <c r="J279" s="186">
        <f t="shared" si="15"/>
        <v>40452</v>
      </c>
    </row>
    <row r="280" spans="1:10" ht="12.75">
      <c r="A280" s="146" t="s">
        <v>430</v>
      </c>
      <c r="B280" s="146" t="s">
        <v>382</v>
      </c>
      <c r="C280" s="146" t="s">
        <v>352</v>
      </c>
      <c r="E280" s="146" t="s">
        <v>429</v>
      </c>
      <c r="F280" s="183">
        <v>239</v>
      </c>
      <c r="G280" s="24">
        <f t="shared" si="12"/>
        <v>2010</v>
      </c>
      <c r="H280" s="187">
        <f t="shared" si="13"/>
        <v>40483</v>
      </c>
      <c r="I280" s="24">
        <f t="shared" si="14"/>
        <v>2966</v>
      </c>
      <c r="J280" s="186">
        <f t="shared" si="15"/>
        <v>40483</v>
      </c>
    </row>
    <row r="281" spans="1:10" ht="12.75">
      <c r="A281" s="146" t="s">
        <v>430</v>
      </c>
      <c r="B281" s="146" t="s">
        <v>379</v>
      </c>
      <c r="C281" s="146" t="s">
        <v>351</v>
      </c>
      <c r="E281" s="146" t="s">
        <v>411</v>
      </c>
      <c r="F281" s="183">
        <v>240</v>
      </c>
      <c r="G281" s="24">
        <f t="shared" si="12"/>
        <v>2010</v>
      </c>
      <c r="H281" s="187">
        <f t="shared" si="13"/>
        <v>40513</v>
      </c>
      <c r="I281" s="24">
        <f t="shared" si="14"/>
        <v>2967</v>
      </c>
      <c r="J281" s="186">
        <f t="shared" si="15"/>
        <v>40513</v>
      </c>
    </row>
    <row r="282" spans="1:10" ht="12.75">
      <c r="A282" s="146" t="s">
        <v>422</v>
      </c>
      <c r="B282" s="146" t="s">
        <v>376</v>
      </c>
      <c r="C282" s="146" t="s">
        <v>350</v>
      </c>
      <c r="E282" s="146" t="s">
        <v>412</v>
      </c>
      <c r="F282" s="183">
        <v>241</v>
      </c>
      <c r="G282" s="24">
        <f t="shared" si="12"/>
        <v>2011</v>
      </c>
      <c r="H282" s="187">
        <f t="shared" si="13"/>
        <v>40544</v>
      </c>
      <c r="I282" s="24">
        <f t="shared" si="14"/>
        <v>2970</v>
      </c>
      <c r="J282" s="186">
        <f t="shared" si="15"/>
        <v>40544</v>
      </c>
    </row>
    <row r="283" spans="1:10" ht="12.75">
      <c r="A283" s="146" t="s">
        <v>422</v>
      </c>
      <c r="B283" s="146" t="s">
        <v>400</v>
      </c>
      <c r="C283" s="146" t="s">
        <v>360</v>
      </c>
      <c r="E283" s="146" t="s">
        <v>413</v>
      </c>
      <c r="F283" s="183">
        <v>242</v>
      </c>
      <c r="G283" s="24">
        <f t="shared" si="12"/>
        <v>2011</v>
      </c>
      <c r="H283" s="187">
        <f t="shared" si="13"/>
        <v>40575</v>
      </c>
      <c r="I283" s="24">
        <f t="shared" si="14"/>
        <v>2973</v>
      </c>
      <c r="J283" s="186">
        <f t="shared" si="15"/>
        <v>40575</v>
      </c>
    </row>
    <row r="284" spans="1:10" ht="12.75">
      <c r="A284" s="146" t="s">
        <v>422</v>
      </c>
      <c r="B284" s="146" t="s">
        <v>398</v>
      </c>
      <c r="C284" s="146" t="s">
        <v>359</v>
      </c>
      <c r="E284" s="146" t="s">
        <v>408</v>
      </c>
      <c r="F284" s="183">
        <v>243</v>
      </c>
      <c r="G284" s="24">
        <f t="shared" si="12"/>
        <v>2011</v>
      </c>
      <c r="H284" s="187">
        <f t="shared" si="13"/>
        <v>40603</v>
      </c>
      <c r="I284" s="24">
        <f t="shared" si="14"/>
        <v>2971</v>
      </c>
      <c r="J284" s="186">
        <f t="shared" si="15"/>
        <v>40603</v>
      </c>
    </row>
    <row r="285" spans="1:10" ht="12.75">
      <c r="A285" s="146" t="s">
        <v>422</v>
      </c>
      <c r="B285" s="146" t="s">
        <v>396</v>
      </c>
      <c r="C285" s="146" t="s">
        <v>358</v>
      </c>
      <c r="E285" s="146" t="s">
        <v>429</v>
      </c>
      <c r="F285" s="183">
        <v>244</v>
      </c>
      <c r="G285" s="24">
        <f t="shared" si="12"/>
        <v>2011</v>
      </c>
      <c r="H285" s="187">
        <f t="shared" si="13"/>
        <v>40634</v>
      </c>
      <c r="I285" s="24">
        <f t="shared" si="14"/>
        <v>2966</v>
      </c>
      <c r="J285" s="186">
        <f t="shared" si="15"/>
        <v>40634</v>
      </c>
    </row>
    <row r="286" spans="1:10" ht="12.75">
      <c r="A286" s="146" t="s">
        <v>422</v>
      </c>
      <c r="B286" s="146" t="s">
        <v>394</v>
      </c>
      <c r="C286" s="146" t="s">
        <v>8</v>
      </c>
      <c r="E286" s="146" t="s">
        <v>428</v>
      </c>
      <c r="F286" s="183">
        <v>245</v>
      </c>
      <c r="G286" s="24">
        <f t="shared" si="12"/>
        <v>2011</v>
      </c>
      <c r="H286" s="187">
        <f t="shared" si="13"/>
        <v>40664</v>
      </c>
      <c r="I286" s="24">
        <f t="shared" si="14"/>
        <v>2963</v>
      </c>
      <c r="J286" s="186">
        <f t="shared" si="15"/>
        <v>40664</v>
      </c>
    </row>
    <row r="287" spans="1:10" ht="12.75">
      <c r="A287" s="146" t="s">
        <v>422</v>
      </c>
      <c r="B287" s="146" t="s">
        <v>392</v>
      </c>
      <c r="C287" s="146" t="s">
        <v>357</v>
      </c>
      <c r="E287" s="146" t="s">
        <v>427</v>
      </c>
      <c r="F287" s="183">
        <v>246</v>
      </c>
      <c r="G287" s="24">
        <f t="shared" si="12"/>
        <v>2011</v>
      </c>
      <c r="H287" s="187">
        <f t="shared" si="13"/>
        <v>40695</v>
      </c>
      <c r="I287" s="24">
        <f t="shared" si="14"/>
        <v>2961</v>
      </c>
      <c r="J287" s="186">
        <f t="shared" si="15"/>
        <v>40695</v>
      </c>
    </row>
    <row r="288" spans="1:10" ht="12.75">
      <c r="A288" s="146" t="s">
        <v>422</v>
      </c>
      <c r="B288" s="146" t="s">
        <v>390</v>
      </c>
      <c r="C288" s="146" t="s">
        <v>356</v>
      </c>
      <c r="E288" s="146" t="s">
        <v>419</v>
      </c>
      <c r="F288" s="183">
        <v>247</v>
      </c>
      <c r="G288" s="24">
        <f t="shared" si="12"/>
        <v>2011</v>
      </c>
      <c r="H288" s="187">
        <f t="shared" si="13"/>
        <v>40725</v>
      </c>
      <c r="I288" s="24">
        <f t="shared" si="14"/>
        <v>2955</v>
      </c>
      <c r="J288" s="186">
        <f t="shared" si="15"/>
        <v>40725</v>
      </c>
    </row>
    <row r="289" spans="1:10" ht="12.75">
      <c r="A289" s="146" t="s">
        <v>422</v>
      </c>
      <c r="B289" s="146" t="s">
        <v>388</v>
      </c>
      <c r="C289" s="146" t="s">
        <v>355</v>
      </c>
      <c r="E289" s="146" t="s">
        <v>426</v>
      </c>
      <c r="F289" s="183">
        <v>248</v>
      </c>
      <c r="G289" s="24">
        <f t="shared" si="12"/>
        <v>2011</v>
      </c>
      <c r="H289" s="187">
        <f t="shared" si="13"/>
        <v>40756</v>
      </c>
      <c r="I289" s="24">
        <f t="shared" si="14"/>
        <v>2952</v>
      </c>
      <c r="J289" s="186">
        <f t="shared" si="15"/>
        <v>40756</v>
      </c>
    </row>
    <row r="290" spans="1:10" ht="12.75">
      <c r="A290" s="146" t="s">
        <v>422</v>
      </c>
      <c r="B290" s="146" t="s">
        <v>386</v>
      </c>
      <c r="C290" s="146" t="s">
        <v>354</v>
      </c>
      <c r="E290" s="146" t="s">
        <v>425</v>
      </c>
      <c r="F290" s="183">
        <v>249</v>
      </c>
      <c r="G290" s="24">
        <f t="shared" si="12"/>
        <v>2011</v>
      </c>
      <c r="H290" s="187">
        <f t="shared" si="13"/>
        <v>40787</v>
      </c>
      <c r="I290" s="24">
        <f t="shared" si="14"/>
        <v>2949</v>
      </c>
      <c r="J290" s="186">
        <f t="shared" si="15"/>
        <v>40787</v>
      </c>
    </row>
    <row r="291" spans="1:10" ht="12.75">
      <c r="A291" s="146" t="s">
        <v>422</v>
      </c>
      <c r="B291" s="146" t="s">
        <v>384</v>
      </c>
      <c r="C291" s="146" t="s">
        <v>353</v>
      </c>
      <c r="E291" s="146" t="s">
        <v>424</v>
      </c>
      <c r="F291" s="183">
        <v>250</v>
      </c>
      <c r="G291" s="24">
        <f t="shared" si="12"/>
        <v>2011</v>
      </c>
      <c r="H291" s="187">
        <f t="shared" si="13"/>
        <v>40817</v>
      </c>
      <c r="I291" s="24">
        <f t="shared" si="14"/>
        <v>2944</v>
      </c>
      <c r="J291" s="186">
        <f t="shared" si="15"/>
        <v>40817</v>
      </c>
    </row>
    <row r="292" spans="1:10" ht="12.75">
      <c r="A292" s="146" t="s">
        <v>422</v>
      </c>
      <c r="B292" s="146" t="s">
        <v>382</v>
      </c>
      <c r="C292" s="146" t="s">
        <v>352</v>
      </c>
      <c r="E292" s="146" t="s">
        <v>423</v>
      </c>
      <c r="F292" s="183">
        <v>251</v>
      </c>
      <c r="G292" s="24">
        <f t="shared" si="12"/>
        <v>2011</v>
      </c>
      <c r="H292" s="187">
        <f t="shared" si="13"/>
        <v>40848</v>
      </c>
      <c r="I292" s="24">
        <f t="shared" si="14"/>
        <v>2942</v>
      </c>
      <c r="J292" s="186">
        <f t="shared" si="15"/>
        <v>40848</v>
      </c>
    </row>
    <row r="293" spans="1:10" ht="12.75">
      <c r="A293" s="146" t="s">
        <v>422</v>
      </c>
      <c r="B293" s="146" t="s">
        <v>379</v>
      </c>
      <c r="C293" s="146" t="s">
        <v>351</v>
      </c>
      <c r="E293" s="146" t="s">
        <v>421</v>
      </c>
      <c r="F293" s="183">
        <v>252</v>
      </c>
      <c r="G293" s="24">
        <f t="shared" si="12"/>
        <v>2011</v>
      </c>
      <c r="H293" s="187">
        <f t="shared" si="13"/>
        <v>40878</v>
      </c>
      <c r="I293" s="24">
        <f t="shared" si="14"/>
        <v>2946</v>
      </c>
      <c r="J293" s="186">
        <f t="shared" si="15"/>
        <v>40878</v>
      </c>
    </row>
    <row r="294" spans="1:10" ht="12.75">
      <c r="A294" s="146" t="s">
        <v>414</v>
      </c>
      <c r="B294" s="146" t="s">
        <v>376</v>
      </c>
      <c r="C294" s="146" t="s">
        <v>350</v>
      </c>
      <c r="E294" s="146" t="s">
        <v>420</v>
      </c>
      <c r="F294" s="183">
        <v>253</v>
      </c>
      <c r="G294" s="24">
        <f t="shared" si="12"/>
        <v>2012</v>
      </c>
      <c r="H294" s="187">
        <f t="shared" si="13"/>
        <v>40909</v>
      </c>
      <c r="I294" s="24">
        <f t="shared" si="14"/>
        <v>2950</v>
      </c>
      <c r="J294" s="186">
        <f t="shared" si="15"/>
        <v>40909</v>
      </c>
    </row>
    <row r="295" spans="1:10" ht="12.75">
      <c r="A295" s="146" t="s">
        <v>414</v>
      </c>
      <c r="B295" s="146" t="s">
        <v>400</v>
      </c>
      <c r="C295" s="146" t="s">
        <v>360</v>
      </c>
      <c r="E295" s="146" t="s">
        <v>419</v>
      </c>
      <c r="F295" s="183">
        <v>254</v>
      </c>
      <c r="G295" s="24">
        <f t="shared" si="12"/>
        <v>2012</v>
      </c>
      <c r="H295" s="187">
        <f t="shared" si="13"/>
        <v>40940</v>
      </c>
      <c r="I295" s="24">
        <f t="shared" si="14"/>
        <v>2955</v>
      </c>
      <c r="J295" s="186">
        <f t="shared" si="15"/>
        <v>40940</v>
      </c>
    </row>
    <row r="296" spans="1:10" ht="12.75">
      <c r="A296" s="146" t="s">
        <v>414</v>
      </c>
      <c r="B296" s="146" t="s">
        <v>398</v>
      </c>
      <c r="C296" s="146" t="s">
        <v>359</v>
      </c>
      <c r="E296" s="146" t="s">
        <v>418</v>
      </c>
      <c r="F296" s="183">
        <v>255</v>
      </c>
      <c r="G296" s="24">
        <f t="shared" si="12"/>
        <v>2012</v>
      </c>
      <c r="H296" s="187">
        <f t="shared" si="13"/>
        <v>40969</v>
      </c>
      <c r="I296" s="24">
        <f t="shared" si="14"/>
        <v>2959</v>
      </c>
      <c r="J296" s="186">
        <f t="shared" si="15"/>
        <v>40969</v>
      </c>
    </row>
    <row r="297" spans="1:10" ht="12.75">
      <c r="A297" s="146" t="s">
        <v>414</v>
      </c>
      <c r="B297" s="146" t="s">
        <v>396</v>
      </c>
      <c r="C297" s="146" t="s">
        <v>358</v>
      </c>
      <c r="E297" s="146" t="s">
        <v>417</v>
      </c>
      <c r="F297" s="183">
        <v>256</v>
      </c>
      <c r="G297" s="24">
        <f t="shared" si="12"/>
        <v>2012</v>
      </c>
      <c r="H297" s="187">
        <f t="shared" si="13"/>
        <v>41000</v>
      </c>
      <c r="I297" s="24">
        <f t="shared" si="14"/>
        <v>2960</v>
      </c>
      <c r="J297" s="186">
        <f t="shared" si="15"/>
        <v>41000</v>
      </c>
    </row>
    <row r="298" spans="1:10" ht="12.75">
      <c r="A298" s="146" t="s">
        <v>414</v>
      </c>
      <c r="B298" s="146" t="s">
        <v>394</v>
      </c>
      <c r="C298" s="146" t="s">
        <v>8</v>
      </c>
      <c r="E298" s="146" t="s">
        <v>411</v>
      </c>
      <c r="F298" s="183">
        <v>257</v>
      </c>
      <c r="G298" s="24">
        <f aca="true" t="shared" si="16" ref="G298:G359">VALUE(A298)</f>
        <v>2012</v>
      </c>
      <c r="H298" s="187">
        <f aca="true" t="shared" si="17" ref="H298:H359">IF(ISBLANK(A298),"",J298)</f>
        <v>41030</v>
      </c>
      <c r="I298" s="24">
        <f aca="true" t="shared" si="18" ref="I298:I359">IF(ISBLANK(E298),NA(),VALUE(E298))</f>
        <v>2967</v>
      </c>
      <c r="J298" s="186">
        <f aca="true" t="shared" si="19" ref="J298:J359">DATE(G298,B298,1)</f>
        <v>41030</v>
      </c>
    </row>
    <row r="299" spans="1:10" ht="12.75">
      <c r="A299" s="146" t="s">
        <v>414</v>
      </c>
      <c r="B299" s="146" t="s">
        <v>392</v>
      </c>
      <c r="C299" s="146" t="s">
        <v>357</v>
      </c>
      <c r="E299" s="146" t="s">
        <v>412</v>
      </c>
      <c r="F299" s="183">
        <v>258</v>
      </c>
      <c r="G299" s="24">
        <f t="shared" si="16"/>
        <v>2012</v>
      </c>
      <c r="H299" s="187">
        <f t="shared" si="17"/>
        <v>41061</v>
      </c>
      <c r="I299" s="24">
        <f t="shared" si="18"/>
        <v>2970</v>
      </c>
      <c r="J299" s="186">
        <f t="shared" si="19"/>
        <v>41061</v>
      </c>
    </row>
    <row r="300" spans="1:10" ht="12.75">
      <c r="A300" s="146" t="s">
        <v>414</v>
      </c>
      <c r="B300" s="146" t="s">
        <v>390</v>
      </c>
      <c r="C300" s="146" t="s">
        <v>356</v>
      </c>
      <c r="E300" s="146" t="s">
        <v>408</v>
      </c>
      <c r="F300" s="183">
        <v>259</v>
      </c>
      <c r="G300" s="24">
        <f t="shared" si="16"/>
        <v>2012</v>
      </c>
      <c r="H300" s="187">
        <f t="shared" si="17"/>
        <v>41091</v>
      </c>
      <c r="I300" s="24">
        <f t="shared" si="18"/>
        <v>2971</v>
      </c>
      <c r="J300" s="186">
        <f t="shared" si="19"/>
        <v>41091</v>
      </c>
    </row>
    <row r="301" spans="1:10" ht="12.75">
      <c r="A301" s="146" t="s">
        <v>414</v>
      </c>
      <c r="B301" s="146" t="s">
        <v>388</v>
      </c>
      <c r="C301" s="146" t="s">
        <v>355</v>
      </c>
      <c r="E301" s="146" t="s">
        <v>407</v>
      </c>
      <c r="F301" s="183">
        <v>260</v>
      </c>
      <c r="G301" s="24">
        <f t="shared" si="16"/>
        <v>2012</v>
      </c>
      <c r="H301" s="187">
        <f t="shared" si="17"/>
        <v>41122</v>
      </c>
      <c r="I301" s="24">
        <f t="shared" si="18"/>
        <v>2975</v>
      </c>
      <c r="J301" s="186">
        <f t="shared" si="19"/>
        <v>41122</v>
      </c>
    </row>
    <row r="302" spans="1:10" ht="12.75">
      <c r="A302" s="146" t="s">
        <v>414</v>
      </c>
      <c r="B302" s="146" t="s">
        <v>386</v>
      </c>
      <c r="C302" s="146" t="s">
        <v>354</v>
      </c>
      <c r="E302" s="146" t="s">
        <v>409</v>
      </c>
      <c r="F302" s="183">
        <v>261</v>
      </c>
      <c r="G302" s="24">
        <f t="shared" si="16"/>
        <v>2012</v>
      </c>
      <c r="H302" s="187">
        <f t="shared" si="17"/>
        <v>41153</v>
      </c>
      <c r="I302" s="24">
        <f t="shared" si="18"/>
        <v>2972</v>
      </c>
      <c r="J302" s="186">
        <f t="shared" si="19"/>
        <v>41153</v>
      </c>
    </row>
    <row r="303" spans="1:10" ht="12.75">
      <c r="A303" s="146" t="s">
        <v>414</v>
      </c>
      <c r="B303" s="146" t="s">
        <v>384</v>
      </c>
      <c r="C303" s="146" t="s">
        <v>353</v>
      </c>
      <c r="E303" s="146" t="s">
        <v>416</v>
      </c>
      <c r="F303" s="183">
        <v>262</v>
      </c>
      <c r="G303" s="24">
        <f t="shared" si="16"/>
        <v>2012</v>
      </c>
      <c r="H303" s="187">
        <f t="shared" si="17"/>
        <v>41183</v>
      </c>
      <c r="I303" s="24">
        <f t="shared" si="18"/>
        <v>2974</v>
      </c>
      <c r="J303" s="186">
        <f t="shared" si="19"/>
        <v>41183</v>
      </c>
    </row>
    <row r="304" spans="1:10" ht="12.75">
      <c r="A304" s="146" t="s">
        <v>414</v>
      </c>
      <c r="B304" s="146" t="s">
        <v>382</v>
      </c>
      <c r="C304" s="146" t="s">
        <v>352</v>
      </c>
      <c r="E304" s="146" t="s">
        <v>415</v>
      </c>
      <c r="F304" s="183">
        <v>263</v>
      </c>
      <c r="G304" s="24">
        <f t="shared" si="16"/>
        <v>2012</v>
      </c>
      <c r="H304" s="187">
        <f t="shared" si="17"/>
        <v>41214</v>
      </c>
      <c r="I304" s="24">
        <f t="shared" si="18"/>
        <v>2977</v>
      </c>
      <c r="J304" s="186">
        <f t="shared" si="19"/>
        <v>41214</v>
      </c>
    </row>
    <row r="305" spans="1:10" ht="12.75">
      <c r="A305" s="146" t="s">
        <v>414</v>
      </c>
      <c r="B305" s="146" t="s">
        <v>379</v>
      </c>
      <c r="C305" s="146" t="s">
        <v>351</v>
      </c>
      <c r="E305" s="146" t="s">
        <v>408</v>
      </c>
      <c r="F305" s="183">
        <v>264</v>
      </c>
      <c r="G305" s="24">
        <f t="shared" si="16"/>
        <v>2012</v>
      </c>
      <c r="H305" s="187">
        <f t="shared" si="17"/>
        <v>41244</v>
      </c>
      <c r="I305" s="24">
        <f t="shared" si="18"/>
        <v>2971</v>
      </c>
      <c r="J305" s="186">
        <f t="shared" si="19"/>
        <v>41244</v>
      </c>
    </row>
    <row r="306" spans="1:10" ht="12.75">
      <c r="A306" s="146" t="s">
        <v>402</v>
      </c>
      <c r="B306" s="146" t="s">
        <v>376</v>
      </c>
      <c r="C306" s="146" t="s">
        <v>350</v>
      </c>
      <c r="E306" s="146" t="s">
        <v>413</v>
      </c>
      <c r="F306" s="183">
        <v>265</v>
      </c>
      <c r="G306" s="24">
        <f t="shared" si="16"/>
        <v>2013</v>
      </c>
      <c r="H306" s="187">
        <f t="shared" si="17"/>
        <v>41275</v>
      </c>
      <c r="I306" s="24">
        <f t="shared" si="18"/>
        <v>2973</v>
      </c>
      <c r="J306" s="186">
        <f t="shared" si="19"/>
        <v>41275</v>
      </c>
    </row>
    <row r="307" spans="1:10" ht="12.75">
      <c r="A307" s="146" t="s">
        <v>402</v>
      </c>
      <c r="B307" s="146" t="s">
        <v>400</v>
      </c>
      <c r="C307" s="146" t="s">
        <v>360</v>
      </c>
      <c r="E307" s="146" t="s">
        <v>412</v>
      </c>
      <c r="F307" s="183">
        <v>266</v>
      </c>
      <c r="G307" s="24">
        <f t="shared" si="16"/>
        <v>2013</v>
      </c>
      <c r="H307" s="187">
        <f t="shared" si="17"/>
        <v>41306</v>
      </c>
      <c r="I307" s="24">
        <f t="shared" si="18"/>
        <v>2970</v>
      </c>
      <c r="J307" s="186">
        <f t="shared" si="19"/>
        <v>41306</v>
      </c>
    </row>
    <row r="308" spans="1:10" ht="12.75">
      <c r="A308" s="146" t="s">
        <v>402</v>
      </c>
      <c r="B308" s="146" t="s">
        <v>398</v>
      </c>
      <c r="C308" s="146" t="s">
        <v>359</v>
      </c>
      <c r="E308" s="146" t="s">
        <v>411</v>
      </c>
      <c r="F308" s="183">
        <v>267</v>
      </c>
      <c r="G308" s="24">
        <f t="shared" si="16"/>
        <v>2013</v>
      </c>
      <c r="H308" s="187">
        <f t="shared" si="17"/>
        <v>41334</v>
      </c>
      <c r="I308" s="24">
        <f t="shared" si="18"/>
        <v>2967</v>
      </c>
      <c r="J308" s="186">
        <f t="shared" si="19"/>
        <v>41334</v>
      </c>
    </row>
    <row r="309" spans="1:10" ht="12.75">
      <c r="A309" s="146" t="s">
        <v>402</v>
      </c>
      <c r="B309" s="146" t="s">
        <v>396</v>
      </c>
      <c r="C309" s="146" t="s">
        <v>358</v>
      </c>
      <c r="E309" s="146" t="s">
        <v>410</v>
      </c>
      <c r="F309" s="183">
        <v>268</v>
      </c>
      <c r="G309" s="24">
        <f t="shared" si="16"/>
        <v>2013</v>
      </c>
      <c r="H309" s="187">
        <f t="shared" si="17"/>
        <v>41365</v>
      </c>
      <c r="I309" s="24">
        <f t="shared" si="18"/>
        <v>2969</v>
      </c>
      <c r="J309" s="186">
        <f t="shared" si="19"/>
        <v>41365</v>
      </c>
    </row>
    <row r="310" spans="1:10" ht="12.75">
      <c r="A310" s="146" t="s">
        <v>402</v>
      </c>
      <c r="B310" s="146" t="s">
        <v>394</v>
      </c>
      <c r="C310" s="146" t="s">
        <v>8</v>
      </c>
      <c r="E310" s="146" t="s">
        <v>409</v>
      </c>
      <c r="F310" s="183">
        <v>269</v>
      </c>
      <c r="G310" s="24">
        <f t="shared" si="16"/>
        <v>2013</v>
      </c>
      <c r="H310" s="187">
        <f t="shared" si="17"/>
        <v>41395</v>
      </c>
      <c r="I310" s="24">
        <f t="shared" si="18"/>
        <v>2972</v>
      </c>
      <c r="J310" s="186">
        <f t="shared" si="19"/>
        <v>41395</v>
      </c>
    </row>
    <row r="311" spans="1:10" ht="12.75">
      <c r="A311" s="146" t="s">
        <v>402</v>
      </c>
      <c r="B311" s="146" t="s">
        <v>392</v>
      </c>
      <c r="C311" s="146" t="s">
        <v>357</v>
      </c>
      <c r="E311" s="146" t="s">
        <v>408</v>
      </c>
      <c r="F311" s="183">
        <v>270</v>
      </c>
      <c r="G311" s="24">
        <f t="shared" si="16"/>
        <v>2013</v>
      </c>
      <c r="H311" s="187">
        <f t="shared" si="17"/>
        <v>41426</v>
      </c>
      <c r="I311" s="24">
        <f t="shared" si="18"/>
        <v>2971</v>
      </c>
      <c r="J311" s="186">
        <f t="shared" si="19"/>
        <v>41426</v>
      </c>
    </row>
    <row r="312" spans="1:10" ht="12.75">
      <c r="A312" s="146" t="s">
        <v>402</v>
      </c>
      <c r="B312" s="146" t="s">
        <v>390</v>
      </c>
      <c r="C312" s="146" t="s">
        <v>356</v>
      </c>
      <c r="E312" s="146" t="s">
        <v>407</v>
      </c>
      <c r="F312" s="183">
        <v>271</v>
      </c>
      <c r="G312" s="24">
        <f t="shared" si="16"/>
        <v>2013</v>
      </c>
      <c r="H312" s="187">
        <f t="shared" si="17"/>
        <v>41456</v>
      </c>
      <c r="I312" s="24">
        <f t="shared" si="18"/>
        <v>2975</v>
      </c>
      <c r="J312" s="186">
        <f t="shared" si="19"/>
        <v>41456</v>
      </c>
    </row>
    <row r="313" spans="1:10" ht="12.75">
      <c r="A313" s="146" t="s">
        <v>402</v>
      </c>
      <c r="B313" s="146" t="s">
        <v>388</v>
      </c>
      <c r="C313" s="146" t="s">
        <v>355</v>
      </c>
      <c r="E313" s="146" t="s">
        <v>406</v>
      </c>
      <c r="F313" s="183">
        <v>272</v>
      </c>
      <c r="G313" s="24">
        <f t="shared" si="16"/>
        <v>2013</v>
      </c>
      <c r="H313" s="187">
        <f t="shared" si="17"/>
        <v>41487</v>
      </c>
      <c r="I313" s="24">
        <f t="shared" si="18"/>
        <v>2979</v>
      </c>
      <c r="J313" s="186">
        <f t="shared" si="19"/>
        <v>41487</v>
      </c>
    </row>
    <row r="314" spans="1:10" ht="12.75">
      <c r="A314" s="146" t="s">
        <v>402</v>
      </c>
      <c r="B314" s="146" t="s">
        <v>386</v>
      </c>
      <c r="C314" s="146" t="s">
        <v>354</v>
      </c>
      <c r="E314" s="146" t="s">
        <v>405</v>
      </c>
      <c r="F314" s="183">
        <v>273</v>
      </c>
      <c r="G314" s="24">
        <f t="shared" si="16"/>
        <v>2013</v>
      </c>
      <c r="H314" s="187">
        <f t="shared" si="17"/>
        <v>41518</v>
      </c>
      <c r="I314" s="24">
        <f t="shared" si="18"/>
        <v>2983</v>
      </c>
      <c r="J314" s="186">
        <f t="shared" si="19"/>
        <v>41518</v>
      </c>
    </row>
    <row r="315" spans="1:10" ht="12.75">
      <c r="A315" s="146" t="s">
        <v>402</v>
      </c>
      <c r="B315" s="146" t="s">
        <v>384</v>
      </c>
      <c r="C315" s="146" t="s">
        <v>353</v>
      </c>
      <c r="E315" s="146" t="s">
        <v>404</v>
      </c>
      <c r="F315" s="183">
        <v>274</v>
      </c>
      <c r="G315" s="24">
        <f t="shared" si="16"/>
        <v>2013</v>
      </c>
      <c r="H315" s="187">
        <f t="shared" si="17"/>
        <v>41548</v>
      </c>
      <c r="I315" s="24">
        <f t="shared" si="18"/>
        <v>2988</v>
      </c>
      <c r="J315" s="186">
        <f t="shared" si="19"/>
        <v>41548</v>
      </c>
    </row>
    <row r="316" spans="1:10" ht="12.75">
      <c r="A316" s="146" t="s">
        <v>402</v>
      </c>
      <c r="B316" s="146" t="s">
        <v>382</v>
      </c>
      <c r="C316" s="146" t="s">
        <v>352</v>
      </c>
      <c r="E316" s="146" t="s">
        <v>403</v>
      </c>
      <c r="F316" s="183">
        <v>275</v>
      </c>
      <c r="G316" s="24">
        <f t="shared" si="16"/>
        <v>2013</v>
      </c>
      <c r="H316" s="187">
        <f t="shared" si="17"/>
        <v>41579</v>
      </c>
      <c r="I316" s="24">
        <f t="shared" si="18"/>
        <v>2987</v>
      </c>
      <c r="J316" s="186">
        <f t="shared" si="19"/>
        <v>41579</v>
      </c>
    </row>
    <row r="317" spans="1:10" ht="12.75">
      <c r="A317" s="146" t="s">
        <v>402</v>
      </c>
      <c r="B317" s="146" t="s">
        <v>379</v>
      </c>
      <c r="C317" s="146" t="s">
        <v>351</v>
      </c>
      <c r="E317" s="146" t="s">
        <v>401</v>
      </c>
      <c r="F317" s="183">
        <v>276</v>
      </c>
      <c r="G317" s="24">
        <f t="shared" si="16"/>
        <v>2013</v>
      </c>
      <c r="H317" s="187">
        <f t="shared" si="17"/>
        <v>41609</v>
      </c>
      <c r="I317" s="24">
        <f t="shared" si="18"/>
        <v>2989</v>
      </c>
      <c r="J317" s="186">
        <f t="shared" si="19"/>
        <v>41609</v>
      </c>
    </row>
    <row r="318" spans="1:10" ht="12.75">
      <c r="A318" s="146" t="s">
        <v>380</v>
      </c>
      <c r="B318" s="146" t="s">
        <v>376</v>
      </c>
      <c r="C318" s="146" t="s">
        <v>350</v>
      </c>
      <c r="E318" s="146" t="s">
        <v>397</v>
      </c>
      <c r="F318" s="183">
        <v>277</v>
      </c>
      <c r="G318" s="24">
        <f t="shared" si="16"/>
        <v>2014</v>
      </c>
      <c r="H318" s="187">
        <f t="shared" si="17"/>
        <v>41640</v>
      </c>
      <c r="I318" s="24">
        <f t="shared" si="18"/>
        <v>2986</v>
      </c>
      <c r="J318" s="186">
        <f t="shared" si="19"/>
        <v>41640</v>
      </c>
    </row>
    <row r="319" spans="1:10" ht="12.75">
      <c r="A319" s="146" t="s">
        <v>380</v>
      </c>
      <c r="B319" s="146" t="s">
        <v>400</v>
      </c>
      <c r="C319" s="146" t="s">
        <v>360</v>
      </c>
      <c r="E319" s="146" t="s">
        <v>399</v>
      </c>
      <c r="F319" s="183">
        <v>278</v>
      </c>
      <c r="G319" s="24">
        <f t="shared" si="16"/>
        <v>2014</v>
      </c>
      <c r="H319" s="187">
        <f t="shared" si="17"/>
        <v>41671</v>
      </c>
      <c r="I319" s="24">
        <f t="shared" si="18"/>
        <v>2985</v>
      </c>
      <c r="J319" s="186">
        <f t="shared" si="19"/>
        <v>41671</v>
      </c>
    </row>
    <row r="320" spans="1:10" ht="12.75">
      <c r="A320" s="146" t="s">
        <v>380</v>
      </c>
      <c r="B320" s="146" t="s">
        <v>398</v>
      </c>
      <c r="C320" s="146" t="s">
        <v>359</v>
      </c>
      <c r="E320" s="146" t="s">
        <v>397</v>
      </c>
      <c r="F320" s="183">
        <v>279</v>
      </c>
      <c r="G320" s="24">
        <f t="shared" si="16"/>
        <v>2014</v>
      </c>
      <c r="H320" s="187">
        <f t="shared" si="17"/>
        <v>41699</v>
      </c>
      <c r="I320" s="24">
        <f t="shared" si="18"/>
        <v>2986</v>
      </c>
      <c r="J320" s="186">
        <f t="shared" si="19"/>
        <v>41699</v>
      </c>
    </row>
    <row r="321" spans="1:10" ht="12.75">
      <c r="A321" s="146" t="s">
        <v>380</v>
      </c>
      <c r="B321" s="146" t="s">
        <v>396</v>
      </c>
      <c r="C321" s="146" t="s">
        <v>358</v>
      </c>
      <c r="E321" s="146" t="s">
        <v>395</v>
      </c>
      <c r="F321" s="183">
        <v>280</v>
      </c>
      <c r="G321" s="24">
        <f t="shared" si="16"/>
        <v>2014</v>
      </c>
      <c r="H321" s="187">
        <f t="shared" si="17"/>
        <v>41730</v>
      </c>
      <c r="I321" s="24">
        <f t="shared" si="18"/>
        <v>2992</v>
      </c>
      <c r="J321" s="186">
        <f t="shared" si="19"/>
        <v>41730</v>
      </c>
    </row>
    <row r="322" spans="1:10" ht="12.75">
      <c r="A322" s="146" t="s">
        <v>380</v>
      </c>
      <c r="B322" s="146" t="s">
        <v>394</v>
      </c>
      <c r="C322" s="146" t="s">
        <v>8</v>
      </c>
      <c r="E322" s="146" t="s">
        <v>393</v>
      </c>
      <c r="F322" s="183">
        <v>281</v>
      </c>
      <c r="G322" s="24">
        <f t="shared" si="16"/>
        <v>2014</v>
      </c>
      <c r="H322" s="187">
        <f t="shared" si="17"/>
        <v>41760</v>
      </c>
      <c r="I322" s="24">
        <f t="shared" si="18"/>
        <v>2996</v>
      </c>
      <c r="J322" s="186">
        <f t="shared" si="19"/>
        <v>41760</v>
      </c>
    </row>
    <row r="323" spans="1:10" ht="12.75">
      <c r="A323" s="146" t="s">
        <v>380</v>
      </c>
      <c r="B323" s="146" t="s">
        <v>392</v>
      </c>
      <c r="C323" s="146" t="s">
        <v>357</v>
      </c>
      <c r="E323" s="146" t="s">
        <v>391</v>
      </c>
      <c r="F323" s="183">
        <v>282</v>
      </c>
      <c r="G323" s="24">
        <f t="shared" si="16"/>
        <v>2014</v>
      </c>
      <c r="H323" s="187">
        <f t="shared" si="17"/>
        <v>41791</v>
      </c>
      <c r="I323" s="24">
        <f t="shared" si="18"/>
        <v>3001</v>
      </c>
      <c r="J323" s="186">
        <f t="shared" si="19"/>
        <v>41791</v>
      </c>
    </row>
    <row r="324" spans="1:10" ht="12.75">
      <c r="A324" s="146" t="s">
        <v>380</v>
      </c>
      <c r="B324" s="146" t="s">
        <v>390</v>
      </c>
      <c r="C324" s="146" t="s">
        <v>356</v>
      </c>
      <c r="E324" s="146" t="s">
        <v>389</v>
      </c>
      <c r="F324" s="183">
        <v>283</v>
      </c>
      <c r="G324" s="24">
        <f t="shared" si="16"/>
        <v>2014</v>
      </c>
      <c r="H324" s="187">
        <f t="shared" si="17"/>
        <v>41821</v>
      </c>
      <c r="I324" s="24">
        <f t="shared" si="18"/>
        <v>3008</v>
      </c>
      <c r="J324" s="186">
        <f t="shared" si="19"/>
        <v>41821</v>
      </c>
    </row>
    <row r="325" spans="1:10" ht="12.75">
      <c r="A325" s="146" t="s">
        <v>380</v>
      </c>
      <c r="B325" s="146" t="s">
        <v>388</v>
      </c>
      <c r="C325" s="146" t="s">
        <v>355</v>
      </c>
      <c r="E325" s="146" t="s">
        <v>387</v>
      </c>
      <c r="F325" s="183">
        <v>284</v>
      </c>
      <c r="G325" s="24">
        <f t="shared" si="16"/>
        <v>2014</v>
      </c>
      <c r="H325" s="187">
        <f t="shared" si="17"/>
        <v>41852</v>
      </c>
      <c r="I325" s="24">
        <f t="shared" si="18"/>
        <v>3010</v>
      </c>
      <c r="J325" s="186">
        <f t="shared" si="19"/>
        <v>41852</v>
      </c>
    </row>
    <row r="326" spans="1:10" ht="12.75">
      <c r="A326" s="146" t="s">
        <v>380</v>
      </c>
      <c r="B326" s="146" t="s">
        <v>386</v>
      </c>
      <c r="C326" s="146" t="s">
        <v>354</v>
      </c>
      <c r="E326" s="146" t="s">
        <v>385</v>
      </c>
      <c r="F326" s="183">
        <v>285</v>
      </c>
      <c r="G326" s="24">
        <f t="shared" si="16"/>
        <v>2014</v>
      </c>
      <c r="H326" s="187">
        <f t="shared" si="17"/>
        <v>41883</v>
      </c>
      <c r="I326" s="24">
        <f t="shared" si="18"/>
        <v>3016</v>
      </c>
      <c r="J326" s="186">
        <f t="shared" si="19"/>
        <v>41883</v>
      </c>
    </row>
    <row r="327" spans="1:10" ht="12.75">
      <c r="A327" s="146" t="s">
        <v>380</v>
      </c>
      <c r="B327" s="146" t="s">
        <v>384</v>
      </c>
      <c r="C327" s="146" t="s">
        <v>353</v>
      </c>
      <c r="E327" s="146" t="s">
        <v>383</v>
      </c>
      <c r="F327" s="183">
        <v>286</v>
      </c>
      <c r="G327" s="24">
        <f t="shared" si="16"/>
        <v>2014</v>
      </c>
      <c r="H327" s="187">
        <f t="shared" si="17"/>
        <v>41913</v>
      </c>
      <c r="I327" s="24">
        <f t="shared" si="18"/>
        <v>3024</v>
      </c>
      <c r="J327" s="186">
        <f t="shared" si="19"/>
        <v>41913</v>
      </c>
    </row>
    <row r="328" spans="1:10" ht="12.75">
      <c r="A328" s="146" t="s">
        <v>380</v>
      </c>
      <c r="B328" s="146" t="s">
        <v>382</v>
      </c>
      <c r="C328" s="146" t="s">
        <v>352</v>
      </c>
      <c r="E328" s="146" t="s">
        <v>381</v>
      </c>
      <c r="F328" s="183">
        <v>287</v>
      </c>
      <c r="G328" s="24">
        <f t="shared" si="16"/>
        <v>2014</v>
      </c>
      <c r="H328" s="187">
        <f t="shared" si="17"/>
        <v>41944</v>
      </c>
      <c r="I328" s="24">
        <f t="shared" si="18"/>
        <v>3027</v>
      </c>
      <c r="J328" s="186">
        <f t="shared" si="19"/>
        <v>41944</v>
      </c>
    </row>
    <row r="329" spans="1:10" ht="12.75">
      <c r="A329" s="146" t="s">
        <v>380</v>
      </c>
      <c r="B329" s="146" t="s">
        <v>379</v>
      </c>
      <c r="C329" s="146" t="s">
        <v>351</v>
      </c>
      <c r="E329" s="146" t="s">
        <v>378</v>
      </c>
      <c r="F329" s="183">
        <v>288</v>
      </c>
      <c r="G329" s="24">
        <f t="shared" si="16"/>
        <v>2014</v>
      </c>
      <c r="H329" s="187">
        <f t="shared" si="17"/>
        <v>41974</v>
      </c>
      <c r="I329" s="24">
        <f t="shared" si="18"/>
        <v>3039</v>
      </c>
      <c r="J329" s="186">
        <f t="shared" si="19"/>
        <v>41974</v>
      </c>
    </row>
    <row r="330" spans="1:10" ht="12.75">
      <c r="A330" s="146" t="s">
        <v>377</v>
      </c>
      <c r="B330" s="146" t="s">
        <v>376</v>
      </c>
      <c r="C330" s="146" t="s">
        <v>350</v>
      </c>
      <c r="E330" s="146" t="s">
        <v>375</v>
      </c>
      <c r="F330" s="183">
        <v>289</v>
      </c>
      <c r="G330" s="24">
        <f t="shared" si="16"/>
        <v>2015</v>
      </c>
      <c r="H330" s="187">
        <f t="shared" si="17"/>
        <v>42005</v>
      </c>
      <c r="I330" s="24">
        <f t="shared" si="18"/>
        <v>3050</v>
      </c>
      <c r="J330" s="186">
        <f t="shared" si="19"/>
        <v>42005</v>
      </c>
    </row>
    <row r="331" spans="6:10" ht="12.75">
      <c r="F331" s="183">
        <v>290</v>
      </c>
      <c r="G331" s="24">
        <f t="shared" si="16"/>
        <v>0</v>
      </c>
      <c r="H331" s="187">
        <f t="shared" si="17"/>
      </c>
      <c r="I331" s="24" t="e">
        <f t="shared" si="18"/>
        <v>#N/A</v>
      </c>
      <c r="J331" s="186" t="e">
        <f t="shared" si="19"/>
        <v>#NUM!</v>
      </c>
    </row>
    <row r="332" spans="6:10" ht="12.75">
      <c r="F332" s="183">
        <v>291</v>
      </c>
      <c r="G332" s="24">
        <f t="shared" si="16"/>
        <v>0</v>
      </c>
      <c r="H332" s="187">
        <f t="shared" si="17"/>
      </c>
      <c r="I332" s="24" t="e">
        <f t="shared" si="18"/>
        <v>#N/A</v>
      </c>
      <c r="J332" s="186" t="e">
        <f t="shared" si="19"/>
        <v>#NUM!</v>
      </c>
    </row>
    <row r="333" spans="6:10" ht="12.75">
      <c r="F333" s="183">
        <v>292</v>
      </c>
      <c r="G333" s="24">
        <f t="shared" si="16"/>
        <v>0</v>
      </c>
      <c r="H333" s="187">
        <f t="shared" si="17"/>
      </c>
      <c r="I333" s="24" t="e">
        <f t="shared" si="18"/>
        <v>#N/A</v>
      </c>
      <c r="J333" s="186" t="e">
        <f t="shared" si="19"/>
        <v>#NUM!</v>
      </c>
    </row>
    <row r="334" spans="6:10" ht="12.75">
      <c r="F334" s="183">
        <v>293</v>
      </c>
      <c r="G334" s="24">
        <f t="shared" si="16"/>
        <v>0</v>
      </c>
      <c r="H334" s="187">
        <f t="shared" si="17"/>
      </c>
      <c r="I334" s="24" t="e">
        <f t="shared" si="18"/>
        <v>#N/A</v>
      </c>
      <c r="J334" s="186" t="e">
        <f t="shared" si="19"/>
        <v>#NUM!</v>
      </c>
    </row>
    <row r="335" spans="6:10" ht="12.75">
      <c r="F335" s="183">
        <v>294</v>
      </c>
      <c r="G335" s="24">
        <f t="shared" si="16"/>
        <v>0</v>
      </c>
      <c r="H335" s="187">
        <f t="shared" si="17"/>
      </c>
      <c r="I335" s="24" t="e">
        <f t="shared" si="18"/>
        <v>#N/A</v>
      </c>
      <c r="J335" s="186" t="e">
        <f t="shared" si="19"/>
        <v>#NUM!</v>
      </c>
    </row>
    <row r="336" spans="6:10" ht="12.75">
      <c r="F336" s="183">
        <v>295</v>
      </c>
      <c r="G336" s="24">
        <f t="shared" si="16"/>
        <v>0</v>
      </c>
      <c r="H336" s="187">
        <f t="shared" si="17"/>
      </c>
      <c r="I336" s="24" t="e">
        <f t="shared" si="18"/>
        <v>#N/A</v>
      </c>
      <c r="J336" s="186" t="e">
        <f t="shared" si="19"/>
        <v>#NUM!</v>
      </c>
    </row>
    <row r="337" spans="6:10" ht="12.75">
      <c r="F337" s="183">
        <v>296</v>
      </c>
      <c r="G337" s="24">
        <f t="shared" si="16"/>
        <v>0</v>
      </c>
      <c r="H337" s="187">
        <f t="shared" si="17"/>
      </c>
      <c r="I337" s="24" t="e">
        <f t="shared" si="18"/>
        <v>#N/A</v>
      </c>
      <c r="J337" s="186" t="e">
        <f t="shared" si="19"/>
        <v>#NUM!</v>
      </c>
    </row>
    <row r="338" spans="6:10" ht="12.75">
      <c r="F338" s="183">
        <v>297</v>
      </c>
      <c r="G338" s="24">
        <f t="shared" si="16"/>
        <v>0</v>
      </c>
      <c r="H338" s="187">
        <f t="shared" si="17"/>
      </c>
      <c r="I338" s="24" t="e">
        <f t="shared" si="18"/>
        <v>#N/A</v>
      </c>
      <c r="J338" s="186" t="e">
        <f t="shared" si="19"/>
        <v>#NUM!</v>
      </c>
    </row>
    <row r="339" spans="6:10" ht="12.75">
      <c r="F339" s="183">
        <v>298</v>
      </c>
      <c r="G339" s="24">
        <f t="shared" si="16"/>
        <v>0</v>
      </c>
      <c r="H339" s="187">
        <f t="shared" si="17"/>
      </c>
      <c r="I339" s="24" t="e">
        <f t="shared" si="18"/>
        <v>#N/A</v>
      </c>
      <c r="J339" s="186" t="e">
        <f t="shared" si="19"/>
        <v>#NUM!</v>
      </c>
    </row>
    <row r="340" spans="6:10" ht="12.75">
      <c r="F340" s="183">
        <v>299</v>
      </c>
      <c r="G340" s="24">
        <f t="shared" si="16"/>
        <v>0</v>
      </c>
      <c r="H340" s="187">
        <f t="shared" si="17"/>
      </c>
      <c r="I340" s="24" t="e">
        <f t="shared" si="18"/>
        <v>#N/A</v>
      </c>
      <c r="J340" s="186" t="e">
        <f t="shared" si="19"/>
        <v>#NUM!</v>
      </c>
    </row>
    <row r="341" spans="6:10" ht="12.75">
      <c r="F341" s="183">
        <v>300</v>
      </c>
      <c r="G341" s="24">
        <f t="shared" si="16"/>
        <v>0</v>
      </c>
      <c r="H341" s="187">
        <f t="shared" si="17"/>
      </c>
      <c r="I341" s="24" t="e">
        <f t="shared" si="18"/>
        <v>#N/A</v>
      </c>
      <c r="J341" s="186" t="e">
        <f t="shared" si="19"/>
        <v>#NUM!</v>
      </c>
    </row>
    <row r="342" spans="6:10" ht="12.75">
      <c r="F342" s="183">
        <v>301</v>
      </c>
      <c r="G342" s="24">
        <f t="shared" si="16"/>
        <v>0</v>
      </c>
      <c r="H342" s="187">
        <f t="shared" si="17"/>
      </c>
      <c r="I342" s="24" t="e">
        <f t="shared" si="18"/>
        <v>#N/A</v>
      </c>
      <c r="J342" s="186" t="e">
        <f t="shared" si="19"/>
        <v>#NUM!</v>
      </c>
    </row>
    <row r="343" spans="6:10" ht="12.75">
      <c r="F343" s="183">
        <v>302</v>
      </c>
      <c r="G343" s="24">
        <f t="shared" si="16"/>
        <v>0</v>
      </c>
      <c r="H343" s="187">
        <f t="shared" si="17"/>
      </c>
      <c r="I343" s="24" t="e">
        <f t="shared" si="18"/>
        <v>#N/A</v>
      </c>
      <c r="J343" s="186" t="e">
        <f t="shared" si="19"/>
        <v>#NUM!</v>
      </c>
    </row>
    <row r="344" spans="6:10" ht="12.75">
      <c r="F344" s="183">
        <v>303</v>
      </c>
      <c r="G344" s="24">
        <f t="shared" si="16"/>
        <v>0</v>
      </c>
      <c r="H344" s="187">
        <f t="shared" si="17"/>
      </c>
      <c r="I344" s="24" t="e">
        <f t="shared" si="18"/>
        <v>#N/A</v>
      </c>
      <c r="J344" s="186" t="e">
        <f t="shared" si="19"/>
        <v>#NUM!</v>
      </c>
    </row>
    <row r="345" spans="6:10" ht="12.75">
      <c r="F345" s="183">
        <v>304</v>
      </c>
      <c r="G345" s="24">
        <f t="shared" si="16"/>
        <v>0</v>
      </c>
      <c r="H345" s="187">
        <f t="shared" si="17"/>
      </c>
      <c r="I345" s="24" t="e">
        <f t="shared" si="18"/>
        <v>#N/A</v>
      </c>
      <c r="J345" s="186" t="e">
        <f t="shared" si="19"/>
        <v>#NUM!</v>
      </c>
    </row>
    <row r="346" spans="6:10" ht="12.75">
      <c r="F346" s="183">
        <v>305</v>
      </c>
      <c r="G346" s="24">
        <f t="shared" si="16"/>
        <v>0</v>
      </c>
      <c r="H346" s="187">
        <f t="shared" si="17"/>
      </c>
      <c r="I346" s="24" t="e">
        <f t="shared" si="18"/>
        <v>#N/A</v>
      </c>
      <c r="J346" s="186" t="e">
        <f t="shared" si="19"/>
        <v>#NUM!</v>
      </c>
    </row>
    <row r="347" spans="6:10" ht="12.75">
      <c r="F347" s="183">
        <v>306</v>
      </c>
      <c r="G347" s="24">
        <f t="shared" si="16"/>
        <v>0</v>
      </c>
      <c r="H347" s="187">
        <f t="shared" si="17"/>
      </c>
      <c r="I347" s="24" t="e">
        <f t="shared" si="18"/>
        <v>#N/A</v>
      </c>
      <c r="J347" s="186" t="e">
        <f t="shared" si="19"/>
        <v>#NUM!</v>
      </c>
    </row>
    <row r="348" spans="6:10" ht="12.75">
      <c r="F348" s="183">
        <v>307</v>
      </c>
      <c r="G348" s="24">
        <f t="shared" si="16"/>
        <v>0</v>
      </c>
      <c r="H348" s="187">
        <f t="shared" si="17"/>
      </c>
      <c r="I348" s="24" t="e">
        <f t="shared" si="18"/>
        <v>#N/A</v>
      </c>
      <c r="J348" s="186" t="e">
        <f t="shared" si="19"/>
        <v>#NUM!</v>
      </c>
    </row>
    <row r="349" spans="6:10" ht="12.75">
      <c r="F349" s="183">
        <v>308</v>
      </c>
      <c r="G349" s="24">
        <f t="shared" si="16"/>
        <v>0</v>
      </c>
      <c r="H349" s="187">
        <f t="shared" si="17"/>
      </c>
      <c r="I349" s="24" t="e">
        <f t="shared" si="18"/>
        <v>#N/A</v>
      </c>
      <c r="J349" s="186" t="e">
        <f t="shared" si="19"/>
        <v>#NUM!</v>
      </c>
    </row>
    <row r="350" spans="6:10" ht="12.75">
      <c r="F350" s="183">
        <v>309</v>
      </c>
      <c r="G350" s="24">
        <f t="shared" si="16"/>
        <v>0</v>
      </c>
      <c r="H350" s="187">
        <f t="shared" si="17"/>
      </c>
      <c r="I350" s="24" t="e">
        <f t="shared" si="18"/>
        <v>#N/A</v>
      </c>
      <c r="J350" s="186" t="e">
        <f t="shared" si="19"/>
        <v>#NUM!</v>
      </c>
    </row>
    <row r="351" spans="6:10" ht="12.75">
      <c r="F351" s="183">
        <v>310</v>
      </c>
      <c r="G351" s="24">
        <f t="shared" si="16"/>
        <v>0</v>
      </c>
      <c r="H351" s="187">
        <f t="shared" si="17"/>
      </c>
      <c r="I351" s="24" t="e">
        <f t="shared" si="18"/>
        <v>#N/A</v>
      </c>
      <c r="J351" s="186" t="e">
        <f t="shared" si="19"/>
        <v>#NUM!</v>
      </c>
    </row>
    <row r="352" spans="6:10" ht="12.75">
      <c r="F352" s="183">
        <v>311</v>
      </c>
      <c r="G352" s="24">
        <f t="shared" si="16"/>
        <v>0</v>
      </c>
      <c r="H352" s="187">
        <f t="shared" si="17"/>
      </c>
      <c r="I352" s="24" t="e">
        <f t="shared" si="18"/>
        <v>#N/A</v>
      </c>
      <c r="J352" s="186" t="e">
        <f t="shared" si="19"/>
        <v>#NUM!</v>
      </c>
    </row>
    <row r="353" spans="6:10" ht="12.75">
      <c r="F353" s="183">
        <v>312</v>
      </c>
      <c r="G353" s="24">
        <f t="shared" si="16"/>
        <v>0</v>
      </c>
      <c r="H353" s="187">
        <f t="shared" si="17"/>
      </c>
      <c r="I353" s="24" t="e">
        <f t="shared" si="18"/>
        <v>#N/A</v>
      </c>
      <c r="J353" s="186" t="e">
        <f t="shared" si="19"/>
        <v>#NUM!</v>
      </c>
    </row>
    <row r="354" spans="6:10" ht="12.75">
      <c r="F354" s="188" t="s">
        <v>374</v>
      </c>
      <c r="G354" s="24">
        <f t="shared" si="16"/>
        <v>0</v>
      </c>
      <c r="H354" s="187">
        <f t="shared" si="17"/>
      </c>
      <c r="I354" s="24" t="e">
        <f t="shared" si="18"/>
        <v>#N/A</v>
      </c>
      <c r="J354" s="186" t="e">
        <f t="shared" si="19"/>
        <v>#NUM!</v>
      </c>
    </row>
    <row r="355" spans="6:10" ht="12.75">
      <c r="F355" s="188" t="s">
        <v>373</v>
      </c>
      <c r="G355" s="24">
        <f t="shared" si="16"/>
        <v>0</v>
      </c>
      <c r="H355" s="187">
        <f t="shared" si="17"/>
      </c>
      <c r="I355" s="24" t="e">
        <f t="shared" si="18"/>
        <v>#N/A</v>
      </c>
      <c r="J355" s="186" t="e">
        <f t="shared" si="19"/>
        <v>#NUM!</v>
      </c>
    </row>
    <row r="356" spans="6:10" ht="12.75">
      <c r="F356" s="188" t="s">
        <v>372</v>
      </c>
      <c r="G356" s="24">
        <f t="shared" si="16"/>
        <v>0</v>
      </c>
      <c r="H356" s="187">
        <f t="shared" si="17"/>
      </c>
      <c r="I356" s="24" t="e">
        <f t="shared" si="18"/>
        <v>#N/A</v>
      </c>
      <c r="J356" s="186" t="e">
        <f t="shared" si="19"/>
        <v>#NUM!</v>
      </c>
    </row>
    <row r="357" spans="6:10" ht="12.75">
      <c r="F357" s="188" t="s">
        <v>371</v>
      </c>
      <c r="G357" s="24">
        <f t="shared" si="16"/>
        <v>0</v>
      </c>
      <c r="H357" s="187">
        <f t="shared" si="17"/>
      </c>
      <c r="I357" s="24" t="e">
        <f t="shared" si="18"/>
        <v>#N/A</v>
      </c>
      <c r="J357" s="186" t="e">
        <f t="shared" si="19"/>
        <v>#NUM!</v>
      </c>
    </row>
    <row r="358" spans="6:10" ht="12.75">
      <c r="F358" s="188" t="s">
        <v>370</v>
      </c>
      <c r="G358" s="24">
        <f t="shared" si="16"/>
        <v>0</v>
      </c>
      <c r="H358" s="187">
        <f t="shared" si="17"/>
      </c>
      <c r="I358" s="24" t="e">
        <f t="shared" si="18"/>
        <v>#N/A</v>
      </c>
      <c r="J358" s="186" t="e">
        <f t="shared" si="19"/>
        <v>#NUM!</v>
      </c>
    </row>
    <row r="359" spans="6:10" ht="12.75">
      <c r="F359" s="188" t="s">
        <v>369</v>
      </c>
      <c r="G359" s="24">
        <f t="shared" si="16"/>
        <v>0</v>
      </c>
      <c r="H359" s="187">
        <f t="shared" si="17"/>
      </c>
      <c r="I359" s="24" t="e">
        <f t="shared" si="18"/>
        <v>#N/A</v>
      </c>
      <c r="J359" s="186" t="e">
        <f t="shared" si="19"/>
        <v>#NUM!</v>
      </c>
    </row>
    <row r="360" ht="12.75">
      <c r="H360" s="150" t="s">
        <v>368</v>
      </c>
    </row>
    <row r="361" spans="1:14" ht="12.75">
      <c r="A361" s="24" t="s">
        <v>367</v>
      </c>
      <c r="B361" s="24" t="s">
        <v>366</v>
      </c>
      <c r="C361" s="24" t="s">
        <v>365</v>
      </c>
      <c r="D361" s="24" t="s">
        <v>364</v>
      </c>
      <c r="E361" s="24" t="s">
        <v>363</v>
      </c>
      <c r="F361" s="24" t="s">
        <v>252</v>
      </c>
      <c r="I361" s="24" t="s">
        <v>362</v>
      </c>
      <c r="N361" s="24" t="s">
        <v>361</v>
      </c>
    </row>
    <row r="362" spans="1:15" ht="12.75">
      <c r="A362" s="185">
        <v>2013</v>
      </c>
      <c r="B362" s="185">
        <v>1</v>
      </c>
      <c r="C362" s="183" t="s">
        <v>350</v>
      </c>
      <c r="D362" s="184">
        <v>2.22</v>
      </c>
      <c r="E362" s="184">
        <v>5.16</v>
      </c>
      <c r="F362" s="183">
        <v>1</v>
      </c>
      <c r="H362" s="185">
        <f>A362</f>
        <v>2013</v>
      </c>
      <c r="I362" s="185">
        <f>A374</f>
        <v>2014</v>
      </c>
      <c r="J362" s="185">
        <f>A386</f>
        <v>2015</v>
      </c>
      <c r="M362" s="24">
        <v>0</v>
      </c>
      <c r="N362" s="24">
        <v>0</v>
      </c>
      <c r="O362" s="24">
        <v>0</v>
      </c>
    </row>
    <row r="363" spans="1:15" ht="12.75">
      <c r="A363" s="185">
        <v>2013</v>
      </c>
      <c r="B363" s="185">
        <v>2</v>
      </c>
      <c r="C363" s="183" t="s">
        <v>360</v>
      </c>
      <c r="D363" s="184">
        <v>2.33</v>
      </c>
      <c r="E363" s="184">
        <v>5.39</v>
      </c>
      <c r="F363" s="183">
        <v>2</v>
      </c>
      <c r="G363" s="183" t="str">
        <f aca="true" t="shared" si="20" ref="G363:G374">C362</f>
        <v>January</v>
      </c>
      <c r="H363" s="24">
        <f aca="true" t="shared" si="21" ref="H363:H374">IF(ISBLANK(D362),NA(),D362)</f>
        <v>2.22</v>
      </c>
      <c r="I363" s="24">
        <f aca="true" t="shared" si="22" ref="I363:I374">IF(ISBLANK(D374),NA(),D374)</f>
        <v>2.19</v>
      </c>
      <c r="J363" s="24">
        <f aca="true" t="shared" si="23" ref="J363:J374">IF(ISBLANK(D386),NA(),D386)</f>
        <v>2.32</v>
      </c>
      <c r="L363" s="183" t="str">
        <f aca="true" t="shared" si="24" ref="L363:L374">C362</f>
        <v>January</v>
      </c>
      <c r="M363" s="24">
        <f aca="true" t="shared" si="25" ref="M363:M374">IF(ISBLANK(E362),NA(),E362)</f>
        <v>5.16</v>
      </c>
      <c r="N363" s="24">
        <f aca="true" t="shared" si="26" ref="N363:N374">IF(ISBLANK(E374),NA(),E374)</f>
        <v>5.11</v>
      </c>
      <c r="O363" s="24">
        <f aca="true" t="shared" si="27" ref="O363:O374">IF(ISBLANK(E386),NA(),E386)</f>
        <v>5.34</v>
      </c>
    </row>
    <row r="364" spans="1:15" ht="12.75">
      <c r="A364" s="185">
        <v>2013</v>
      </c>
      <c r="B364" s="185">
        <v>3</v>
      </c>
      <c r="C364" s="183" t="s">
        <v>359</v>
      </c>
      <c r="D364" s="184">
        <v>2.51</v>
      </c>
      <c r="E364" s="184">
        <v>5.57</v>
      </c>
      <c r="F364" s="183">
        <v>3</v>
      </c>
      <c r="G364" s="183" t="str">
        <f t="shared" si="20"/>
        <v>February</v>
      </c>
      <c r="H364" s="24">
        <f t="shared" si="21"/>
        <v>2.33</v>
      </c>
      <c r="I364" s="24">
        <f t="shared" si="22"/>
        <v>2.32</v>
      </c>
      <c r="J364" s="24" t="e">
        <f t="shared" si="23"/>
        <v>#N/A</v>
      </c>
      <c r="L364" s="183" t="str">
        <f t="shared" si="24"/>
        <v>February</v>
      </c>
      <c r="M364" s="24">
        <f t="shared" si="25"/>
        <v>5.39</v>
      </c>
      <c r="N364" s="24">
        <f t="shared" si="26"/>
        <v>5.36</v>
      </c>
      <c r="O364" s="24" t="e">
        <f t="shared" si="27"/>
        <v>#N/A</v>
      </c>
    </row>
    <row r="365" spans="1:15" ht="12.75">
      <c r="A365" s="185">
        <v>2013</v>
      </c>
      <c r="B365" s="185">
        <v>4</v>
      </c>
      <c r="C365" s="183" t="s">
        <v>358</v>
      </c>
      <c r="D365" s="184">
        <v>2.59</v>
      </c>
      <c r="E365" s="184">
        <v>5.82</v>
      </c>
      <c r="F365" s="183">
        <v>4</v>
      </c>
      <c r="G365" s="183" t="str">
        <f t="shared" si="20"/>
        <v>March</v>
      </c>
      <c r="H365" s="24">
        <f t="shared" si="21"/>
        <v>2.51</v>
      </c>
      <c r="I365" s="24">
        <f t="shared" si="22"/>
        <v>2.51</v>
      </c>
      <c r="J365" s="24" t="e">
        <f t="shared" si="23"/>
        <v>#N/A</v>
      </c>
      <c r="L365" s="183" t="str">
        <f t="shared" si="24"/>
        <v>March</v>
      </c>
      <c r="M365" s="24">
        <f t="shared" si="25"/>
        <v>5.57</v>
      </c>
      <c r="N365" s="24">
        <f t="shared" si="26"/>
        <v>5.62</v>
      </c>
      <c r="O365" s="24" t="e">
        <f t="shared" si="27"/>
        <v>#N/A</v>
      </c>
    </row>
    <row r="366" spans="1:15" ht="12.75">
      <c r="A366" s="185">
        <v>2013</v>
      </c>
      <c r="B366" s="185">
        <v>5</v>
      </c>
      <c r="C366" s="183" t="s">
        <v>8</v>
      </c>
      <c r="D366" s="184">
        <v>2.71</v>
      </c>
      <c r="E366" s="184">
        <v>5.81</v>
      </c>
      <c r="F366" s="183">
        <v>5</v>
      </c>
      <c r="G366" s="183" t="str">
        <f t="shared" si="20"/>
        <v>April</v>
      </c>
      <c r="H366" s="24">
        <f t="shared" si="21"/>
        <v>2.59</v>
      </c>
      <c r="I366" s="24">
        <f t="shared" si="22"/>
        <v>2.67</v>
      </c>
      <c r="J366" s="24" t="e">
        <f t="shared" si="23"/>
        <v>#N/A</v>
      </c>
      <c r="L366" s="183" t="str">
        <f t="shared" si="24"/>
        <v>April</v>
      </c>
      <c r="M366" s="24">
        <f t="shared" si="25"/>
        <v>5.82</v>
      </c>
      <c r="N366" s="24">
        <f t="shared" si="26"/>
        <v>5.92</v>
      </c>
      <c r="O366" s="24" t="e">
        <f t="shared" si="27"/>
        <v>#N/A</v>
      </c>
    </row>
    <row r="367" spans="1:15" ht="12.75">
      <c r="A367" s="185">
        <v>2013</v>
      </c>
      <c r="B367" s="185">
        <v>6</v>
      </c>
      <c r="C367" s="183" t="s">
        <v>357</v>
      </c>
      <c r="D367" s="184">
        <v>2.8</v>
      </c>
      <c r="E367" s="184">
        <v>5.86</v>
      </c>
      <c r="F367" s="183">
        <v>6</v>
      </c>
      <c r="G367" s="183" t="str">
        <f t="shared" si="20"/>
        <v>May</v>
      </c>
      <c r="H367" s="24">
        <f t="shared" si="21"/>
        <v>2.71</v>
      </c>
      <c r="I367" s="24">
        <f t="shared" si="22"/>
        <v>2.77</v>
      </c>
      <c r="J367" s="24" t="e">
        <f t="shared" si="23"/>
        <v>#N/A</v>
      </c>
      <c r="L367" s="183" t="str">
        <f t="shared" si="24"/>
        <v>May</v>
      </c>
      <c r="M367" s="24">
        <f t="shared" si="25"/>
        <v>5.81</v>
      </c>
      <c r="N367" s="24">
        <f t="shared" si="26"/>
        <v>5.88</v>
      </c>
      <c r="O367" s="24" t="e">
        <f t="shared" si="27"/>
        <v>#N/A</v>
      </c>
    </row>
    <row r="368" spans="1:15" ht="12.75">
      <c r="A368" s="185">
        <v>2013</v>
      </c>
      <c r="B368" s="185">
        <v>7</v>
      </c>
      <c r="C368" s="183" t="s">
        <v>356</v>
      </c>
      <c r="D368" s="184">
        <v>2.85</v>
      </c>
      <c r="E368" s="184">
        <v>5.68</v>
      </c>
      <c r="F368" s="183">
        <v>7</v>
      </c>
      <c r="G368" s="183" t="str">
        <f t="shared" si="20"/>
        <v>June</v>
      </c>
      <c r="H368" s="24">
        <f t="shared" si="21"/>
        <v>2.8</v>
      </c>
      <c r="I368" s="24">
        <f t="shared" si="22"/>
        <v>2.86</v>
      </c>
      <c r="J368" s="24" t="e">
        <f t="shared" si="23"/>
        <v>#N/A</v>
      </c>
      <c r="L368" s="183" t="str">
        <f t="shared" si="24"/>
        <v>June</v>
      </c>
      <c r="M368" s="24">
        <f t="shared" si="25"/>
        <v>5.86</v>
      </c>
      <c r="N368" s="24">
        <f t="shared" si="26"/>
        <v>5.96</v>
      </c>
      <c r="O368" s="24" t="e">
        <f t="shared" si="27"/>
        <v>#N/A</v>
      </c>
    </row>
    <row r="369" spans="1:15" ht="12.75">
      <c r="A369" s="185">
        <v>2013</v>
      </c>
      <c r="B369" s="185">
        <v>8</v>
      </c>
      <c r="C369" s="183" t="s">
        <v>355</v>
      </c>
      <c r="D369" s="184">
        <v>2.85</v>
      </c>
      <c r="E369" s="184">
        <v>5.81</v>
      </c>
      <c r="F369" s="183">
        <v>8</v>
      </c>
      <c r="G369" s="183" t="str">
        <f t="shared" si="20"/>
        <v>July</v>
      </c>
      <c r="H369" s="24">
        <f t="shared" si="21"/>
        <v>2.85</v>
      </c>
      <c r="I369" s="24">
        <f t="shared" si="22"/>
        <v>2.95</v>
      </c>
      <c r="J369" s="24" t="e">
        <f t="shared" si="23"/>
        <v>#N/A</v>
      </c>
      <c r="L369" s="183" t="str">
        <f t="shared" si="24"/>
        <v>July</v>
      </c>
      <c r="M369" s="24">
        <f t="shared" si="25"/>
        <v>5.68</v>
      </c>
      <c r="N369" s="24">
        <f t="shared" si="26"/>
        <v>5.82</v>
      </c>
      <c r="O369" s="24" t="e">
        <f t="shared" si="27"/>
        <v>#N/A</v>
      </c>
    </row>
    <row r="370" spans="1:15" ht="12.75">
      <c r="A370" s="185">
        <v>2013</v>
      </c>
      <c r="B370" s="185">
        <v>9</v>
      </c>
      <c r="C370" s="183" t="s">
        <v>354</v>
      </c>
      <c r="D370" s="184">
        <v>2.6</v>
      </c>
      <c r="E370" s="184">
        <v>5.49</v>
      </c>
      <c r="F370" s="183">
        <v>9</v>
      </c>
      <c r="G370" s="183" t="str">
        <f t="shared" si="20"/>
        <v>August</v>
      </c>
      <c r="H370" s="24">
        <f t="shared" si="21"/>
        <v>2.85</v>
      </c>
      <c r="I370" s="24">
        <f t="shared" si="22"/>
        <v>2.89</v>
      </c>
      <c r="J370" s="24" t="e">
        <f t="shared" si="23"/>
        <v>#N/A</v>
      </c>
      <c r="L370" s="183" t="str">
        <f t="shared" si="24"/>
        <v>August</v>
      </c>
      <c r="M370" s="24">
        <f t="shared" si="25"/>
        <v>5.81</v>
      </c>
      <c r="N370" s="24">
        <f t="shared" si="26"/>
        <v>5.84</v>
      </c>
      <c r="O370" s="24" t="e">
        <f t="shared" si="27"/>
        <v>#N/A</v>
      </c>
    </row>
    <row r="371" spans="1:15" ht="12.75">
      <c r="A371" s="185">
        <v>2013</v>
      </c>
      <c r="B371" s="185">
        <v>10</v>
      </c>
      <c r="C371" s="183" t="s">
        <v>353</v>
      </c>
      <c r="D371" s="184">
        <v>2.64</v>
      </c>
      <c r="E371" s="184">
        <v>5.72</v>
      </c>
      <c r="F371" s="183">
        <v>10</v>
      </c>
      <c r="G371" s="183" t="str">
        <f t="shared" si="20"/>
        <v>September</v>
      </c>
      <c r="H371" s="24">
        <f t="shared" si="21"/>
        <v>2.6</v>
      </c>
      <c r="I371" s="24">
        <f t="shared" si="22"/>
        <v>2.66</v>
      </c>
      <c r="J371" s="24" t="e">
        <f t="shared" si="23"/>
        <v>#N/A</v>
      </c>
      <c r="L371" s="183" t="str">
        <f t="shared" si="24"/>
        <v>September</v>
      </c>
      <c r="M371" s="24">
        <f t="shared" si="25"/>
        <v>5.49</v>
      </c>
      <c r="N371" s="24">
        <f t="shared" si="26"/>
        <v>5.63</v>
      </c>
      <c r="O371" s="24" t="e">
        <f t="shared" si="27"/>
        <v>#N/A</v>
      </c>
    </row>
    <row r="372" spans="1:15" ht="12.75">
      <c r="A372" s="185">
        <v>2013</v>
      </c>
      <c r="B372" s="185">
        <v>11</v>
      </c>
      <c r="C372" s="183" t="s">
        <v>352</v>
      </c>
      <c r="D372" s="184">
        <v>2.48</v>
      </c>
      <c r="E372" s="184">
        <v>5.52</v>
      </c>
      <c r="F372" s="183">
        <v>11</v>
      </c>
      <c r="G372" s="183" t="str">
        <f t="shared" si="20"/>
        <v>October</v>
      </c>
      <c r="H372" s="24">
        <f t="shared" si="21"/>
        <v>2.64</v>
      </c>
      <c r="I372" s="24">
        <f t="shared" si="22"/>
        <v>2.74</v>
      </c>
      <c r="J372" s="24" t="e">
        <f t="shared" si="23"/>
        <v>#N/A</v>
      </c>
      <c r="L372" s="183" t="str">
        <f t="shared" si="24"/>
        <v>October</v>
      </c>
      <c r="M372" s="24">
        <f t="shared" si="25"/>
        <v>5.72</v>
      </c>
      <c r="N372" s="24">
        <f t="shared" si="26"/>
        <v>5.87</v>
      </c>
      <c r="O372" s="24" t="e">
        <f t="shared" si="27"/>
        <v>#N/A</v>
      </c>
    </row>
    <row r="373" spans="1:15" ht="12.75">
      <c r="A373" s="185">
        <v>2013</v>
      </c>
      <c r="B373" s="185">
        <v>12</v>
      </c>
      <c r="C373" s="183" t="s">
        <v>351</v>
      </c>
      <c r="D373" s="184">
        <v>2.36</v>
      </c>
      <c r="E373" s="184">
        <v>5.43</v>
      </c>
      <c r="F373" s="183">
        <v>12</v>
      </c>
      <c r="G373" s="183" t="str">
        <f t="shared" si="20"/>
        <v>November</v>
      </c>
      <c r="H373" s="24">
        <f t="shared" si="21"/>
        <v>2.48</v>
      </c>
      <c r="I373" s="24">
        <f t="shared" si="22"/>
        <v>2.52</v>
      </c>
      <c r="J373" s="24" t="e">
        <f t="shared" si="23"/>
        <v>#N/A</v>
      </c>
      <c r="L373" s="183" t="str">
        <f t="shared" si="24"/>
        <v>November</v>
      </c>
      <c r="M373" s="24">
        <f t="shared" si="25"/>
        <v>5.52</v>
      </c>
      <c r="N373" s="24">
        <f t="shared" si="26"/>
        <v>5.57</v>
      </c>
      <c r="O373" s="24" t="e">
        <f t="shared" si="27"/>
        <v>#N/A</v>
      </c>
    </row>
    <row r="374" spans="1:15" ht="12.75">
      <c r="A374" s="185">
        <v>2014</v>
      </c>
      <c r="B374" s="185">
        <v>1</v>
      </c>
      <c r="C374" s="183" t="s">
        <v>350</v>
      </c>
      <c r="D374" s="184">
        <v>2.19</v>
      </c>
      <c r="E374" s="184">
        <v>5.11</v>
      </c>
      <c r="F374" s="183">
        <v>13</v>
      </c>
      <c r="G374" s="183" t="str">
        <f t="shared" si="20"/>
        <v>December</v>
      </c>
      <c r="H374" s="24">
        <f t="shared" si="21"/>
        <v>2.36</v>
      </c>
      <c r="I374" s="24">
        <f t="shared" si="22"/>
        <v>2.49</v>
      </c>
      <c r="J374" s="24" t="e">
        <f t="shared" si="23"/>
        <v>#N/A</v>
      </c>
      <c r="L374" s="183" t="str">
        <f t="shared" si="24"/>
        <v>December</v>
      </c>
      <c r="M374" s="24">
        <f t="shared" si="25"/>
        <v>5.43</v>
      </c>
      <c r="N374" s="24">
        <f t="shared" si="26"/>
        <v>5.69</v>
      </c>
      <c r="O374" s="24" t="e">
        <f t="shared" si="27"/>
        <v>#N/A</v>
      </c>
    </row>
    <row r="375" spans="1:6" ht="12.75">
      <c r="A375" s="185">
        <v>2014</v>
      </c>
      <c r="B375" s="185">
        <v>2</v>
      </c>
      <c r="C375" s="183" t="s">
        <v>360</v>
      </c>
      <c r="D375" s="184">
        <v>2.32</v>
      </c>
      <c r="E375" s="184">
        <v>5.36</v>
      </c>
      <c r="F375" s="183">
        <v>14</v>
      </c>
    </row>
    <row r="376" spans="1:6" ht="12.75">
      <c r="A376" s="185">
        <v>2014</v>
      </c>
      <c r="B376" s="185">
        <v>3</v>
      </c>
      <c r="C376" s="183" t="s">
        <v>359</v>
      </c>
      <c r="D376" s="184">
        <v>2.51</v>
      </c>
      <c r="E376" s="184">
        <v>5.62</v>
      </c>
      <c r="F376" s="183">
        <v>15</v>
      </c>
    </row>
    <row r="377" spans="1:6" ht="12.75">
      <c r="A377" s="185">
        <v>2014</v>
      </c>
      <c r="B377" s="185">
        <v>4</v>
      </c>
      <c r="C377" s="183" t="s">
        <v>358</v>
      </c>
      <c r="D377" s="184">
        <v>2.67</v>
      </c>
      <c r="E377" s="184">
        <v>5.92</v>
      </c>
      <c r="F377" s="183">
        <v>16</v>
      </c>
    </row>
    <row r="378" spans="1:6" ht="12.75">
      <c r="A378" s="185">
        <v>2014</v>
      </c>
      <c r="B378" s="185">
        <v>5</v>
      </c>
      <c r="C378" s="183" t="s">
        <v>8</v>
      </c>
      <c r="D378" s="184">
        <v>2.77</v>
      </c>
      <c r="E378" s="184">
        <v>5.88</v>
      </c>
      <c r="F378" s="183">
        <v>17</v>
      </c>
    </row>
    <row r="379" spans="1:6" ht="12.75">
      <c r="A379" s="185">
        <v>2014</v>
      </c>
      <c r="B379" s="185">
        <v>6</v>
      </c>
      <c r="C379" s="183" t="s">
        <v>357</v>
      </c>
      <c r="D379" s="184">
        <v>2.86</v>
      </c>
      <c r="E379" s="184">
        <v>5.96</v>
      </c>
      <c r="F379" s="183">
        <v>18</v>
      </c>
    </row>
    <row r="380" spans="1:6" ht="12.75">
      <c r="A380" s="185">
        <v>2014</v>
      </c>
      <c r="B380" s="185">
        <v>7</v>
      </c>
      <c r="C380" s="183" t="s">
        <v>356</v>
      </c>
      <c r="D380" s="184">
        <v>2.95</v>
      </c>
      <c r="E380" s="184">
        <v>5.82</v>
      </c>
      <c r="F380" s="183">
        <v>19</v>
      </c>
    </row>
    <row r="381" spans="1:6" ht="12.75">
      <c r="A381" s="185">
        <v>2014</v>
      </c>
      <c r="B381" s="185">
        <v>8</v>
      </c>
      <c r="C381" s="183" t="s">
        <v>355</v>
      </c>
      <c r="D381" s="184">
        <v>2.89</v>
      </c>
      <c r="E381" s="184">
        <v>5.84</v>
      </c>
      <c r="F381" s="183">
        <v>20</v>
      </c>
    </row>
    <row r="382" spans="1:6" ht="12.75">
      <c r="A382" s="185">
        <v>2014</v>
      </c>
      <c r="B382" s="185">
        <v>9</v>
      </c>
      <c r="C382" s="183" t="s">
        <v>354</v>
      </c>
      <c r="D382" s="184">
        <v>2.66</v>
      </c>
      <c r="E382" s="184">
        <v>5.63</v>
      </c>
      <c r="F382" s="183">
        <v>21</v>
      </c>
    </row>
    <row r="383" spans="1:6" ht="12.75">
      <c r="A383" s="185">
        <v>2014</v>
      </c>
      <c r="B383" s="185">
        <v>10</v>
      </c>
      <c r="C383" s="183" t="s">
        <v>353</v>
      </c>
      <c r="D383" s="184">
        <v>2.74</v>
      </c>
      <c r="E383" s="184">
        <v>5.87</v>
      </c>
      <c r="F383" s="183">
        <v>22</v>
      </c>
    </row>
    <row r="384" spans="1:6" ht="12.75">
      <c r="A384" s="185">
        <v>2014</v>
      </c>
      <c r="B384" s="185">
        <v>11</v>
      </c>
      <c r="C384" s="183" t="s">
        <v>352</v>
      </c>
      <c r="D384" s="184">
        <v>2.52</v>
      </c>
      <c r="E384" s="184">
        <v>5.57</v>
      </c>
      <c r="F384" s="183">
        <v>23</v>
      </c>
    </row>
    <row r="385" spans="1:6" ht="12.75">
      <c r="A385" s="185">
        <v>2014</v>
      </c>
      <c r="B385" s="185">
        <v>12</v>
      </c>
      <c r="C385" s="183" t="s">
        <v>351</v>
      </c>
      <c r="D385" s="184">
        <v>2.49</v>
      </c>
      <c r="E385" s="184">
        <v>5.69</v>
      </c>
      <c r="F385" s="183">
        <v>24</v>
      </c>
    </row>
    <row r="386" spans="1:6" ht="12.75">
      <c r="A386" s="185">
        <v>2015</v>
      </c>
      <c r="B386" s="185">
        <v>1</v>
      </c>
      <c r="C386" s="183" t="s">
        <v>350</v>
      </c>
      <c r="D386" s="184">
        <v>2.32</v>
      </c>
      <c r="E386" s="184">
        <v>5.34</v>
      </c>
      <c r="F386" s="183">
        <v>25</v>
      </c>
    </row>
    <row r="387" spans="1:6" ht="12.75">
      <c r="A387" s="185"/>
      <c r="B387" s="185"/>
      <c r="C387" s="183"/>
      <c r="D387" s="184"/>
      <c r="E387" s="184"/>
      <c r="F387" s="183">
        <v>26</v>
      </c>
    </row>
    <row r="388" spans="1:6" ht="12.75">
      <c r="A388" s="185"/>
      <c r="B388" s="185"/>
      <c r="C388" s="183"/>
      <c r="D388" s="184"/>
      <c r="E388" s="184"/>
      <c r="F388" s="183">
        <v>27</v>
      </c>
    </row>
    <row r="389" spans="1:6" ht="12.75">
      <c r="A389" s="185"/>
      <c r="B389" s="185"/>
      <c r="C389" s="183"/>
      <c r="D389" s="184"/>
      <c r="E389" s="184"/>
      <c r="F389" s="183">
        <v>28</v>
      </c>
    </row>
    <row r="390" spans="1:6" ht="12.75">
      <c r="A390" s="185"/>
      <c r="B390" s="185"/>
      <c r="C390" s="183"/>
      <c r="D390" s="184"/>
      <c r="E390" s="184"/>
      <c r="F390" s="183">
        <v>29</v>
      </c>
    </row>
    <row r="391" spans="1:6" ht="12.75">
      <c r="A391" s="185"/>
      <c r="B391" s="185"/>
      <c r="C391" s="183"/>
      <c r="D391" s="184"/>
      <c r="E391" s="184"/>
      <c r="F391" s="183">
        <v>30</v>
      </c>
    </row>
    <row r="392" spans="1:6" ht="12.75">
      <c r="A392" s="185"/>
      <c r="B392" s="185"/>
      <c r="C392" s="183"/>
      <c r="D392" s="184"/>
      <c r="E392" s="184"/>
      <c r="F392" s="183">
        <v>31</v>
      </c>
    </row>
    <row r="393" spans="1:6" ht="12.75">
      <c r="A393" s="185"/>
      <c r="B393" s="185"/>
      <c r="C393" s="183"/>
      <c r="D393" s="184"/>
      <c r="E393" s="184"/>
      <c r="F393" s="183">
        <v>32</v>
      </c>
    </row>
    <row r="394" spans="1:6" ht="12.75">
      <c r="A394" s="185"/>
      <c r="B394" s="185"/>
      <c r="C394" s="183"/>
      <c r="D394" s="184"/>
      <c r="E394" s="184"/>
      <c r="F394" s="183">
        <v>33</v>
      </c>
    </row>
    <row r="395" spans="1:6" ht="12.75">
      <c r="A395" s="185"/>
      <c r="B395" s="185"/>
      <c r="C395" s="183"/>
      <c r="D395" s="184"/>
      <c r="E395" s="184"/>
      <c r="F395" s="183">
        <v>34</v>
      </c>
    </row>
    <row r="396" spans="1:6" ht="12.75">
      <c r="A396" s="185"/>
      <c r="B396" s="185"/>
      <c r="C396" s="183"/>
      <c r="D396" s="184"/>
      <c r="E396" s="184"/>
      <c r="F396" s="183">
        <v>35</v>
      </c>
    </row>
    <row r="397" spans="1:6" ht="12.75">
      <c r="A397" s="185"/>
      <c r="B397" s="185"/>
      <c r="C397" s="183"/>
      <c r="D397" s="184"/>
      <c r="E397" s="184"/>
      <c r="F397" s="183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3">
      <selection activeCell="A1" sqref="A1:J1"/>
    </sheetView>
  </sheetViews>
  <sheetFormatPr defaultColWidth="9.140625" defaultRowHeight="12.75"/>
  <cols>
    <col min="1" max="1" width="7.00390625" style="24" customWidth="1"/>
    <col min="2" max="2" width="3.28125" style="24" customWidth="1"/>
    <col min="3" max="3" width="6.140625" style="24" customWidth="1"/>
    <col min="4" max="4" width="13.00390625" style="24" customWidth="1"/>
    <col min="5" max="5" width="9.140625" style="24" customWidth="1"/>
    <col min="6" max="6" width="19.00390625" style="24" customWidth="1"/>
    <col min="7" max="7" width="9.140625" style="24" customWidth="1"/>
    <col min="8" max="8" width="16.28125" style="24" customWidth="1"/>
    <col min="9" max="9" width="10.7109375" style="24" customWidth="1"/>
    <col min="10" max="16384" width="9.140625" style="24" customWidth="1"/>
  </cols>
  <sheetData>
    <row r="1" spans="1:15" ht="15">
      <c r="A1" s="204" t="str">
        <f>"Traffic Volume Trends - "&amp;Page1!E10</f>
        <v>Traffic Volume Trends - January 2015</v>
      </c>
      <c r="B1" s="204"/>
      <c r="C1" s="204"/>
      <c r="D1" s="204"/>
      <c r="E1" s="204"/>
      <c r="F1" s="204"/>
      <c r="G1" s="204"/>
      <c r="H1" s="204"/>
      <c r="I1" s="204"/>
      <c r="J1" s="204"/>
      <c r="K1" s="33"/>
      <c r="L1" s="33"/>
      <c r="M1" s="33"/>
      <c r="N1" s="33"/>
      <c r="O1" s="33"/>
    </row>
    <row r="2" spans="1:15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January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35"/>
      <c r="L2" s="35"/>
      <c r="M2" s="33"/>
      <c r="N2" s="33"/>
      <c r="O2" s="33"/>
    </row>
    <row r="3" spans="1:15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35"/>
      <c r="L3" s="35"/>
      <c r="M3" s="33"/>
      <c r="N3" s="33"/>
      <c r="O3" s="33"/>
    </row>
    <row r="4" spans="1:15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35"/>
      <c r="L4" s="35"/>
      <c r="M4" s="33"/>
      <c r="N4" s="33"/>
      <c r="O4" s="33"/>
    </row>
    <row r="5" spans="1:15" ht="12" customHeight="1">
      <c r="A5" s="39" t="str">
        <f>"in the nation changed by "&amp;Data!Q4&amp;"%"&amp;" ("&amp;Data!Y4&amp;" billion vehicle miles )"&amp;" resulting in estimated travel for the month at "&amp;Data!K4&amp;"** billion vehicle-miles."</f>
        <v>in the nation changed by 4.9% (11.1 billion vehicle miles ) resulting in estimated travel for the month at 237.3** billion vehicle-miles.</v>
      </c>
      <c r="B5" s="38"/>
      <c r="C5" s="38"/>
      <c r="D5" s="37"/>
      <c r="E5" s="37"/>
      <c r="F5" s="37"/>
      <c r="G5" s="36"/>
      <c r="I5" s="35"/>
      <c r="J5" s="35"/>
      <c r="K5" s="35"/>
      <c r="L5" s="35"/>
      <c r="M5" s="33"/>
      <c r="N5" s="33"/>
      <c r="O5" s="33"/>
    </row>
    <row r="6" spans="1:15" ht="12.75" customHeight="1">
      <c r="A6" s="39"/>
      <c r="B6" s="38"/>
      <c r="C6" s="38"/>
      <c r="D6" s="37"/>
      <c r="E6" s="37"/>
      <c r="F6" s="37"/>
      <c r="G6" s="36"/>
      <c r="I6" s="35"/>
      <c r="J6" s="35"/>
      <c r="K6" s="35"/>
      <c r="L6" s="35"/>
      <c r="M6" s="33"/>
      <c r="N6" s="33"/>
      <c r="O6" s="33"/>
    </row>
    <row r="7" spans="1:15" ht="12.75">
      <c r="A7" s="206" t="str">
        <f>"This total includes "&amp;Data!I4&amp;" billion vehicle-miles on rural roads and "&amp;Data!J4&amp;" billion vehicle-miles on urban roads and streets."</f>
        <v>This total includes 71.8 billion vehicle-miles on rural roads and 165.5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35"/>
      <c r="L7" s="35"/>
      <c r="M7" s="33"/>
      <c r="N7" s="33"/>
      <c r="O7" s="3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3"/>
      <c r="N8" s="33"/>
      <c r="O8" s="33"/>
    </row>
    <row r="9" spans="1:15" ht="12.75">
      <c r="A9" s="35" t="str">
        <f>"Cumulative Travel changed by "&amp;Data!S4&amp;"%"&amp;" ( "&amp;Data!Z4&amp;" billion vehicle miles)."</f>
        <v>Cumulative Travel changed by 4.9% ( 11.1 billion vehicle miles).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3"/>
      <c r="N9" s="33"/>
      <c r="O9" s="33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3"/>
      <c r="N10" s="33"/>
      <c r="O10" s="33"/>
    </row>
    <row r="11" spans="1:15" ht="12.75" hidden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3"/>
      <c r="N11" s="33"/>
      <c r="O11" s="33"/>
    </row>
    <row r="12" spans="1:15" ht="12.75" hidden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3"/>
      <c r="N12" s="33"/>
      <c r="O12" s="33"/>
    </row>
    <row r="13" spans="1:15" ht="12.75" hidden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/>
      <c r="N13" s="33"/>
      <c r="O13" s="33"/>
    </row>
    <row r="14" spans="1:15" ht="12.75">
      <c r="A14" s="35" t="s">
        <v>59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3"/>
      <c r="N14" s="33"/>
      <c r="O14" s="33"/>
    </row>
    <row r="15" spans="1:15" ht="12.75">
      <c r="A15" s="35" t="s">
        <v>58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3"/>
      <c r="N15" s="33"/>
      <c r="O15" s="33"/>
    </row>
    <row r="16" spans="1:15" ht="12.75" customHeight="1">
      <c r="A16" s="206" t="s">
        <v>57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33"/>
      <c r="L16" s="33"/>
      <c r="M16" s="33"/>
      <c r="N16" s="33"/>
      <c r="O16" s="33"/>
    </row>
    <row r="17" spans="1:15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33"/>
      <c r="L17" s="33"/>
      <c r="M17" s="33"/>
      <c r="N17" s="33"/>
      <c r="O17" s="33"/>
    </row>
    <row r="18" spans="1:15" ht="12.75">
      <c r="A18" s="34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33"/>
      <c r="O18" s="33"/>
    </row>
    <row r="19" spans="1:15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  <c r="M19" s="33"/>
      <c r="N19" s="33"/>
      <c r="O19" s="33"/>
    </row>
    <row r="20" spans="1:11" ht="12.75">
      <c r="A20" s="208" t="s">
        <v>56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31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</row>
    <row r="22" spans="1:11" ht="12.75">
      <c r="A22" s="208" t="s">
        <v>55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31"/>
    </row>
    <row r="23" ht="12.75" customHeight="1"/>
    <row r="24" spans="5:8" ht="25.5">
      <c r="E24" s="30" t="s">
        <v>54</v>
      </c>
      <c r="F24" s="30" t="str">
        <f>Data!B4</f>
        <v>January</v>
      </c>
      <c r="G24" s="30" t="s">
        <v>53</v>
      </c>
      <c r="H24" s="30" t="s">
        <v>52</v>
      </c>
    </row>
    <row r="25" spans="5:8" ht="12.75">
      <c r="E25" s="29">
        <f>VALUE(Data!A9)</f>
        <v>1990</v>
      </c>
      <c r="F25" s="28">
        <f>VALUE(Data!B9)</f>
        <v>163600</v>
      </c>
      <c r="G25" s="28">
        <f>VALUE(Data!C9)</f>
        <v>163600</v>
      </c>
      <c r="H25" s="28">
        <f>VALUE(Data!D9)</f>
        <v>2110889</v>
      </c>
    </row>
    <row r="26" spans="5:8" ht="12.75">
      <c r="E26" s="29">
        <f>VALUE(Data!A10)</f>
        <v>1991</v>
      </c>
      <c r="F26" s="28">
        <f>VALUE(Data!B10)</f>
        <v>157889</v>
      </c>
      <c r="G26" s="28">
        <f>VALUE(Data!C10)</f>
        <v>157889</v>
      </c>
      <c r="H26" s="28">
        <f>VALUE(Data!D10)</f>
        <v>2141790</v>
      </c>
    </row>
    <row r="27" spans="5:8" ht="12.75">
      <c r="E27" s="29">
        <f>VALUE(Data!A11)</f>
        <v>1992</v>
      </c>
      <c r="F27" s="28">
        <f>VALUE(Data!B11)</f>
        <v>167652</v>
      </c>
      <c r="G27" s="28">
        <f>VALUE(Data!C11)</f>
        <v>167652</v>
      </c>
      <c r="H27" s="28">
        <f>VALUE(Data!D11)</f>
        <v>2181977</v>
      </c>
    </row>
    <row r="28" spans="5:8" ht="12.75">
      <c r="E28" s="29">
        <f>VALUE(Data!A12)</f>
        <v>1993</v>
      </c>
      <c r="F28" s="28">
        <f>VALUE(Data!B12)</f>
        <v>171680</v>
      </c>
      <c r="G28" s="28">
        <f>VALUE(Data!C12)</f>
        <v>171680</v>
      </c>
      <c r="H28" s="28">
        <f>VALUE(Data!D12)</f>
        <v>2251180</v>
      </c>
    </row>
    <row r="29" spans="5:8" ht="12.75">
      <c r="E29" s="29">
        <f>VALUE(Data!A13)</f>
        <v>1994</v>
      </c>
      <c r="F29" s="28">
        <f>VALUE(Data!B13)</f>
        <v>169314</v>
      </c>
      <c r="G29" s="28">
        <f>VALUE(Data!C13)</f>
        <v>169314</v>
      </c>
      <c r="H29" s="28">
        <f>VALUE(Data!D13)</f>
        <v>2294338</v>
      </c>
    </row>
    <row r="30" spans="5:8" ht="12.75">
      <c r="E30" s="29">
        <f>VALUE(Data!A14)</f>
        <v>1995</v>
      </c>
      <c r="F30" s="28">
        <f>VALUE(Data!B14)</f>
        <v>193838</v>
      </c>
      <c r="G30" s="28">
        <f>VALUE(Data!C14)</f>
        <v>193838</v>
      </c>
      <c r="H30" s="28">
        <f>VALUE(Data!D14)</f>
        <v>2382111</v>
      </c>
    </row>
    <row r="31" spans="5:8" ht="12.75">
      <c r="E31" s="29">
        <f>VALUE(Data!A15)</f>
        <v>1996</v>
      </c>
      <c r="F31" s="28">
        <f>VALUE(Data!B15)</f>
        <v>183465</v>
      </c>
      <c r="G31" s="28">
        <f>VALUE(Data!C15)</f>
        <v>183465</v>
      </c>
      <c r="H31" s="28">
        <f>VALUE(Data!D15)</f>
        <v>2412403</v>
      </c>
    </row>
    <row r="32" spans="5:8" ht="12.75">
      <c r="E32" s="29">
        <f>VALUE(Data!A16)</f>
        <v>1997</v>
      </c>
      <c r="F32" s="28">
        <f>VALUE(Data!B16)</f>
        <v>190126</v>
      </c>
      <c r="G32" s="28">
        <f>VALUE(Data!C16)</f>
        <v>190126</v>
      </c>
      <c r="H32" s="28">
        <f>VALUE(Data!D16)</f>
        <v>2488862</v>
      </c>
    </row>
    <row r="33" spans="5:8" ht="12.75">
      <c r="E33" s="29">
        <f>VALUE(Data!A17)</f>
        <v>1998</v>
      </c>
      <c r="F33" s="28">
        <f>VALUE(Data!B17)</f>
        <v>196870</v>
      </c>
      <c r="G33" s="28">
        <f>VALUE(Data!C17)</f>
        <v>196870</v>
      </c>
      <c r="H33" s="28">
        <f>VALUE(Data!D17)</f>
        <v>2567117</v>
      </c>
    </row>
    <row r="34" spans="5:8" ht="12.75">
      <c r="E34" s="29">
        <f>VALUE(Data!A18)</f>
        <v>1999</v>
      </c>
      <c r="F34" s="28">
        <f>VALUE(Data!B18)</f>
        <v>193581</v>
      </c>
      <c r="G34" s="28">
        <f>VALUE(Data!C18)</f>
        <v>193581</v>
      </c>
      <c r="H34" s="28">
        <f>VALUE(Data!D18)</f>
        <v>2622074</v>
      </c>
    </row>
    <row r="35" spans="5:8" ht="12.75">
      <c r="E35" s="29">
        <f>VALUE(Data!A19)</f>
        <v>2000</v>
      </c>
      <c r="F35" s="28">
        <f>VALUE(Data!B19)</f>
        <v>203442</v>
      </c>
      <c r="G35" s="28">
        <f>VALUE(Data!C19)</f>
        <v>203442</v>
      </c>
      <c r="H35" s="28">
        <f>VALUE(Data!D19)</f>
        <v>2689319</v>
      </c>
    </row>
    <row r="36" spans="5:8" ht="12.75">
      <c r="E36" s="29">
        <f>VALUE(Data!A20)</f>
        <v>2001</v>
      </c>
      <c r="F36" s="28">
        <f>VALUE(Data!B20)</f>
        <v>209685</v>
      </c>
      <c r="G36" s="28">
        <f>VALUE(Data!C20)</f>
        <v>209685</v>
      </c>
      <c r="H36" s="28">
        <f>VALUE(Data!D20)</f>
        <v>2753170</v>
      </c>
    </row>
    <row r="37" spans="5:8" ht="12.75">
      <c r="E37" s="29">
        <f>VALUE(Data!A21)</f>
        <v>2002</v>
      </c>
      <c r="F37" s="28">
        <f>VALUE(Data!B21)</f>
        <v>215215</v>
      </c>
      <c r="G37" s="28">
        <f>VALUE(Data!C21)</f>
        <v>215215</v>
      </c>
      <c r="H37" s="28">
        <f>VALUE(Data!D21)</f>
        <v>2801140</v>
      </c>
    </row>
    <row r="38" spans="5:8" ht="12.75">
      <c r="E38" s="29">
        <f>VALUE(Data!A22)</f>
        <v>2003</v>
      </c>
      <c r="F38" s="28">
        <f>VALUE(Data!B22)</f>
        <v>218534</v>
      </c>
      <c r="G38" s="28">
        <f>VALUE(Data!C22)</f>
        <v>218534</v>
      </c>
      <c r="H38" s="28">
        <f>VALUE(Data!D22)</f>
        <v>2858829</v>
      </c>
    </row>
    <row r="39" spans="5:8" ht="12.75">
      <c r="E39" s="29">
        <f>VALUE(Data!A23)</f>
        <v>2004</v>
      </c>
      <c r="F39" s="28">
        <f>VALUE(Data!B23)</f>
        <v>222450</v>
      </c>
      <c r="G39" s="28">
        <f>VALUE(Data!C23)</f>
        <v>222450</v>
      </c>
      <c r="H39" s="28">
        <f>VALUE(Data!D23)</f>
        <v>2894137</v>
      </c>
    </row>
    <row r="40" spans="5:8" ht="12.75">
      <c r="E40" s="29">
        <f>VALUE(Data!A24)</f>
        <v>2005</v>
      </c>
      <c r="F40" s="28">
        <f>VALUE(Data!B24)</f>
        <v>224072</v>
      </c>
      <c r="G40" s="28">
        <f>VALUE(Data!C24)</f>
        <v>224072</v>
      </c>
      <c r="H40" s="28">
        <f>VALUE(Data!D24)</f>
        <v>2966412</v>
      </c>
    </row>
    <row r="41" spans="5:8" ht="12.75">
      <c r="E41" s="29">
        <f>VALUE(Data!A25)</f>
        <v>2006</v>
      </c>
      <c r="F41" s="28">
        <f>VALUE(Data!B25)</f>
        <v>233302</v>
      </c>
      <c r="G41" s="28">
        <f>VALUE(Data!C25)</f>
        <v>233302</v>
      </c>
      <c r="H41" s="28">
        <f>VALUE(Data!D25)</f>
        <v>2998660</v>
      </c>
    </row>
    <row r="42" spans="5:8" ht="12.75">
      <c r="E42" s="29">
        <f>VALUE(Data!A26)</f>
        <v>2007</v>
      </c>
      <c r="F42" s="28">
        <f>VALUE(Data!B26)</f>
        <v>233799</v>
      </c>
      <c r="G42" s="28">
        <f>VALUE(Data!C26)</f>
        <v>233799</v>
      </c>
      <c r="H42" s="28">
        <f>VALUE(Data!D26)</f>
        <v>3014868</v>
      </c>
    </row>
    <row r="43" spans="5:8" ht="12.75">
      <c r="E43" s="29">
        <f>VALUE(Data!A27)</f>
        <v>2008</v>
      </c>
      <c r="F43" s="28">
        <f>VALUE(Data!B27)</f>
        <v>233469</v>
      </c>
      <c r="G43" s="28">
        <f>VALUE(Data!C27)</f>
        <v>233469</v>
      </c>
      <c r="H43" s="28">
        <f>VALUE(Data!D27)</f>
        <v>3030794</v>
      </c>
    </row>
    <row r="44" spans="5:8" ht="12.75">
      <c r="E44" s="29">
        <f>VALUE(Data!A28)</f>
        <v>2009</v>
      </c>
      <c r="F44" s="28">
        <f>VALUE(Data!B28)</f>
        <v>224840</v>
      </c>
      <c r="G44" s="28">
        <f>VALUE(Data!C28)</f>
        <v>224840</v>
      </c>
      <c r="H44" s="28">
        <f>VALUE(Data!D28)</f>
        <v>2967899</v>
      </c>
    </row>
    <row r="45" spans="5:8" ht="12.75">
      <c r="E45" s="29">
        <f>VALUE(Data!A29)</f>
        <v>2010</v>
      </c>
      <c r="F45" s="28">
        <f>VALUE(Data!B29)</f>
        <v>220177</v>
      </c>
      <c r="G45" s="28">
        <f>VALUE(Data!C29)</f>
        <v>220177</v>
      </c>
      <c r="H45" s="28">
        <f>VALUE(Data!D29)</f>
        <v>2952099</v>
      </c>
    </row>
    <row r="46" spans="5:8" ht="12.75">
      <c r="E46" s="29">
        <f>VALUE(Data!A30)</f>
        <v>2011</v>
      </c>
      <c r="F46" s="28">
        <f>VALUE(Data!B30)</f>
        <v>222724</v>
      </c>
      <c r="G46" s="28">
        <f>VALUE(Data!C30)</f>
        <v>222724</v>
      </c>
      <c r="H46" s="28">
        <f>VALUE(Data!D30)</f>
        <v>2969510</v>
      </c>
    </row>
    <row r="47" spans="5:8" ht="12.75">
      <c r="E47" s="29">
        <f>VALUE(Data!A31)</f>
        <v>2012</v>
      </c>
      <c r="F47" s="28">
        <f>VALUE(Data!B31)</f>
        <v>226834</v>
      </c>
      <c r="G47" s="28">
        <f>VALUE(Data!C31)</f>
        <v>226834</v>
      </c>
      <c r="H47" s="28">
        <f>VALUE(Data!D31)</f>
        <v>2949925</v>
      </c>
    </row>
    <row r="48" spans="5:8" ht="12.75">
      <c r="E48" s="29">
        <f>VALUE(Data!A32)</f>
        <v>2013</v>
      </c>
      <c r="F48" s="28">
        <f>VALUE(Data!B32)</f>
        <v>228607</v>
      </c>
      <c r="G48" s="28">
        <f>VALUE(Data!C32)</f>
        <v>228607</v>
      </c>
      <c r="H48" s="28">
        <f>VALUE(Data!D32)</f>
        <v>2971205</v>
      </c>
    </row>
    <row r="49" spans="5:8" ht="12.75">
      <c r="E49" s="29">
        <f>VALUE(Data!A33)</f>
        <v>2014</v>
      </c>
      <c r="F49" s="28">
        <f>VALUE(Data!B33)</f>
        <v>226279</v>
      </c>
      <c r="G49" s="28">
        <f>VALUE(Data!C33)</f>
        <v>226279</v>
      </c>
      <c r="H49" s="28">
        <f>VALUE(Data!D33)</f>
        <v>2985995</v>
      </c>
    </row>
    <row r="50" spans="5:8" ht="12.75">
      <c r="E50" s="29">
        <f>VALUE(Data!A34)</f>
        <v>2015</v>
      </c>
      <c r="F50" s="28">
        <f>VALUE(Data!B34)</f>
        <v>237338</v>
      </c>
      <c r="G50" s="28">
        <f>VALUE(Data!C34)</f>
        <v>237338</v>
      </c>
      <c r="H50" s="28">
        <f>VALUE(Data!D34)</f>
        <v>3049203</v>
      </c>
    </row>
    <row r="51" spans="3:6" ht="12.75">
      <c r="C51" s="27"/>
      <c r="D51" s="25"/>
      <c r="E51" s="25"/>
      <c r="F51" s="25"/>
    </row>
    <row r="52" spans="3:6" ht="12.75">
      <c r="C52" s="27"/>
      <c r="D52" s="25"/>
      <c r="E52" s="25"/>
      <c r="F52" s="25"/>
    </row>
    <row r="53" spans="2:11" ht="15" customHeight="1">
      <c r="B53" s="26" t="s">
        <v>51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2:11" ht="12.75">
      <c r="B54" s="26" t="s">
        <v>50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2.75">
      <c r="B55" s="26" t="s">
        <v>49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2.75">
      <c r="B56" s="26" t="s">
        <v>48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2.75">
      <c r="B57" s="26" t="s">
        <v>47</v>
      </c>
      <c r="C57" s="26"/>
      <c r="D57" s="26"/>
      <c r="E57" s="26"/>
      <c r="F57" s="26"/>
      <c r="G57" s="26"/>
      <c r="H57" s="26"/>
      <c r="I57" s="26"/>
      <c r="J57" s="26"/>
      <c r="K57" s="26"/>
    </row>
    <row r="58" ht="12.75">
      <c r="B58" s="26" t="s">
        <v>46</v>
      </c>
    </row>
    <row r="59" ht="12.75">
      <c r="B59" s="26"/>
    </row>
    <row r="60" ht="12.75">
      <c r="B60" s="26"/>
    </row>
    <row r="61" spans="1:15" s="8" customFormat="1" ht="11.25" customHeight="1">
      <c r="A61" s="205" t="s">
        <v>45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5"/>
      <c r="M61" s="25"/>
      <c r="N61" s="25"/>
      <c r="O61" s="25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3" width="9.140625" style="24" customWidth="1"/>
    <col min="4" max="15" width="9.140625" style="40" customWidth="1"/>
    <col min="16" max="16" width="0" style="24" hidden="1" customWidth="1"/>
    <col min="17" max="16384" width="9.140625" style="24" customWidth="1"/>
  </cols>
  <sheetData>
    <row r="1" spans="1:16" ht="12.75">
      <c r="A1" s="73"/>
      <c r="B1" s="223" t="s">
        <v>254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0" t="s">
        <v>180</v>
      </c>
      <c r="B2" s="211"/>
      <c r="C2" s="212"/>
      <c r="D2" s="216" t="s">
        <v>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5" ht="12.75">
      <c r="A3" s="213"/>
      <c r="B3" s="214"/>
      <c r="C3" s="215"/>
      <c r="D3" s="68" t="s">
        <v>179</v>
      </c>
      <c r="E3" s="68" t="s">
        <v>178</v>
      </c>
      <c r="F3" s="68" t="s">
        <v>177</v>
      </c>
      <c r="G3" s="68" t="s">
        <v>176</v>
      </c>
      <c r="H3" s="68" t="s">
        <v>175</v>
      </c>
      <c r="I3" s="68" t="s">
        <v>174</v>
      </c>
      <c r="J3" s="68" t="s">
        <v>173</v>
      </c>
      <c r="K3" s="68" t="s">
        <v>172</v>
      </c>
      <c r="L3" s="68" t="s">
        <v>171</v>
      </c>
      <c r="M3" s="68" t="s">
        <v>170</v>
      </c>
      <c r="N3" s="68" t="s">
        <v>169</v>
      </c>
      <c r="O3" s="68" t="s">
        <v>168</v>
      </c>
    </row>
    <row r="4" spans="1:15" ht="12.75" customHeight="1">
      <c r="A4" s="70"/>
      <c r="B4" s="69"/>
      <c r="C4" s="69"/>
      <c r="D4" s="72" t="s">
        <v>253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1"/>
    </row>
    <row r="5" spans="1:16" ht="12.75" customHeight="1" hidden="1">
      <c r="A5" s="70"/>
      <c r="B5" s="69"/>
      <c r="C5" s="69"/>
      <c r="D5" s="68" t="s">
        <v>179</v>
      </c>
      <c r="E5" s="68" t="s">
        <v>178</v>
      </c>
      <c r="F5" s="68" t="s">
        <v>177</v>
      </c>
      <c r="G5" s="68" t="s">
        <v>176</v>
      </c>
      <c r="H5" s="68" t="s">
        <v>175</v>
      </c>
      <c r="I5" s="68" t="s">
        <v>174</v>
      </c>
      <c r="J5" s="68" t="s">
        <v>173</v>
      </c>
      <c r="K5" s="68" t="s">
        <v>172</v>
      </c>
      <c r="L5" s="68" t="s">
        <v>171</v>
      </c>
      <c r="M5" s="68" t="s">
        <v>170</v>
      </c>
      <c r="N5" s="68" t="s">
        <v>169</v>
      </c>
      <c r="O5" s="68" t="s">
        <v>168</v>
      </c>
      <c r="P5" s="67" t="s">
        <v>252</v>
      </c>
    </row>
    <row r="6" spans="1:16" ht="12.75" customHeight="1">
      <c r="A6" s="219" t="s">
        <v>73</v>
      </c>
      <c r="B6" s="220"/>
      <c r="C6" s="221"/>
      <c r="D6" s="43" t="s">
        <v>166</v>
      </c>
      <c r="E6" s="43" t="s">
        <v>251</v>
      </c>
      <c r="F6" s="43" t="s">
        <v>250</v>
      </c>
      <c r="G6" s="43" t="s">
        <v>249</v>
      </c>
      <c r="H6" s="43" t="s">
        <v>248</v>
      </c>
      <c r="I6" s="43" t="s">
        <v>247</v>
      </c>
      <c r="J6" s="43" t="s">
        <v>246</v>
      </c>
      <c r="K6" s="43" t="s">
        <v>245</v>
      </c>
      <c r="L6" s="43" t="s">
        <v>244</v>
      </c>
      <c r="M6" s="43" t="s">
        <v>243</v>
      </c>
      <c r="N6" s="43" t="s">
        <v>242</v>
      </c>
      <c r="O6" s="43" t="s">
        <v>241</v>
      </c>
      <c r="P6" s="40">
        <v>1</v>
      </c>
    </row>
    <row r="7" spans="1:16" ht="12.75" customHeight="1">
      <c r="A7" s="219" t="s">
        <v>71</v>
      </c>
      <c r="B7" s="220"/>
      <c r="C7" s="221"/>
      <c r="D7" s="43" t="s">
        <v>154</v>
      </c>
      <c r="E7" s="43" t="s">
        <v>240</v>
      </c>
      <c r="F7" s="43" t="s">
        <v>227</v>
      </c>
      <c r="G7" s="43" t="s">
        <v>231</v>
      </c>
      <c r="H7" s="43" t="s">
        <v>239</v>
      </c>
      <c r="I7" s="43" t="s">
        <v>238</v>
      </c>
      <c r="J7" s="43" t="s">
        <v>201</v>
      </c>
      <c r="K7" s="43" t="s">
        <v>237</v>
      </c>
      <c r="L7" s="43" t="s">
        <v>236</v>
      </c>
      <c r="M7" s="43" t="s">
        <v>235</v>
      </c>
      <c r="N7" s="43" t="s">
        <v>232</v>
      </c>
      <c r="O7" s="43" t="s">
        <v>234</v>
      </c>
      <c r="P7" s="40">
        <v>2</v>
      </c>
    </row>
    <row r="8" spans="1:16" ht="12.75" customHeight="1">
      <c r="A8" s="219" t="s">
        <v>69</v>
      </c>
      <c r="B8" s="220"/>
      <c r="C8" s="221"/>
      <c r="D8" s="43" t="s">
        <v>142</v>
      </c>
      <c r="E8" s="43" t="s">
        <v>233</v>
      </c>
      <c r="F8" s="43" t="s">
        <v>232</v>
      </c>
      <c r="G8" s="43" t="s">
        <v>231</v>
      </c>
      <c r="H8" s="43" t="s">
        <v>230</v>
      </c>
      <c r="I8" s="43" t="s">
        <v>229</v>
      </c>
      <c r="J8" s="43" t="s">
        <v>228</v>
      </c>
      <c r="K8" s="43" t="s">
        <v>165</v>
      </c>
      <c r="L8" s="43" t="s">
        <v>227</v>
      </c>
      <c r="M8" s="43" t="s">
        <v>226</v>
      </c>
      <c r="N8" s="43" t="s">
        <v>225</v>
      </c>
      <c r="O8" s="43" t="s">
        <v>224</v>
      </c>
      <c r="P8" s="40">
        <v>3</v>
      </c>
    </row>
    <row r="9" spans="1:16" ht="12.75" customHeight="1">
      <c r="A9" s="219" t="s">
        <v>68</v>
      </c>
      <c r="B9" s="220"/>
      <c r="C9" s="221"/>
      <c r="D9" s="43" t="s">
        <v>130</v>
      </c>
      <c r="E9" s="43" t="s">
        <v>223</v>
      </c>
      <c r="F9" s="43" t="s">
        <v>222</v>
      </c>
      <c r="G9" s="43" t="s">
        <v>221</v>
      </c>
      <c r="H9" s="43" t="s">
        <v>220</v>
      </c>
      <c r="I9" s="43" t="s">
        <v>219</v>
      </c>
      <c r="J9" s="43" t="s">
        <v>218</v>
      </c>
      <c r="K9" s="43" t="s">
        <v>217</v>
      </c>
      <c r="L9" s="43" t="s">
        <v>216</v>
      </c>
      <c r="M9" s="43" t="s">
        <v>215</v>
      </c>
      <c r="N9" s="43" t="s">
        <v>214</v>
      </c>
      <c r="O9" s="43" t="s">
        <v>213</v>
      </c>
      <c r="P9" s="40">
        <v>4</v>
      </c>
    </row>
    <row r="10" spans="1:16" ht="12.75" customHeight="1">
      <c r="A10" s="219" t="s">
        <v>66</v>
      </c>
      <c r="B10" s="220"/>
      <c r="C10" s="221"/>
      <c r="D10" s="43" t="s">
        <v>118</v>
      </c>
      <c r="E10" s="43" t="s">
        <v>212</v>
      </c>
      <c r="F10" s="43" t="s">
        <v>211</v>
      </c>
      <c r="G10" s="43" t="s">
        <v>210</v>
      </c>
      <c r="H10" s="43" t="s">
        <v>209</v>
      </c>
      <c r="I10" s="43" t="s">
        <v>208</v>
      </c>
      <c r="J10" s="43" t="s">
        <v>207</v>
      </c>
      <c r="K10" s="43" t="s">
        <v>206</v>
      </c>
      <c r="L10" s="43" t="s">
        <v>205</v>
      </c>
      <c r="M10" s="43" t="s">
        <v>204</v>
      </c>
      <c r="N10" s="43" t="s">
        <v>203</v>
      </c>
      <c r="O10" s="43" t="s">
        <v>202</v>
      </c>
      <c r="P10" s="40">
        <v>5</v>
      </c>
    </row>
    <row r="11" spans="1:16" ht="12.75" customHeight="1" thickBot="1">
      <c r="A11" s="219" t="s">
        <v>64</v>
      </c>
      <c r="B11" s="220"/>
      <c r="C11" s="221"/>
      <c r="D11" s="42" t="s">
        <v>106</v>
      </c>
      <c r="E11" s="42" t="s">
        <v>201</v>
      </c>
      <c r="F11" s="42" t="s">
        <v>200</v>
      </c>
      <c r="G11" s="42" t="s">
        <v>78</v>
      </c>
      <c r="H11" s="42" t="s">
        <v>199</v>
      </c>
      <c r="I11" s="42" t="s">
        <v>195</v>
      </c>
      <c r="J11" s="42" t="s">
        <v>198</v>
      </c>
      <c r="K11" s="42" t="s">
        <v>195</v>
      </c>
      <c r="L11" s="42" t="s">
        <v>197</v>
      </c>
      <c r="M11" s="42" t="s">
        <v>195</v>
      </c>
      <c r="N11" s="42" t="s">
        <v>196</v>
      </c>
      <c r="O11" s="42" t="s">
        <v>195</v>
      </c>
      <c r="P11" s="40">
        <v>6</v>
      </c>
    </row>
    <row r="12" spans="1:16" ht="12.75" customHeight="1">
      <c r="A12" s="219" t="s">
        <v>62</v>
      </c>
      <c r="B12" s="220"/>
      <c r="C12" s="221"/>
      <c r="D12" s="41" t="s">
        <v>94</v>
      </c>
      <c r="E12" s="41" t="s">
        <v>194</v>
      </c>
      <c r="F12" s="41" t="s">
        <v>193</v>
      </c>
      <c r="G12" s="41" t="s">
        <v>192</v>
      </c>
      <c r="H12" s="41" t="s">
        <v>191</v>
      </c>
      <c r="I12" s="41" t="s">
        <v>190</v>
      </c>
      <c r="J12" s="41" t="s">
        <v>189</v>
      </c>
      <c r="K12" s="41" t="s">
        <v>188</v>
      </c>
      <c r="L12" s="41" t="s">
        <v>187</v>
      </c>
      <c r="M12" s="41" t="s">
        <v>186</v>
      </c>
      <c r="N12" s="41" t="s">
        <v>185</v>
      </c>
      <c r="O12" s="41" t="s">
        <v>184</v>
      </c>
      <c r="P12" s="40">
        <v>7</v>
      </c>
    </row>
    <row r="13" spans="1:15" ht="12.75" customHeight="1">
      <c r="A13" s="66"/>
      <c r="B13" s="65"/>
      <c r="C13" s="65"/>
      <c r="D13" s="45" t="s">
        <v>183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</row>
    <row r="14" spans="1:16" ht="12.75" customHeight="1">
      <c r="A14" s="219" t="s">
        <v>73</v>
      </c>
      <c r="B14" s="220"/>
      <c r="C14" s="221"/>
      <c r="D14" s="43" t="s">
        <v>81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4">
        <v>8</v>
      </c>
    </row>
    <row r="15" spans="1:16" ht="12.75" customHeight="1">
      <c r="A15" s="219" t="s">
        <v>71</v>
      </c>
      <c r="B15" s="220"/>
      <c r="C15" s="221"/>
      <c r="D15" s="43" t="s">
        <v>80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4">
        <v>9</v>
      </c>
    </row>
    <row r="16" spans="1:16" ht="12.75" customHeight="1">
      <c r="A16" s="219" t="s">
        <v>69</v>
      </c>
      <c r="B16" s="220"/>
      <c r="C16" s="221"/>
      <c r="D16" s="43" t="s">
        <v>79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4">
        <v>10</v>
      </c>
    </row>
    <row r="17" spans="1:16" ht="12.75" customHeight="1">
      <c r="A17" s="219" t="s">
        <v>68</v>
      </c>
      <c r="B17" s="220"/>
      <c r="C17" s="221"/>
      <c r="D17" s="43" t="s">
        <v>78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24">
        <v>11</v>
      </c>
    </row>
    <row r="18" spans="1:16" ht="12.75" customHeight="1">
      <c r="A18" s="219" t="s">
        <v>66</v>
      </c>
      <c r="B18" s="220"/>
      <c r="C18" s="221"/>
      <c r="D18" s="43" t="s">
        <v>77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24">
        <v>12</v>
      </c>
    </row>
    <row r="19" spans="1:16" ht="12.75" customHeight="1" thickBot="1">
      <c r="A19" s="219" t="s">
        <v>64</v>
      </c>
      <c r="B19" s="220"/>
      <c r="C19" s="221"/>
      <c r="D19" s="43" t="s">
        <v>76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24">
        <v>13</v>
      </c>
    </row>
    <row r="20" spans="1:16" ht="12.75" customHeight="1">
      <c r="A20" s="219" t="s">
        <v>62</v>
      </c>
      <c r="B20" s="220"/>
      <c r="C20" s="221"/>
      <c r="D20" s="41" t="s">
        <v>75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4">
        <v>14</v>
      </c>
    </row>
    <row r="21" spans="1:15" ht="12.75" customHeight="1">
      <c r="A21" s="64"/>
      <c r="B21" s="63"/>
      <c r="C21" s="63"/>
      <c r="D21" s="45" t="s">
        <v>182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</row>
    <row r="22" spans="1:16" ht="12.75" customHeight="1">
      <c r="A22" s="219" t="s">
        <v>73</v>
      </c>
      <c r="B22" s="220"/>
      <c r="C22" s="221"/>
      <c r="D22" s="43" t="s">
        <v>72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4">
        <v>15</v>
      </c>
    </row>
    <row r="23" spans="1:16" ht="12.75" customHeight="1">
      <c r="A23" s="219" t="s">
        <v>71</v>
      </c>
      <c r="B23" s="220"/>
      <c r="C23" s="221"/>
      <c r="D23" s="43" t="s">
        <v>70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4">
        <v>16</v>
      </c>
    </row>
    <row r="24" spans="1:16" ht="12.75" customHeight="1">
      <c r="A24" s="219" t="s">
        <v>69</v>
      </c>
      <c r="B24" s="220"/>
      <c r="C24" s="221"/>
      <c r="D24" s="43" t="s">
        <v>61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4">
        <v>17</v>
      </c>
    </row>
    <row r="25" spans="1:16" ht="12.75" customHeight="1">
      <c r="A25" s="219" t="s">
        <v>68</v>
      </c>
      <c r="B25" s="220"/>
      <c r="C25" s="221"/>
      <c r="D25" s="43" t="s">
        <v>67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4">
        <v>18</v>
      </c>
    </row>
    <row r="26" spans="1:16" ht="12.75" customHeight="1">
      <c r="A26" s="219" t="s">
        <v>66</v>
      </c>
      <c r="B26" s="220"/>
      <c r="C26" s="221"/>
      <c r="D26" s="43" t="s">
        <v>65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4">
        <v>19</v>
      </c>
    </row>
    <row r="27" spans="1:16" ht="12.75" customHeight="1" thickBot="1">
      <c r="A27" s="219" t="s">
        <v>64</v>
      </c>
      <c r="B27" s="220"/>
      <c r="C27" s="221"/>
      <c r="D27" s="42" t="s">
        <v>63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4">
        <v>20</v>
      </c>
    </row>
    <row r="28" spans="1:16" ht="12.75" customHeight="1">
      <c r="A28" s="219" t="s">
        <v>62</v>
      </c>
      <c r="B28" s="220"/>
      <c r="C28" s="221"/>
      <c r="D28" s="41" t="s">
        <v>61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4">
        <v>21</v>
      </c>
    </row>
    <row r="29" spans="1:15" ht="12.75">
      <c r="A29" s="62"/>
      <c r="B29" s="62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>
      <c r="A30" s="60" t="s">
        <v>181</v>
      </c>
      <c r="B30" s="59"/>
      <c r="C30" s="5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 customHeight="1">
      <c r="A31" s="57" t="s">
        <v>180</v>
      </c>
      <c r="B31" s="56"/>
      <c r="C31" s="55"/>
      <c r="D31" s="54" t="s">
        <v>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2"/>
    </row>
    <row r="32" spans="1:15" ht="12.75">
      <c r="A32" s="51"/>
      <c r="B32" s="50"/>
      <c r="C32" s="49"/>
      <c r="D32" s="48" t="s">
        <v>179</v>
      </c>
      <c r="E32" s="48" t="s">
        <v>178</v>
      </c>
      <c r="F32" s="48" t="s">
        <v>177</v>
      </c>
      <c r="G32" s="48" t="s">
        <v>176</v>
      </c>
      <c r="H32" s="48" t="s">
        <v>175</v>
      </c>
      <c r="I32" s="48" t="s">
        <v>174</v>
      </c>
      <c r="J32" s="48" t="s">
        <v>173</v>
      </c>
      <c r="K32" s="48" t="s">
        <v>172</v>
      </c>
      <c r="L32" s="48" t="s">
        <v>171</v>
      </c>
      <c r="M32" s="48" t="s">
        <v>170</v>
      </c>
      <c r="N32" s="48" t="s">
        <v>169</v>
      </c>
      <c r="O32" s="48" t="s">
        <v>168</v>
      </c>
    </row>
    <row r="33" spans="1:15" ht="12.75" customHeight="1">
      <c r="A33" s="47"/>
      <c r="B33" s="46"/>
      <c r="C33" s="46"/>
      <c r="D33" s="45" t="s">
        <v>167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4"/>
    </row>
    <row r="34" spans="1:16" ht="12.75" customHeight="1">
      <c r="A34" s="219" t="s">
        <v>73</v>
      </c>
      <c r="B34" s="220"/>
      <c r="C34" s="221"/>
      <c r="D34" s="43" t="s">
        <v>166</v>
      </c>
      <c r="E34" s="43" t="s">
        <v>165</v>
      </c>
      <c r="F34" s="43" t="s">
        <v>164</v>
      </c>
      <c r="G34" s="43" t="s">
        <v>163</v>
      </c>
      <c r="H34" s="43" t="s">
        <v>162</v>
      </c>
      <c r="I34" s="43" t="s">
        <v>161</v>
      </c>
      <c r="J34" s="43" t="s">
        <v>160</v>
      </c>
      <c r="K34" s="43" t="s">
        <v>159</v>
      </c>
      <c r="L34" s="43" t="s">
        <v>158</v>
      </c>
      <c r="M34" s="43" t="s">
        <v>157</v>
      </c>
      <c r="N34" s="43" t="s">
        <v>156</v>
      </c>
      <c r="O34" s="43" t="s">
        <v>155</v>
      </c>
      <c r="P34" s="24">
        <v>22</v>
      </c>
    </row>
    <row r="35" spans="1:16" ht="12.75" customHeight="1">
      <c r="A35" s="219" t="s">
        <v>71</v>
      </c>
      <c r="B35" s="220"/>
      <c r="C35" s="221"/>
      <c r="D35" s="43" t="s">
        <v>154</v>
      </c>
      <c r="E35" s="43" t="s">
        <v>153</v>
      </c>
      <c r="F35" s="43" t="s">
        <v>152</v>
      </c>
      <c r="G35" s="43" t="s">
        <v>151</v>
      </c>
      <c r="H35" s="43" t="s">
        <v>150</v>
      </c>
      <c r="I35" s="43" t="s">
        <v>149</v>
      </c>
      <c r="J35" s="43" t="s">
        <v>148</v>
      </c>
      <c r="K35" s="43" t="s">
        <v>147</v>
      </c>
      <c r="L35" s="43" t="s">
        <v>146</v>
      </c>
      <c r="M35" s="43" t="s">
        <v>145</v>
      </c>
      <c r="N35" s="43" t="s">
        <v>144</v>
      </c>
      <c r="O35" s="43" t="s">
        <v>143</v>
      </c>
      <c r="P35" s="24">
        <v>23</v>
      </c>
    </row>
    <row r="36" spans="1:16" ht="12.75" customHeight="1">
      <c r="A36" s="219" t="s">
        <v>69</v>
      </c>
      <c r="B36" s="220"/>
      <c r="C36" s="221"/>
      <c r="D36" s="43" t="s">
        <v>142</v>
      </c>
      <c r="E36" s="43" t="s">
        <v>141</v>
      </c>
      <c r="F36" s="43" t="s">
        <v>140</v>
      </c>
      <c r="G36" s="43" t="s">
        <v>139</v>
      </c>
      <c r="H36" s="43" t="s">
        <v>138</v>
      </c>
      <c r="I36" s="43" t="s">
        <v>137</v>
      </c>
      <c r="J36" s="43" t="s">
        <v>136</v>
      </c>
      <c r="K36" s="43" t="s">
        <v>135</v>
      </c>
      <c r="L36" s="43" t="s">
        <v>134</v>
      </c>
      <c r="M36" s="43" t="s">
        <v>133</v>
      </c>
      <c r="N36" s="43" t="s">
        <v>132</v>
      </c>
      <c r="O36" s="43" t="s">
        <v>131</v>
      </c>
      <c r="P36" s="24">
        <v>24</v>
      </c>
    </row>
    <row r="37" spans="1:16" ht="12.75" customHeight="1">
      <c r="A37" s="219" t="s">
        <v>68</v>
      </c>
      <c r="B37" s="220"/>
      <c r="C37" s="221"/>
      <c r="D37" s="43" t="s">
        <v>130</v>
      </c>
      <c r="E37" s="43" t="s">
        <v>129</v>
      </c>
      <c r="F37" s="43" t="s">
        <v>128</v>
      </c>
      <c r="G37" s="43" t="s">
        <v>127</v>
      </c>
      <c r="H37" s="43" t="s">
        <v>126</v>
      </c>
      <c r="I37" s="43" t="s">
        <v>125</v>
      </c>
      <c r="J37" s="43" t="s">
        <v>124</v>
      </c>
      <c r="K37" s="43" t="s">
        <v>123</v>
      </c>
      <c r="L37" s="43" t="s">
        <v>122</v>
      </c>
      <c r="M37" s="43" t="s">
        <v>121</v>
      </c>
      <c r="N37" s="43" t="s">
        <v>120</v>
      </c>
      <c r="O37" s="43" t="s">
        <v>119</v>
      </c>
      <c r="P37" s="24">
        <v>25</v>
      </c>
    </row>
    <row r="38" spans="1:16" ht="12.75" customHeight="1">
      <c r="A38" s="219" t="s">
        <v>66</v>
      </c>
      <c r="B38" s="220"/>
      <c r="C38" s="221"/>
      <c r="D38" s="43" t="s">
        <v>118</v>
      </c>
      <c r="E38" s="43" t="s">
        <v>117</v>
      </c>
      <c r="F38" s="43" t="s">
        <v>116</v>
      </c>
      <c r="G38" s="43" t="s">
        <v>115</v>
      </c>
      <c r="H38" s="43" t="s">
        <v>114</v>
      </c>
      <c r="I38" s="43" t="s">
        <v>113</v>
      </c>
      <c r="J38" s="43" t="s">
        <v>112</v>
      </c>
      <c r="K38" s="43" t="s">
        <v>111</v>
      </c>
      <c r="L38" s="43" t="s">
        <v>110</v>
      </c>
      <c r="M38" s="43" t="s">
        <v>109</v>
      </c>
      <c r="N38" s="43" t="s">
        <v>108</v>
      </c>
      <c r="O38" s="43" t="s">
        <v>107</v>
      </c>
      <c r="P38" s="24">
        <v>26</v>
      </c>
    </row>
    <row r="39" spans="1:16" ht="12.75" customHeight="1" thickBot="1">
      <c r="A39" s="219" t="s">
        <v>64</v>
      </c>
      <c r="B39" s="220"/>
      <c r="C39" s="221"/>
      <c r="D39" s="43" t="s">
        <v>106</v>
      </c>
      <c r="E39" s="43" t="s">
        <v>105</v>
      </c>
      <c r="F39" s="43" t="s">
        <v>104</v>
      </c>
      <c r="G39" s="43" t="s">
        <v>103</v>
      </c>
      <c r="H39" s="43" t="s">
        <v>102</v>
      </c>
      <c r="I39" s="43" t="s">
        <v>101</v>
      </c>
      <c r="J39" s="43" t="s">
        <v>100</v>
      </c>
      <c r="K39" s="43" t="s">
        <v>99</v>
      </c>
      <c r="L39" s="43" t="s">
        <v>98</v>
      </c>
      <c r="M39" s="43" t="s">
        <v>97</v>
      </c>
      <c r="N39" s="43" t="s">
        <v>96</v>
      </c>
      <c r="O39" s="43" t="s">
        <v>95</v>
      </c>
      <c r="P39" s="24">
        <v>27</v>
      </c>
    </row>
    <row r="40" spans="1:16" ht="12.75" customHeight="1">
      <c r="A40" s="219" t="s">
        <v>62</v>
      </c>
      <c r="B40" s="220"/>
      <c r="C40" s="221"/>
      <c r="D40" s="41" t="s">
        <v>94</v>
      </c>
      <c r="E40" s="41" t="s">
        <v>93</v>
      </c>
      <c r="F40" s="41" t="s">
        <v>92</v>
      </c>
      <c r="G40" s="41" t="s">
        <v>91</v>
      </c>
      <c r="H40" s="41" t="s">
        <v>90</v>
      </c>
      <c r="I40" s="41" t="s">
        <v>89</v>
      </c>
      <c r="J40" s="41" t="s">
        <v>88</v>
      </c>
      <c r="K40" s="41" t="s">
        <v>87</v>
      </c>
      <c r="L40" s="41" t="s">
        <v>86</v>
      </c>
      <c r="M40" s="41" t="s">
        <v>85</v>
      </c>
      <c r="N40" s="41" t="s">
        <v>84</v>
      </c>
      <c r="O40" s="41" t="s">
        <v>83</v>
      </c>
      <c r="P40" s="24">
        <v>28</v>
      </c>
    </row>
    <row r="41" spans="1:15" ht="12.75" customHeight="1">
      <c r="A41" s="47"/>
      <c r="B41" s="46"/>
      <c r="C41" s="46"/>
      <c r="D41" s="45" t="s">
        <v>82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4"/>
    </row>
    <row r="42" spans="1:16" ht="12.75" customHeight="1">
      <c r="A42" s="219" t="s">
        <v>73</v>
      </c>
      <c r="B42" s="220"/>
      <c r="C42" s="221"/>
      <c r="D42" s="43" t="s">
        <v>81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4">
        <v>29</v>
      </c>
    </row>
    <row r="43" spans="1:16" ht="12.75" customHeight="1">
      <c r="A43" s="219" t="s">
        <v>71</v>
      </c>
      <c r="B43" s="220"/>
      <c r="C43" s="221"/>
      <c r="D43" s="43" t="s">
        <v>80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24">
        <v>30</v>
      </c>
    </row>
    <row r="44" spans="1:16" ht="12.75" customHeight="1">
      <c r="A44" s="219" t="s">
        <v>69</v>
      </c>
      <c r="B44" s="220"/>
      <c r="C44" s="221"/>
      <c r="D44" s="43" t="s">
        <v>79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24">
        <v>31</v>
      </c>
    </row>
    <row r="45" spans="1:16" ht="12.75" customHeight="1">
      <c r="A45" s="219" t="s">
        <v>68</v>
      </c>
      <c r="B45" s="220"/>
      <c r="C45" s="221"/>
      <c r="D45" s="43" t="s">
        <v>78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24">
        <v>32</v>
      </c>
    </row>
    <row r="46" spans="1:16" ht="12.75" customHeight="1">
      <c r="A46" s="219" t="s">
        <v>66</v>
      </c>
      <c r="B46" s="220"/>
      <c r="C46" s="221"/>
      <c r="D46" s="43" t="s">
        <v>77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24">
        <v>33</v>
      </c>
    </row>
    <row r="47" spans="1:16" ht="12.75" customHeight="1" thickBot="1">
      <c r="A47" s="219" t="s">
        <v>64</v>
      </c>
      <c r="B47" s="220"/>
      <c r="C47" s="221"/>
      <c r="D47" s="43" t="s">
        <v>76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4">
        <v>34</v>
      </c>
    </row>
    <row r="48" spans="1:16" ht="12.75" customHeight="1">
      <c r="A48" s="219" t="s">
        <v>62</v>
      </c>
      <c r="B48" s="220"/>
      <c r="C48" s="221"/>
      <c r="D48" s="41" t="s">
        <v>75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4">
        <v>35</v>
      </c>
    </row>
    <row r="49" spans="1:15" ht="12.75" customHeight="1">
      <c r="A49" s="47"/>
      <c r="B49" s="46"/>
      <c r="C49" s="46"/>
      <c r="D49" s="45" t="s">
        <v>74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4"/>
    </row>
    <row r="50" spans="1:16" ht="12.75" customHeight="1">
      <c r="A50" s="219" t="s">
        <v>73</v>
      </c>
      <c r="B50" s="220"/>
      <c r="C50" s="221"/>
      <c r="D50" s="43" t="s">
        <v>72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24">
        <v>36</v>
      </c>
    </row>
    <row r="51" spans="1:16" ht="12.75" customHeight="1">
      <c r="A51" s="219" t="s">
        <v>71</v>
      </c>
      <c r="B51" s="220"/>
      <c r="C51" s="221"/>
      <c r="D51" s="43" t="s">
        <v>70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24">
        <v>37</v>
      </c>
    </row>
    <row r="52" spans="1:16" ht="12.75" customHeight="1">
      <c r="A52" s="219" t="s">
        <v>69</v>
      </c>
      <c r="B52" s="220"/>
      <c r="C52" s="221"/>
      <c r="D52" s="43" t="s">
        <v>61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24">
        <v>38</v>
      </c>
    </row>
    <row r="53" spans="1:16" ht="12.75" customHeight="1">
      <c r="A53" s="219" t="s">
        <v>68</v>
      </c>
      <c r="B53" s="220"/>
      <c r="C53" s="221"/>
      <c r="D53" s="43" t="s">
        <v>67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24">
        <v>39</v>
      </c>
    </row>
    <row r="54" spans="1:16" ht="12.75" customHeight="1">
      <c r="A54" s="219" t="s">
        <v>66</v>
      </c>
      <c r="B54" s="220"/>
      <c r="C54" s="221"/>
      <c r="D54" s="43" t="s">
        <v>65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4">
        <v>40</v>
      </c>
    </row>
    <row r="55" spans="1:16" ht="12.75" customHeight="1" thickBot="1">
      <c r="A55" s="219" t="s">
        <v>64</v>
      </c>
      <c r="B55" s="220"/>
      <c r="C55" s="221"/>
      <c r="D55" s="42" t="s">
        <v>63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4">
        <v>41</v>
      </c>
    </row>
    <row r="56" spans="1:16" ht="12.75" customHeight="1">
      <c r="A56" s="219" t="s">
        <v>62</v>
      </c>
      <c r="B56" s="220"/>
      <c r="C56" s="221"/>
      <c r="D56" s="41" t="s">
        <v>61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24">
        <v>42</v>
      </c>
    </row>
    <row r="57" spans="1:15" ht="12.75">
      <c r="A57" s="224" t="s">
        <v>60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A38:C38"/>
    <mergeCell ref="A39:C39"/>
    <mergeCell ref="A40:C40"/>
    <mergeCell ref="A42:C42"/>
    <mergeCell ref="A34:C34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  <mergeCell ref="A12:C12"/>
    <mergeCell ref="A14:C1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zoomScalePageLayoutView="0" workbookViewId="0" topLeftCell="A46">
      <selection activeCell="A1" sqref="A1"/>
    </sheetView>
  </sheetViews>
  <sheetFormatPr defaultColWidth="9.140625" defaultRowHeight="12.75"/>
  <cols>
    <col min="1" max="4" width="9.140625" style="24" customWidth="1"/>
    <col min="5" max="11" width="13.7109375" style="24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35" t="s">
        <v>326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48" t="s">
        <v>322</v>
      </c>
      <c r="H4" s="248" t="s">
        <v>324</v>
      </c>
      <c r="I4" s="250" t="s">
        <v>323</v>
      </c>
      <c r="J4" s="251"/>
      <c r="K4" s="248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49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49"/>
    </row>
    <row r="6" spans="1:11" ht="12.75">
      <c r="A6" s="229"/>
      <c r="B6" s="230"/>
      <c r="C6" s="23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5" t="s">
        <v>269</v>
      </c>
      <c r="H8" s="95" t="s">
        <v>319</v>
      </c>
      <c r="I8" s="95" t="s">
        <v>268</v>
      </c>
      <c r="J8" s="95" t="s">
        <v>267</v>
      </c>
      <c r="K8" s="94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10</v>
      </c>
      <c r="E9" s="79">
        <v>139</v>
      </c>
      <c r="F9" s="81">
        <v>141</v>
      </c>
      <c r="G9" s="74">
        <v>-1.4</v>
      </c>
      <c r="H9" s="80">
        <v>0</v>
      </c>
      <c r="I9" s="79">
        <v>160</v>
      </c>
      <c r="J9" s="79">
        <v>154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58</v>
      </c>
      <c r="E10" s="79">
        <v>408</v>
      </c>
      <c r="F10" s="81">
        <v>419</v>
      </c>
      <c r="G10" s="74">
        <v>-2.6</v>
      </c>
      <c r="H10" s="80">
        <v>63</v>
      </c>
      <c r="I10" s="79">
        <v>453</v>
      </c>
      <c r="J10" s="79">
        <v>426</v>
      </c>
      <c r="K10" s="74">
        <v>6.2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</v>
      </c>
      <c r="E11" s="79">
        <v>107</v>
      </c>
      <c r="F11" s="81">
        <v>108</v>
      </c>
      <c r="G11" s="74">
        <v>-1.3</v>
      </c>
      <c r="H11" s="80">
        <v>8</v>
      </c>
      <c r="I11" s="79">
        <v>130</v>
      </c>
      <c r="J11" s="79">
        <v>126</v>
      </c>
      <c r="K11" s="74">
        <v>3.1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78</v>
      </c>
      <c r="E12" s="79">
        <v>219</v>
      </c>
      <c r="F12" s="81">
        <v>220</v>
      </c>
      <c r="G12" s="74">
        <v>-0.6</v>
      </c>
      <c r="H12" s="80">
        <v>79</v>
      </c>
      <c r="I12" s="79">
        <v>244</v>
      </c>
      <c r="J12" s="79">
        <v>233</v>
      </c>
      <c r="K12" s="74">
        <v>4.8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</v>
      </c>
      <c r="E13" s="79">
        <v>197</v>
      </c>
      <c r="F13" s="81">
        <v>194</v>
      </c>
      <c r="G13" s="74">
        <v>1.2</v>
      </c>
      <c r="H13" s="80">
        <v>3</v>
      </c>
      <c r="I13" s="79">
        <v>236</v>
      </c>
      <c r="J13" s="79">
        <v>227</v>
      </c>
      <c r="K13" s="74">
        <v>4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52</v>
      </c>
      <c r="E14" s="79">
        <v>1017</v>
      </c>
      <c r="F14" s="81">
        <v>988</v>
      </c>
      <c r="G14" s="74">
        <v>2.9</v>
      </c>
      <c r="H14" s="80">
        <v>47</v>
      </c>
      <c r="I14" s="79">
        <v>1232</v>
      </c>
      <c r="J14" s="79">
        <v>1195</v>
      </c>
      <c r="K14" s="74">
        <v>3.1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29</v>
      </c>
      <c r="E15" s="79">
        <v>1538</v>
      </c>
      <c r="F15" s="81">
        <v>1477</v>
      </c>
      <c r="G15" s="74">
        <v>4.2</v>
      </c>
      <c r="H15" s="80">
        <v>29</v>
      </c>
      <c r="I15" s="79">
        <v>1861</v>
      </c>
      <c r="J15" s="79">
        <v>1798</v>
      </c>
      <c r="K15" s="74">
        <v>3.5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2</v>
      </c>
      <c r="E16" s="79">
        <v>29</v>
      </c>
      <c r="F16" s="81">
        <v>28</v>
      </c>
      <c r="G16" s="74">
        <v>5.5</v>
      </c>
      <c r="H16" s="80">
        <v>2</v>
      </c>
      <c r="I16" s="79">
        <v>54</v>
      </c>
      <c r="J16" s="79">
        <v>49</v>
      </c>
      <c r="K16" s="74">
        <v>9.7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225</v>
      </c>
      <c r="F17" s="81">
        <v>221</v>
      </c>
      <c r="G17" s="74">
        <v>2</v>
      </c>
      <c r="H17" s="80">
        <v>42</v>
      </c>
      <c r="I17" s="79">
        <v>227</v>
      </c>
      <c r="J17" s="79">
        <v>219</v>
      </c>
      <c r="K17" s="74">
        <v>3.7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3879</v>
      </c>
      <c r="F18" s="76">
        <f>SUM(F9:F17)</f>
        <v>3796</v>
      </c>
      <c r="G18" s="74">
        <f>((E18-F18)/F18)*100</f>
        <v>2.1865121180189675</v>
      </c>
      <c r="H18" s="93"/>
      <c r="I18" s="75">
        <f>SUM(I9:I17)</f>
        <v>4597</v>
      </c>
      <c r="J18" s="75">
        <f>SUM(J9:J17)</f>
        <v>4427</v>
      </c>
      <c r="K18" s="74">
        <f>((I18-J18)/J18)*100</f>
        <v>3.8400722837135755</v>
      </c>
    </row>
    <row r="19" spans="1:11" ht="12.75" customHeight="1">
      <c r="A19" s="92" t="s">
        <v>309</v>
      </c>
      <c r="B19" s="91"/>
      <c r="C19" s="91"/>
      <c r="D19" s="89"/>
      <c r="E19" s="88"/>
      <c r="F19" s="90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32</v>
      </c>
      <c r="E20" s="79">
        <v>105</v>
      </c>
      <c r="F20" s="81">
        <v>97</v>
      </c>
      <c r="G20" s="74">
        <v>7.8</v>
      </c>
      <c r="H20" s="80">
        <v>31</v>
      </c>
      <c r="I20" s="79">
        <v>113</v>
      </c>
      <c r="J20" s="79">
        <v>106</v>
      </c>
      <c r="K20" s="74">
        <v>6.9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0</v>
      </c>
      <c r="E21" s="79">
        <v>0</v>
      </c>
      <c r="F21" s="81">
        <v>0</v>
      </c>
      <c r="G21" s="74">
        <v>0</v>
      </c>
      <c r="H21" s="80">
        <v>0</v>
      </c>
      <c r="I21" s="79">
        <v>0</v>
      </c>
      <c r="J21" s="79">
        <v>0</v>
      </c>
      <c r="K21" s="74">
        <v>0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98</v>
      </c>
      <c r="E22" s="79">
        <v>2138</v>
      </c>
      <c r="F22" s="81">
        <v>1976</v>
      </c>
      <c r="G22" s="74">
        <v>8.2</v>
      </c>
      <c r="H22" s="80">
        <v>98</v>
      </c>
      <c r="I22" s="79">
        <v>2039</v>
      </c>
      <c r="J22" s="79">
        <v>1929</v>
      </c>
      <c r="K22" s="74">
        <v>5.7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53</v>
      </c>
      <c r="E23" s="79">
        <v>1425</v>
      </c>
      <c r="F23" s="81">
        <v>1310</v>
      </c>
      <c r="G23" s="74">
        <v>8.8</v>
      </c>
      <c r="H23" s="80">
        <v>56</v>
      </c>
      <c r="I23" s="79">
        <v>1409</v>
      </c>
      <c r="J23" s="79">
        <v>1357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24</v>
      </c>
      <c r="E24" s="79">
        <v>404</v>
      </c>
      <c r="F24" s="81">
        <v>391</v>
      </c>
      <c r="G24" s="74">
        <v>3.4</v>
      </c>
      <c r="H24" s="80">
        <v>24</v>
      </c>
      <c r="I24" s="79">
        <v>476</v>
      </c>
      <c r="J24" s="79">
        <v>461</v>
      </c>
      <c r="K24" s="74">
        <v>3.4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22</v>
      </c>
      <c r="E25" s="79">
        <v>1580</v>
      </c>
      <c r="F25" s="81">
        <v>1445</v>
      </c>
      <c r="G25" s="74">
        <v>9.4</v>
      </c>
      <c r="H25" s="80">
        <v>22</v>
      </c>
      <c r="I25" s="79">
        <v>1678</v>
      </c>
      <c r="J25" s="79">
        <v>1633</v>
      </c>
      <c r="K25" s="74">
        <v>2.7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59</v>
      </c>
      <c r="E26" s="79">
        <v>1281</v>
      </c>
      <c r="F26" s="81">
        <v>1165</v>
      </c>
      <c r="G26" s="74">
        <v>10</v>
      </c>
      <c r="H26" s="80">
        <v>48</v>
      </c>
      <c r="I26" s="79">
        <v>1357</v>
      </c>
      <c r="J26" s="79">
        <v>1263</v>
      </c>
      <c r="K26" s="74">
        <v>7.5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318</v>
      </c>
      <c r="E27" s="79">
        <v>1569</v>
      </c>
      <c r="F27" s="81">
        <v>1491</v>
      </c>
      <c r="G27" s="74">
        <v>5.2</v>
      </c>
      <c r="H27" s="80">
        <v>314</v>
      </c>
      <c r="I27" s="79">
        <v>1746</v>
      </c>
      <c r="J27" s="79">
        <v>1695</v>
      </c>
      <c r="K27" s="74">
        <v>3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2</v>
      </c>
      <c r="E28" s="79">
        <v>483</v>
      </c>
      <c r="F28" s="81">
        <v>452</v>
      </c>
      <c r="G28" s="74">
        <v>7</v>
      </c>
      <c r="H28" s="80">
        <v>12</v>
      </c>
      <c r="I28" s="79">
        <v>569</v>
      </c>
      <c r="J28" s="79">
        <v>556</v>
      </c>
      <c r="K28" s="74">
        <v>2.3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8985</v>
      </c>
      <c r="F29" s="76">
        <f>SUM(F20:F28)</f>
        <v>8327</v>
      </c>
      <c r="G29" s="74">
        <f>((E29-F29)/F29)*100</f>
        <v>7.902005524198391</v>
      </c>
      <c r="H29" s="93"/>
      <c r="I29" s="75">
        <f>SUM(I20:I28)</f>
        <v>9387</v>
      </c>
      <c r="J29" s="75">
        <f>SUM(J20:J28)</f>
        <v>9000</v>
      </c>
      <c r="K29" s="74">
        <f>((I29-J29)/J29)*100</f>
        <v>4.3</v>
      </c>
    </row>
    <row r="30" spans="1:11" ht="12.75" customHeight="1">
      <c r="A30" s="92" t="s">
        <v>299</v>
      </c>
      <c r="B30" s="91"/>
      <c r="C30" s="91"/>
      <c r="D30" s="89"/>
      <c r="E30" s="88"/>
      <c r="F30" s="90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9</v>
      </c>
      <c r="E31" s="79">
        <v>1175</v>
      </c>
      <c r="F31" s="81">
        <v>1106</v>
      </c>
      <c r="G31" s="74">
        <v>6.2</v>
      </c>
      <c r="H31" s="80">
        <v>14</v>
      </c>
      <c r="I31" s="79">
        <v>1263</v>
      </c>
      <c r="J31" s="79">
        <v>1249</v>
      </c>
      <c r="K31" s="74">
        <v>1.1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24</v>
      </c>
      <c r="E32" s="79">
        <v>1422</v>
      </c>
      <c r="F32" s="81">
        <v>1241</v>
      </c>
      <c r="G32" s="74">
        <v>14.5</v>
      </c>
      <c r="H32" s="80">
        <v>23</v>
      </c>
      <c r="I32" s="79">
        <v>1307</v>
      </c>
      <c r="J32" s="79">
        <v>1154</v>
      </c>
      <c r="K32" s="74">
        <v>13.2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56</v>
      </c>
      <c r="E33" s="79">
        <v>940</v>
      </c>
      <c r="F33" s="81">
        <v>876</v>
      </c>
      <c r="G33" s="74">
        <v>7.3</v>
      </c>
      <c r="H33" s="80">
        <v>89</v>
      </c>
      <c r="I33" s="79">
        <v>1024</v>
      </c>
      <c r="J33" s="79">
        <v>972</v>
      </c>
      <c r="K33" s="74">
        <v>5.4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64</v>
      </c>
      <c r="E34" s="79">
        <v>754</v>
      </c>
      <c r="F34" s="81">
        <v>725</v>
      </c>
      <c r="G34" s="74">
        <v>4</v>
      </c>
      <c r="H34" s="80">
        <v>65</v>
      </c>
      <c r="I34" s="79">
        <v>832</v>
      </c>
      <c r="J34" s="79">
        <v>802</v>
      </c>
      <c r="K34" s="74">
        <v>3.7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62</v>
      </c>
      <c r="E35" s="79">
        <v>1305</v>
      </c>
      <c r="F35" s="81">
        <v>1188</v>
      </c>
      <c r="G35" s="74">
        <v>9.8</v>
      </c>
      <c r="H35" s="80">
        <v>64</v>
      </c>
      <c r="I35" s="79">
        <v>1433</v>
      </c>
      <c r="J35" s="79">
        <v>1338</v>
      </c>
      <c r="K35" s="74">
        <v>7.1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22</v>
      </c>
      <c r="E36" s="79">
        <v>1111</v>
      </c>
      <c r="F36" s="81">
        <v>1033</v>
      </c>
      <c r="G36" s="74">
        <v>7.6</v>
      </c>
      <c r="H36" s="80">
        <v>25</v>
      </c>
      <c r="I36" s="79">
        <v>1213</v>
      </c>
      <c r="J36" s="79">
        <v>1163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83</v>
      </c>
      <c r="E37" s="79">
        <v>1126</v>
      </c>
      <c r="F37" s="81">
        <v>1056</v>
      </c>
      <c r="G37" s="74">
        <v>6.7</v>
      </c>
      <c r="H37" s="80">
        <v>79</v>
      </c>
      <c r="I37" s="79">
        <v>1365</v>
      </c>
      <c r="J37" s="79">
        <v>1266</v>
      </c>
      <c r="K37" s="74">
        <v>7.8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36</v>
      </c>
      <c r="E38" s="79">
        <v>601</v>
      </c>
      <c r="F38" s="81">
        <v>566</v>
      </c>
      <c r="G38" s="74">
        <v>6.1</v>
      </c>
      <c r="H38" s="80">
        <v>36</v>
      </c>
      <c r="I38" s="79">
        <v>687</v>
      </c>
      <c r="J38" s="79">
        <v>661</v>
      </c>
      <c r="K38" s="74">
        <v>4.1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1</v>
      </c>
      <c r="E39" s="79">
        <v>379</v>
      </c>
      <c r="F39" s="81">
        <v>353</v>
      </c>
      <c r="G39" s="74">
        <v>7.3</v>
      </c>
      <c r="H39" s="80">
        <v>1</v>
      </c>
      <c r="I39" s="79">
        <v>395</v>
      </c>
      <c r="J39" s="79">
        <v>388</v>
      </c>
      <c r="K39" s="74">
        <v>1.9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47</v>
      </c>
      <c r="E40" s="79">
        <v>1343</v>
      </c>
      <c r="F40" s="81">
        <v>1244</v>
      </c>
      <c r="G40" s="74">
        <v>8</v>
      </c>
      <c r="H40" s="80">
        <v>49</v>
      </c>
      <c r="I40" s="79">
        <v>1543</v>
      </c>
      <c r="J40" s="79">
        <v>1469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37</v>
      </c>
      <c r="E41" s="79">
        <v>325</v>
      </c>
      <c r="F41" s="81">
        <v>305</v>
      </c>
      <c r="G41" s="74">
        <v>6.7</v>
      </c>
      <c r="H41" s="80">
        <v>25</v>
      </c>
      <c r="I41" s="79">
        <v>384</v>
      </c>
      <c r="J41" s="79">
        <v>357</v>
      </c>
      <c r="K41" s="74">
        <v>7.8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36</v>
      </c>
      <c r="E42" s="79">
        <v>1262</v>
      </c>
      <c r="F42" s="81">
        <v>1184</v>
      </c>
      <c r="G42" s="74">
        <v>6.6</v>
      </c>
      <c r="H42" s="80">
        <v>53</v>
      </c>
      <c r="I42" s="79">
        <v>1485</v>
      </c>
      <c r="J42" s="79">
        <v>1416</v>
      </c>
      <c r="K42" s="74">
        <v>4.9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11743</v>
      </c>
      <c r="F43" s="76">
        <f>SUM(F31:F42)</f>
        <v>10877</v>
      </c>
      <c r="G43" s="74">
        <f>((E43-F43)/F43)*100</f>
        <v>7.961754160154455</v>
      </c>
      <c r="H43" s="93"/>
      <c r="I43" s="75">
        <f>SUM(I31:I42)</f>
        <v>12931</v>
      </c>
      <c r="J43" s="75">
        <f>SUM(J31:J42)</f>
        <v>12235</v>
      </c>
      <c r="K43" s="74">
        <f>((I43-J43)/J43)*100</f>
        <v>5.6885982836125875</v>
      </c>
    </row>
    <row r="44" spans="1:11" ht="12.75" customHeight="1">
      <c r="A44" s="92" t="s">
        <v>286</v>
      </c>
      <c r="B44" s="91"/>
      <c r="C44" s="91"/>
      <c r="D44" s="89"/>
      <c r="E44" s="88"/>
      <c r="F44" s="90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43</v>
      </c>
      <c r="E45" s="79">
        <v>1313</v>
      </c>
      <c r="F45" s="81">
        <v>1217</v>
      </c>
      <c r="G45" s="74">
        <v>7.9</v>
      </c>
      <c r="H45" s="80">
        <v>54</v>
      </c>
      <c r="I45" s="79">
        <v>1350</v>
      </c>
      <c r="J45" s="79">
        <v>1277</v>
      </c>
      <c r="K45" s="74">
        <v>5.7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22</v>
      </c>
      <c r="E46" s="79">
        <v>781</v>
      </c>
      <c r="F46" s="81">
        <v>734</v>
      </c>
      <c r="G46" s="74">
        <v>6.3</v>
      </c>
      <c r="H46" s="80">
        <v>27</v>
      </c>
      <c r="I46" s="79">
        <v>885</v>
      </c>
      <c r="J46" s="79">
        <v>825</v>
      </c>
      <c r="K46" s="74">
        <v>7.2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1299</v>
      </c>
      <c r="F47" s="81">
        <v>1204</v>
      </c>
      <c r="G47" s="74">
        <v>7.9</v>
      </c>
      <c r="H47" s="80">
        <v>15</v>
      </c>
      <c r="I47" s="79">
        <v>1372</v>
      </c>
      <c r="J47" s="79">
        <v>1323</v>
      </c>
      <c r="K47" s="74">
        <v>3.7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11</v>
      </c>
      <c r="E48" s="79">
        <v>900</v>
      </c>
      <c r="F48" s="81">
        <v>865</v>
      </c>
      <c r="G48" s="74">
        <v>4</v>
      </c>
      <c r="H48" s="80">
        <v>9</v>
      </c>
      <c r="I48" s="79">
        <v>917</v>
      </c>
      <c r="J48" s="79">
        <v>873</v>
      </c>
      <c r="K48" s="74">
        <v>5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39</v>
      </c>
      <c r="E49" s="79">
        <v>1004</v>
      </c>
      <c r="F49" s="81">
        <v>952</v>
      </c>
      <c r="G49" s="74">
        <v>5.4</v>
      </c>
      <c r="H49" s="80">
        <v>46</v>
      </c>
      <c r="I49" s="79">
        <v>945</v>
      </c>
      <c r="J49" s="79">
        <v>915</v>
      </c>
      <c r="K49" s="74">
        <v>3.3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46</v>
      </c>
      <c r="E50" s="79">
        <v>883</v>
      </c>
      <c r="F50" s="81">
        <v>874</v>
      </c>
      <c r="G50" s="74">
        <v>1.1</v>
      </c>
      <c r="H50" s="80">
        <v>42</v>
      </c>
      <c r="I50" s="79">
        <v>905</v>
      </c>
      <c r="J50" s="79">
        <v>827</v>
      </c>
      <c r="K50" s="74">
        <v>9.5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12</v>
      </c>
      <c r="E51" s="79">
        <v>1591</v>
      </c>
      <c r="F51" s="81">
        <v>1492</v>
      </c>
      <c r="G51" s="74">
        <v>6.6</v>
      </c>
      <c r="H51" s="80">
        <v>11</v>
      </c>
      <c r="I51" s="79">
        <v>1600</v>
      </c>
      <c r="J51" s="79">
        <v>1464</v>
      </c>
      <c r="K51" s="74">
        <v>9.3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104</v>
      </c>
      <c r="E52" s="79">
        <v>4355</v>
      </c>
      <c r="F52" s="81">
        <v>4176</v>
      </c>
      <c r="G52" s="74">
        <v>4.3</v>
      </c>
      <c r="H52" s="80">
        <v>86</v>
      </c>
      <c r="I52" s="79">
        <v>4440</v>
      </c>
      <c r="J52" s="79">
        <v>4108</v>
      </c>
      <c r="K52" s="74">
        <v>8.1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12126</v>
      </c>
      <c r="F53" s="76">
        <f>SUM(F45:F52)</f>
        <v>11514</v>
      </c>
      <c r="G53" s="74">
        <f>((E53-F53)/F53)*100</f>
        <v>5.315268368942157</v>
      </c>
      <c r="H53" s="93"/>
      <c r="I53" s="75">
        <f>SUM(I45:I52)</f>
        <v>12414</v>
      </c>
      <c r="J53" s="75">
        <f>SUM(J45:J52)</f>
        <v>11612</v>
      </c>
      <c r="K53" s="74">
        <f>((I53-J53)/J53)*100</f>
        <v>6.906648294867379</v>
      </c>
    </row>
    <row r="54" spans="1:11" ht="12.75" customHeight="1">
      <c r="A54" s="92" t="s">
        <v>277</v>
      </c>
      <c r="B54" s="91"/>
      <c r="C54" s="91"/>
      <c r="D54" s="89"/>
      <c r="E54" s="88"/>
      <c r="F54" s="90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29</v>
      </c>
      <c r="E55" s="79">
        <v>100</v>
      </c>
      <c r="F55" s="81">
        <v>97</v>
      </c>
      <c r="G55" s="74">
        <v>3.7</v>
      </c>
      <c r="H55" s="80">
        <v>35</v>
      </c>
      <c r="I55" s="79">
        <v>104</v>
      </c>
      <c r="J55" s="79">
        <v>97</v>
      </c>
      <c r="K55" s="74">
        <v>7.2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36</v>
      </c>
      <c r="E56" s="79">
        <v>889</v>
      </c>
      <c r="F56" s="81">
        <v>851</v>
      </c>
      <c r="G56" s="74">
        <v>4.5</v>
      </c>
      <c r="H56" s="80">
        <v>28</v>
      </c>
      <c r="I56" s="79">
        <v>906</v>
      </c>
      <c r="J56" s="79">
        <v>898</v>
      </c>
      <c r="K56" s="74">
        <v>0.9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62</v>
      </c>
      <c r="E57" s="79">
        <v>2574</v>
      </c>
      <c r="F57" s="81">
        <v>2448</v>
      </c>
      <c r="G57" s="74">
        <v>5.1</v>
      </c>
      <c r="H57" s="80">
        <v>72</v>
      </c>
      <c r="I57" s="79">
        <v>3712</v>
      </c>
      <c r="J57" s="79">
        <v>3630</v>
      </c>
      <c r="K57" s="74">
        <v>2.3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55</v>
      </c>
      <c r="E58" s="79">
        <v>883</v>
      </c>
      <c r="F58" s="81">
        <v>818</v>
      </c>
      <c r="G58" s="74">
        <v>7.9</v>
      </c>
      <c r="H58" s="80">
        <v>61</v>
      </c>
      <c r="I58" s="79">
        <v>854</v>
      </c>
      <c r="J58" s="79">
        <v>835</v>
      </c>
      <c r="K58" s="74">
        <v>2.3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11</v>
      </c>
      <c r="E59" s="79">
        <v>53</v>
      </c>
      <c r="F59" s="81">
        <v>52</v>
      </c>
      <c r="G59" s="74">
        <v>2.2</v>
      </c>
      <c r="H59" s="80">
        <v>11</v>
      </c>
      <c r="I59" s="79">
        <v>54</v>
      </c>
      <c r="J59" s="79">
        <v>52</v>
      </c>
      <c r="K59" s="74">
        <v>3.6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108</v>
      </c>
      <c r="E60" s="79">
        <v>385</v>
      </c>
      <c r="F60" s="81">
        <v>363</v>
      </c>
      <c r="G60" s="74">
        <v>6.1</v>
      </c>
      <c r="H60" s="80">
        <v>107</v>
      </c>
      <c r="I60" s="79">
        <v>403</v>
      </c>
      <c r="J60" s="79">
        <v>377</v>
      </c>
      <c r="K60" s="74">
        <v>7</v>
      </c>
      <c r="L60" s="24">
        <v>44</v>
      </c>
      <c r="P60" s="83"/>
      <c r="Q60" s="83">
        <v>45112</v>
      </c>
      <c r="R60" s="83">
        <v>42496</v>
      </c>
      <c r="S60" s="82">
        <v>6.2</v>
      </c>
      <c r="T60" s="83">
        <v>49234</v>
      </c>
      <c r="U60" s="83">
        <v>46820</v>
      </c>
      <c r="V60" s="82">
        <v>5.2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57</v>
      </c>
      <c r="E61" s="79">
        <v>353</v>
      </c>
      <c r="F61" s="81">
        <v>342</v>
      </c>
      <c r="G61" s="74">
        <v>3.4</v>
      </c>
      <c r="H61" s="80">
        <v>56</v>
      </c>
      <c r="I61" s="79">
        <v>451</v>
      </c>
      <c r="J61" s="79">
        <v>419</v>
      </c>
      <c r="K61" s="74">
        <v>7.5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33</v>
      </c>
      <c r="E62" s="79">
        <v>289</v>
      </c>
      <c r="F62" s="81">
        <v>273</v>
      </c>
      <c r="G62" s="74">
        <v>5.8</v>
      </c>
      <c r="H62" s="80">
        <v>33</v>
      </c>
      <c r="I62" s="79">
        <v>336</v>
      </c>
      <c r="J62" s="79">
        <v>323</v>
      </c>
      <c r="K62" s="74">
        <v>3.8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33</v>
      </c>
      <c r="E63" s="79">
        <v>721</v>
      </c>
      <c r="F63" s="81">
        <v>711</v>
      </c>
      <c r="G63" s="74">
        <v>1.4</v>
      </c>
      <c r="H63" s="80">
        <v>29</v>
      </c>
      <c r="I63" s="79">
        <v>761</v>
      </c>
      <c r="J63" s="79">
        <v>720</v>
      </c>
      <c r="K63" s="74">
        <v>5.7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104</v>
      </c>
      <c r="E64" s="79">
        <v>757</v>
      </c>
      <c r="F64" s="81">
        <v>717</v>
      </c>
      <c r="G64" s="74">
        <v>5.6</v>
      </c>
      <c r="H64" s="80">
        <v>89</v>
      </c>
      <c r="I64" s="79">
        <v>836</v>
      </c>
      <c r="J64" s="79">
        <v>774</v>
      </c>
      <c r="K64" s="74">
        <v>8.1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41</v>
      </c>
      <c r="E65" s="79">
        <v>396</v>
      </c>
      <c r="F65" s="81">
        <v>372</v>
      </c>
      <c r="G65" s="74">
        <v>6.3</v>
      </c>
      <c r="H65" s="80">
        <v>44</v>
      </c>
      <c r="I65" s="79">
        <v>396</v>
      </c>
      <c r="J65" s="79">
        <v>377</v>
      </c>
      <c r="K65" s="74">
        <v>5.1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68</v>
      </c>
      <c r="E66" s="79">
        <v>662</v>
      </c>
      <c r="F66" s="81">
        <v>647</v>
      </c>
      <c r="G66" s="74">
        <v>2.4</v>
      </c>
      <c r="H66" s="80">
        <v>74</v>
      </c>
      <c r="I66" s="79">
        <v>751</v>
      </c>
      <c r="J66" s="79">
        <v>726</v>
      </c>
      <c r="K66" s="74">
        <v>3.5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94</v>
      </c>
      <c r="E67" s="79">
        <v>317</v>
      </c>
      <c r="F67" s="81">
        <v>292</v>
      </c>
      <c r="G67" s="74">
        <v>8.5</v>
      </c>
      <c r="H67" s="80">
        <v>92</v>
      </c>
      <c r="I67" s="79">
        <v>342</v>
      </c>
      <c r="J67" s="79">
        <v>323</v>
      </c>
      <c r="K67" s="74">
        <v>5.9</v>
      </c>
      <c r="L67" s="24">
        <v>51</v>
      </c>
    </row>
    <row r="68" spans="1:11" ht="12.75" customHeight="1">
      <c r="A68" s="226" t="s">
        <v>257</v>
      </c>
      <c r="B68" s="227"/>
      <c r="C68" s="228"/>
      <c r="D68" s="78"/>
      <c r="E68" s="75">
        <f>SUM(E55:E67)</f>
        <v>8379</v>
      </c>
      <c r="F68" s="76">
        <f>SUM(F55:F67)</f>
        <v>7983</v>
      </c>
      <c r="G68" s="74">
        <f>((E68-F68)/F68)*100</f>
        <v>4.96054114994363</v>
      </c>
      <c r="H68" s="77"/>
      <c r="I68" s="75">
        <f>SUM(I55:I67)</f>
        <v>9906</v>
      </c>
      <c r="J68" s="75">
        <f>SUM(J55:J67)</f>
        <v>9551</v>
      </c>
      <c r="K68" s="74">
        <f>((I68-J68)/J68)*100</f>
        <v>3.7168882839493245</v>
      </c>
    </row>
    <row r="69" spans="1:11" ht="12.75" customHeight="1">
      <c r="A69" s="232" t="s">
        <v>256</v>
      </c>
      <c r="B69" s="233"/>
      <c r="C69" s="234"/>
      <c r="D69" s="75">
        <f>SUM(D6:D68)</f>
        <v>2329</v>
      </c>
      <c r="E69" s="75">
        <f>Q60</f>
        <v>45112</v>
      </c>
      <c r="F69" s="76">
        <f>R60</f>
        <v>42496</v>
      </c>
      <c r="G69" s="74">
        <f>S60</f>
        <v>6.2</v>
      </c>
      <c r="H69" s="75">
        <f>SUM(H6:H68)</f>
        <v>2422</v>
      </c>
      <c r="I69" s="75">
        <f>T60</f>
        <v>49234</v>
      </c>
      <c r="J69" s="75">
        <f>U60</f>
        <v>46820</v>
      </c>
      <c r="K69" s="74">
        <f>V60</f>
        <v>5.2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26:C26"/>
    <mergeCell ref="A27:C27"/>
    <mergeCell ref="A41:C41"/>
    <mergeCell ref="A42:C42"/>
    <mergeCell ref="A43:C43"/>
    <mergeCell ref="A45:C45"/>
    <mergeCell ref="A37:C37"/>
    <mergeCell ref="A38:C38"/>
    <mergeCell ref="A39:C39"/>
    <mergeCell ref="A40:C40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5:C25"/>
    <mergeCell ref="A22:C22"/>
    <mergeCell ref="A23:C23"/>
    <mergeCell ref="A16:C16"/>
    <mergeCell ref="A17:C17"/>
    <mergeCell ref="A18:C18"/>
    <mergeCell ref="A11:C11"/>
    <mergeCell ref="A12:C12"/>
    <mergeCell ref="A13:C13"/>
    <mergeCell ref="A14:C14"/>
    <mergeCell ref="A15:C15"/>
    <mergeCell ref="H4:H5"/>
    <mergeCell ref="I4:J4"/>
    <mergeCell ref="K4:K5"/>
    <mergeCell ref="G4:G5"/>
    <mergeCell ref="A20:C20"/>
    <mergeCell ref="A21:C21"/>
    <mergeCell ref="A9:C9"/>
    <mergeCell ref="A10:C10"/>
    <mergeCell ref="A6:C6"/>
    <mergeCell ref="A7:K7"/>
    <mergeCell ref="A2:K2"/>
    <mergeCell ref="A3:C5"/>
    <mergeCell ref="D3:G3"/>
    <mergeCell ref="H3:K3"/>
    <mergeCell ref="D4:D5"/>
    <mergeCell ref="E4:F4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4" width="9.140625" style="24" customWidth="1"/>
    <col min="5" max="6" width="13.7109375" style="24" customWidth="1"/>
    <col min="7" max="7" width="13.7109375" style="97" customWidth="1"/>
    <col min="8" max="10" width="13.7109375" style="24" customWidth="1"/>
    <col min="11" max="11" width="13.7109375" style="97" customWidth="1"/>
    <col min="12" max="12" width="9.140625" style="24" hidden="1" customWidth="1"/>
    <col min="13" max="15" width="9.140625" style="24" customWidth="1"/>
    <col min="16" max="23" width="9.1406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02"/>
      <c r="E1" s="102"/>
      <c r="F1" s="102"/>
      <c r="G1" s="101"/>
      <c r="H1" s="102"/>
      <c r="I1" s="102"/>
      <c r="J1" s="102"/>
      <c r="K1" s="101"/>
    </row>
    <row r="2" spans="1:11" ht="12.75">
      <c r="A2" s="235" t="s">
        <v>327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324</v>
      </c>
      <c r="E4" s="250" t="s">
        <v>323</v>
      </c>
      <c r="F4" s="251"/>
      <c r="G4" s="254" t="s">
        <v>322</v>
      </c>
      <c r="H4" s="248" t="s">
        <v>324</v>
      </c>
      <c r="I4" s="250" t="s">
        <v>323</v>
      </c>
      <c r="J4" s="251"/>
      <c r="K4" s="254" t="s">
        <v>322</v>
      </c>
    </row>
    <row r="5" spans="1:11" ht="25.5">
      <c r="A5" s="242"/>
      <c r="B5" s="243"/>
      <c r="C5" s="244"/>
      <c r="D5" s="249"/>
      <c r="E5" s="30" t="str">
        <f>CONCATENATE(Data!A4,"   (Preliminary)")</f>
        <v>2015   (Preliminary)</v>
      </c>
      <c r="F5" s="30">
        <f>Data!A4-1</f>
        <v>2014</v>
      </c>
      <c r="G5" s="255"/>
      <c r="H5" s="24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5"/>
    </row>
    <row r="6" spans="1:11" ht="12.75">
      <c r="A6" s="229"/>
      <c r="B6" s="230"/>
      <c r="C6" s="231"/>
      <c r="D6" s="29"/>
      <c r="E6" s="29"/>
      <c r="F6" s="29"/>
      <c r="G6" s="100"/>
      <c r="H6" s="29"/>
      <c r="I6" s="29"/>
      <c r="J6" s="29"/>
      <c r="K6" s="100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95" t="s">
        <v>320</v>
      </c>
      <c r="E8" s="95" t="s">
        <v>271</v>
      </c>
      <c r="F8" s="95" t="s">
        <v>270</v>
      </c>
      <c r="G8" s="99" t="s">
        <v>269</v>
      </c>
      <c r="H8" s="95" t="s">
        <v>319</v>
      </c>
      <c r="I8" s="95" t="s">
        <v>268</v>
      </c>
      <c r="J8" s="95" t="s">
        <v>267</v>
      </c>
      <c r="K8" s="98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20</v>
      </c>
      <c r="E9" s="79">
        <v>1638</v>
      </c>
      <c r="F9" s="79">
        <v>1660</v>
      </c>
      <c r="G9" s="74">
        <v>-1.3</v>
      </c>
      <c r="H9" s="80">
        <v>1</v>
      </c>
      <c r="I9" s="79">
        <v>1881</v>
      </c>
      <c r="J9" s="79">
        <v>1812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11</v>
      </c>
      <c r="E10" s="79">
        <v>195</v>
      </c>
      <c r="F10" s="79">
        <v>202</v>
      </c>
      <c r="G10" s="74">
        <v>-3.5</v>
      </c>
      <c r="H10" s="80">
        <v>12</v>
      </c>
      <c r="I10" s="79">
        <v>205</v>
      </c>
      <c r="J10" s="79">
        <v>198</v>
      </c>
      <c r="K10" s="74">
        <v>3.3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33</v>
      </c>
      <c r="E11" s="79">
        <v>3306</v>
      </c>
      <c r="F11" s="79">
        <v>3462</v>
      </c>
      <c r="G11" s="74">
        <v>-4.5</v>
      </c>
      <c r="H11" s="80">
        <v>42</v>
      </c>
      <c r="I11" s="79">
        <v>3642</v>
      </c>
      <c r="J11" s="79">
        <v>3476</v>
      </c>
      <c r="K11" s="74">
        <v>4.8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74</v>
      </c>
      <c r="E12" s="79">
        <v>484</v>
      </c>
      <c r="F12" s="79">
        <v>486</v>
      </c>
      <c r="G12" s="74">
        <v>-0.4</v>
      </c>
      <c r="H12" s="80">
        <v>78</v>
      </c>
      <c r="I12" s="79">
        <v>550</v>
      </c>
      <c r="J12" s="79">
        <v>517</v>
      </c>
      <c r="K12" s="74">
        <v>6.5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34</v>
      </c>
      <c r="E13" s="79">
        <v>3650</v>
      </c>
      <c r="F13" s="79">
        <v>3598</v>
      </c>
      <c r="G13" s="74">
        <v>1.4</v>
      </c>
      <c r="H13" s="80">
        <v>39</v>
      </c>
      <c r="I13" s="79">
        <v>4698</v>
      </c>
      <c r="J13" s="79">
        <v>4488</v>
      </c>
      <c r="K13" s="74">
        <v>4.7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76</v>
      </c>
      <c r="E14" s="79">
        <v>6096</v>
      </c>
      <c r="F14" s="79">
        <v>5934</v>
      </c>
      <c r="G14" s="74">
        <v>2.7</v>
      </c>
      <c r="H14" s="80">
        <v>76</v>
      </c>
      <c r="I14" s="79">
        <v>6608</v>
      </c>
      <c r="J14" s="79">
        <v>6179</v>
      </c>
      <c r="K14" s="74">
        <v>6.9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21</v>
      </c>
      <c r="E15" s="79">
        <v>3492</v>
      </c>
      <c r="F15" s="79">
        <v>3430</v>
      </c>
      <c r="G15" s="74">
        <v>1.8</v>
      </c>
      <c r="H15" s="80">
        <v>22</v>
      </c>
      <c r="I15" s="79">
        <v>3968</v>
      </c>
      <c r="J15" s="79">
        <v>3803</v>
      </c>
      <c r="K15" s="74">
        <v>4.3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39</v>
      </c>
      <c r="E16" s="79">
        <v>311</v>
      </c>
      <c r="F16" s="79">
        <v>315</v>
      </c>
      <c r="G16" s="74">
        <v>-1.4</v>
      </c>
      <c r="H16" s="80">
        <v>41</v>
      </c>
      <c r="I16" s="79">
        <v>452</v>
      </c>
      <c r="J16" s="79">
        <v>436</v>
      </c>
      <c r="K16" s="74">
        <v>3.6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79">
        <v>102</v>
      </c>
      <c r="F17" s="79">
        <v>102</v>
      </c>
      <c r="G17" s="74">
        <v>-0.3</v>
      </c>
      <c r="H17" s="80">
        <v>15</v>
      </c>
      <c r="I17" s="79">
        <v>98</v>
      </c>
      <c r="J17" s="79">
        <v>97</v>
      </c>
      <c r="K17" s="74">
        <v>1.3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5">
        <f>SUM(E9:E17)</f>
        <v>19274</v>
      </c>
      <c r="F18" s="75">
        <f>SUM(F9:F17)</f>
        <v>19189</v>
      </c>
      <c r="G18" s="74">
        <f>((E18-F18)/F18)*100</f>
        <v>0.44296211371098027</v>
      </c>
      <c r="H18" s="93"/>
      <c r="I18" s="75">
        <f>SUM(I9:I17)</f>
        <v>22102</v>
      </c>
      <c r="J18" s="75">
        <f>SUM(J9:J17)</f>
        <v>21006</v>
      </c>
      <c r="K18" s="74">
        <f>((I18-J18)/J18)*100</f>
        <v>5.217556888508045</v>
      </c>
    </row>
    <row r="19" spans="1:11" ht="12.75" customHeight="1">
      <c r="A19" s="92" t="s">
        <v>309</v>
      </c>
      <c r="B19" s="91"/>
      <c r="C19" s="91"/>
      <c r="D19" s="89"/>
      <c r="E19" s="88"/>
      <c r="F19" s="88"/>
      <c r="G19" s="74"/>
      <c r="H19" s="89"/>
      <c r="I19" s="88"/>
      <c r="J19" s="88"/>
      <c r="K19" s="74"/>
    </row>
    <row r="20" spans="1:12" ht="12.75" customHeight="1">
      <c r="A20" s="226" t="s">
        <v>308</v>
      </c>
      <c r="B20" s="227"/>
      <c r="C20" s="228"/>
      <c r="D20" s="80">
        <v>13</v>
      </c>
      <c r="E20" s="79">
        <v>338</v>
      </c>
      <c r="F20" s="79">
        <v>322</v>
      </c>
      <c r="G20" s="74">
        <v>4.7</v>
      </c>
      <c r="H20" s="80">
        <v>14</v>
      </c>
      <c r="I20" s="79">
        <v>379</v>
      </c>
      <c r="J20" s="79">
        <v>360</v>
      </c>
      <c r="K20" s="74">
        <v>5.3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79">
        <v>227</v>
      </c>
      <c r="F21" s="79">
        <v>211</v>
      </c>
      <c r="G21" s="74">
        <v>7.6</v>
      </c>
      <c r="H21" s="80">
        <v>1</v>
      </c>
      <c r="I21" s="79">
        <v>221</v>
      </c>
      <c r="J21" s="79">
        <v>210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133</v>
      </c>
      <c r="E22" s="79">
        <v>9273</v>
      </c>
      <c r="F22" s="79">
        <v>8819</v>
      </c>
      <c r="G22" s="74">
        <v>5.1</v>
      </c>
      <c r="H22" s="80">
        <v>131</v>
      </c>
      <c r="I22" s="79">
        <v>8989</v>
      </c>
      <c r="J22" s="79">
        <v>8511</v>
      </c>
      <c r="K22" s="74">
        <v>5.6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92</v>
      </c>
      <c r="E23" s="79">
        <v>4587</v>
      </c>
      <c r="F23" s="79">
        <v>4320</v>
      </c>
      <c r="G23" s="74">
        <v>6.2</v>
      </c>
      <c r="H23" s="80">
        <v>107</v>
      </c>
      <c r="I23" s="79">
        <v>4964</v>
      </c>
      <c r="J23" s="79">
        <v>4734</v>
      </c>
      <c r="K23" s="74">
        <v>4.9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34</v>
      </c>
      <c r="E24" s="79">
        <v>2934</v>
      </c>
      <c r="F24" s="79">
        <v>2895</v>
      </c>
      <c r="G24" s="74">
        <v>1.3</v>
      </c>
      <c r="H24" s="80">
        <v>35</v>
      </c>
      <c r="I24" s="79">
        <v>3111</v>
      </c>
      <c r="J24" s="79">
        <v>2989</v>
      </c>
      <c r="K24" s="74">
        <v>4.1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24</v>
      </c>
      <c r="E25" s="79">
        <v>3741</v>
      </c>
      <c r="F25" s="79">
        <v>3482</v>
      </c>
      <c r="G25" s="74">
        <v>7.4</v>
      </c>
      <c r="H25" s="80">
        <v>24</v>
      </c>
      <c r="I25" s="79">
        <v>3691</v>
      </c>
      <c r="J25" s="79">
        <v>3564</v>
      </c>
      <c r="K25" s="74">
        <v>3.6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37</v>
      </c>
      <c r="E26" s="79">
        <v>1651</v>
      </c>
      <c r="F26" s="79">
        <v>1569</v>
      </c>
      <c r="G26" s="74">
        <v>5.2</v>
      </c>
      <c r="H26" s="80">
        <v>25</v>
      </c>
      <c r="I26" s="79">
        <v>1666</v>
      </c>
      <c r="J26" s="79">
        <v>1596</v>
      </c>
      <c r="K26" s="74">
        <v>4.4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366</v>
      </c>
      <c r="E27" s="79">
        <v>3224</v>
      </c>
      <c r="F27" s="79">
        <v>3079</v>
      </c>
      <c r="G27" s="74">
        <v>4.7</v>
      </c>
      <c r="H27" s="80">
        <v>368</v>
      </c>
      <c r="I27" s="79">
        <v>3424</v>
      </c>
      <c r="J27" s="79">
        <v>3308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3</v>
      </c>
      <c r="E28" s="79">
        <v>529</v>
      </c>
      <c r="F28" s="79">
        <v>499</v>
      </c>
      <c r="G28" s="74">
        <v>6</v>
      </c>
      <c r="H28" s="80">
        <v>9</v>
      </c>
      <c r="I28" s="79">
        <v>596</v>
      </c>
      <c r="J28" s="79">
        <v>582</v>
      </c>
      <c r="K28" s="74">
        <v>2.5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5">
        <f>SUM(E20:E28)</f>
        <v>26504</v>
      </c>
      <c r="F29" s="75">
        <f>SUM(F20:F28)</f>
        <v>25196</v>
      </c>
      <c r="G29" s="74">
        <f>((E29-F29)/F29)*100</f>
        <v>5.191300206381965</v>
      </c>
      <c r="H29" s="93"/>
      <c r="I29" s="75">
        <f>SUM(I20:I28)</f>
        <v>27041</v>
      </c>
      <c r="J29" s="75">
        <f>SUM(J20:J28)</f>
        <v>25854</v>
      </c>
      <c r="K29" s="74">
        <f>((I29-J29)/J29)*100</f>
        <v>4.5911657770557746</v>
      </c>
    </row>
    <row r="30" spans="1:11" ht="12.75" customHeight="1">
      <c r="A30" s="92" t="s">
        <v>299</v>
      </c>
      <c r="B30" s="91"/>
      <c r="C30" s="91"/>
      <c r="D30" s="89"/>
      <c r="E30" s="88"/>
      <c r="F30" s="88"/>
      <c r="G30" s="74"/>
      <c r="H30" s="89"/>
      <c r="I30" s="88"/>
      <c r="J30" s="88"/>
      <c r="K30" s="74"/>
    </row>
    <row r="31" spans="1:12" ht="12.75" customHeight="1">
      <c r="A31" s="226" t="s">
        <v>298</v>
      </c>
      <c r="B31" s="227"/>
      <c r="C31" s="228"/>
      <c r="D31" s="80">
        <v>14</v>
      </c>
      <c r="E31" s="79">
        <v>4804</v>
      </c>
      <c r="F31" s="79">
        <v>4403</v>
      </c>
      <c r="G31" s="74">
        <v>9.1</v>
      </c>
      <c r="H31" s="80">
        <v>20</v>
      </c>
      <c r="I31" s="79">
        <v>4903</v>
      </c>
      <c r="J31" s="79">
        <v>4703</v>
      </c>
      <c r="K31" s="74">
        <v>4.3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22</v>
      </c>
      <c r="E32" s="79">
        <v>2881</v>
      </c>
      <c r="F32" s="79">
        <v>2572</v>
      </c>
      <c r="G32" s="74">
        <v>12</v>
      </c>
      <c r="H32" s="80">
        <v>23</v>
      </c>
      <c r="I32" s="79">
        <v>2945</v>
      </c>
      <c r="J32" s="79">
        <v>2692</v>
      </c>
      <c r="K32" s="74">
        <v>9.4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16</v>
      </c>
      <c r="E33" s="79">
        <v>761</v>
      </c>
      <c r="F33" s="79">
        <v>763</v>
      </c>
      <c r="G33" s="74">
        <v>-0.2</v>
      </c>
      <c r="H33" s="80">
        <v>25</v>
      </c>
      <c r="I33" s="79">
        <v>794</v>
      </c>
      <c r="J33" s="79">
        <v>792</v>
      </c>
      <c r="K33" s="74">
        <v>0.3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19</v>
      </c>
      <c r="E34" s="79">
        <v>992</v>
      </c>
      <c r="F34" s="79">
        <v>960</v>
      </c>
      <c r="G34" s="74">
        <v>3.3</v>
      </c>
      <c r="H34" s="80">
        <v>19</v>
      </c>
      <c r="I34" s="79">
        <v>1138</v>
      </c>
      <c r="J34" s="79">
        <v>1087</v>
      </c>
      <c r="K34" s="74">
        <v>4.6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53</v>
      </c>
      <c r="E35" s="79">
        <v>4977</v>
      </c>
      <c r="F35" s="79">
        <v>4555</v>
      </c>
      <c r="G35" s="74">
        <v>9.3</v>
      </c>
      <c r="H35" s="80">
        <v>54</v>
      </c>
      <c r="I35" s="79">
        <v>4852</v>
      </c>
      <c r="J35" s="79">
        <v>4511</v>
      </c>
      <c r="K35" s="74">
        <v>7.6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24</v>
      </c>
      <c r="E36" s="79">
        <v>2025</v>
      </c>
      <c r="F36" s="79">
        <v>1941</v>
      </c>
      <c r="G36" s="74">
        <v>4.3</v>
      </c>
      <c r="H36" s="80">
        <v>26</v>
      </c>
      <c r="I36" s="79">
        <v>2127</v>
      </c>
      <c r="J36" s="79">
        <v>2026</v>
      </c>
      <c r="K36" s="74">
        <v>5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61</v>
      </c>
      <c r="E37" s="79">
        <v>2562</v>
      </c>
      <c r="F37" s="79">
        <v>2456</v>
      </c>
      <c r="G37" s="74">
        <v>4.3</v>
      </c>
      <c r="H37" s="80">
        <v>62</v>
      </c>
      <c r="I37" s="79">
        <v>2626</v>
      </c>
      <c r="J37" s="79">
        <v>2493</v>
      </c>
      <c r="K37" s="74">
        <v>5.3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14</v>
      </c>
      <c r="E38" s="79">
        <v>517</v>
      </c>
      <c r="F38" s="79">
        <v>504</v>
      </c>
      <c r="G38" s="74">
        <v>2.7</v>
      </c>
      <c r="H38" s="80">
        <v>14</v>
      </c>
      <c r="I38" s="79">
        <v>537</v>
      </c>
      <c r="J38" s="79">
        <v>520</v>
      </c>
      <c r="K38" s="74">
        <v>3.2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5</v>
      </c>
      <c r="E39" s="79">
        <v>158</v>
      </c>
      <c r="F39" s="79">
        <v>154</v>
      </c>
      <c r="G39" s="74">
        <v>2.5</v>
      </c>
      <c r="H39" s="80">
        <v>6</v>
      </c>
      <c r="I39" s="79">
        <v>171</v>
      </c>
      <c r="J39" s="79">
        <v>160</v>
      </c>
      <c r="K39" s="74">
        <v>6.8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87</v>
      </c>
      <c r="E40" s="79">
        <v>4424</v>
      </c>
      <c r="F40" s="79">
        <v>4166</v>
      </c>
      <c r="G40" s="74">
        <v>6.2</v>
      </c>
      <c r="H40" s="80">
        <v>90</v>
      </c>
      <c r="I40" s="79">
        <v>4800</v>
      </c>
      <c r="J40" s="79">
        <v>4571</v>
      </c>
      <c r="K40" s="74">
        <v>5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6</v>
      </c>
      <c r="E41" s="79">
        <v>160</v>
      </c>
      <c r="F41" s="79">
        <v>157</v>
      </c>
      <c r="G41" s="74">
        <v>1.3</v>
      </c>
      <c r="H41" s="80">
        <v>7</v>
      </c>
      <c r="I41" s="79">
        <v>191</v>
      </c>
      <c r="J41" s="79">
        <v>186</v>
      </c>
      <c r="K41" s="74">
        <v>2.7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21</v>
      </c>
      <c r="E42" s="79">
        <v>2034</v>
      </c>
      <c r="F42" s="79">
        <v>1916</v>
      </c>
      <c r="G42" s="74">
        <v>6.2</v>
      </c>
      <c r="H42" s="80">
        <v>21</v>
      </c>
      <c r="I42" s="79">
        <v>1865</v>
      </c>
      <c r="J42" s="79">
        <v>1751</v>
      </c>
      <c r="K42" s="74">
        <v>6.6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5">
        <f>SUM(E31:E42)</f>
        <v>26295</v>
      </c>
      <c r="F43" s="75">
        <f>SUM(F31:F42)</f>
        <v>24547</v>
      </c>
      <c r="G43" s="74">
        <f>((E43-F43)/F43)*100</f>
        <v>7.12103312013688</v>
      </c>
      <c r="H43" s="93"/>
      <c r="I43" s="75">
        <f>SUM(I31:I42)</f>
        <v>26949</v>
      </c>
      <c r="J43" s="75">
        <f>SUM(J31:J42)</f>
        <v>25492</v>
      </c>
      <c r="K43" s="74">
        <f>((I43-J43)/J43)*100</f>
        <v>5.715518594068728</v>
      </c>
    </row>
    <row r="44" spans="1:11" ht="12.75" customHeight="1">
      <c r="A44" s="92" t="s">
        <v>286</v>
      </c>
      <c r="B44" s="91"/>
      <c r="C44" s="91"/>
      <c r="D44" s="89"/>
      <c r="E44" s="88"/>
      <c r="F44" s="88"/>
      <c r="G44" s="74"/>
      <c r="H44" s="89"/>
      <c r="I44" s="88"/>
      <c r="J44" s="88"/>
      <c r="K44" s="74"/>
    </row>
    <row r="45" spans="1:12" ht="12.75" customHeight="1">
      <c r="A45" s="226" t="s">
        <v>285</v>
      </c>
      <c r="B45" s="227"/>
      <c r="C45" s="228"/>
      <c r="D45" s="80">
        <v>31</v>
      </c>
      <c r="E45" s="79">
        <v>1797</v>
      </c>
      <c r="F45" s="79">
        <v>1665</v>
      </c>
      <c r="G45" s="74">
        <v>7.9</v>
      </c>
      <c r="H45" s="80">
        <v>36</v>
      </c>
      <c r="I45" s="79">
        <v>2042</v>
      </c>
      <c r="J45" s="79">
        <v>1943</v>
      </c>
      <c r="K45" s="74">
        <v>5.1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9</v>
      </c>
      <c r="E46" s="79">
        <v>1386</v>
      </c>
      <c r="F46" s="79">
        <v>1305</v>
      </c>
      <c r="G46" s="74">
        <v>6.2</v>
      </c>
      <c r="H46" s="80">
        <v>10</v>
      </c>
      <c r="I46" s="79">
        <v>1217</v>
      </c>
      <c r="J46" s="79">
        <v>1156</v>
      </c>
      <c r="K46" s="74">
        <v>5.3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79">
        <v>1409</v>
      </c>
      <c r="F47" s="79">
        <v>1310</v>
      </c>
      <c r="G47" s="74">
        <v>7.6</v>
      </c>
      <c r="H47" s="80">
        <v>6</v>
      </c>
      <c r="I47" s="79">
        <v>1382</v>
      </c>
      <c r="J47" s="79">
        <v>1280</v>
      </c>
      <c r="K47" s="74">
        <v>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13</v>
      </c>
      <c r="E48" s="79">
        <v>1951</v>
      </c>
      <c r="F48" s="79">
        <v>1919</v>
      </c>
      <c r="G48" s="74">
        <v>1.6</v>
      </c>
      <c r="H48" s="80">
        <v>13</v>
      </c>
      <c r="I48" s="79">
        <v>1886</v>
      </c>
      <c r="J48" s="79">
        <v>1838</v>
      </c>
      <c r="K48" s="74">
        <v>2.6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30</v>
      </c>
      <c r="E49" s="79">
        <v>983</v>
      </c>
      <c r="F49" s="79">
        <v>948</v>
      </c>
      <c r="G49" s="74">
        <v>3.7</v>
      </c>
      <c r="H49" s="80">
        <v>29</v>
      </c>
      <c r="I49" s="79">
        <v>966</v>
      </c>
      <c r="J49" s="79">
        <v>909</v>
      </c>
      <c r="K49" s="74">
        <v>6.2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27</v>
      </c>
      <c r="E50" s="79">
        <v>1601</v>
      </c>
      <c r="F50" s="79">
        <v>1589</v>
      </c>
      <c r="G50" s="74">
        <v>0.7</v>
      </c>
      <c r="H50" s="80">
        <v>26</v>
      </c>
      <c r="I50" s="79">
        <v>1719</v>
      </c>
      <c r="J50" s="79">
        <v>1579</v>
      </c>
      <c r="K50" s="74">
        <v>8.8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4</v>
      </c>
      <c r="E51" s="79">
        <v>2790</v>
      </c>
      <c r="F51" s="79">
        <v>2648</v>
      </c>
      <c r="G51" s="74">
        <v>5.4</v>
      </c>
      <c r="H51" s="80">
        <v>4</v>
      </c>
      <c r="I51" s="79">
        <v>2905</v>
      </c>
      <c r="J51" s="79">
        <v>2804</v>
      </c>
      <c r="K51" s="74">
        <v>3.6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82</v>
      </c>
      <c r="E52" s="79">
        <v>11552</v>
      </c>
      <c r="F52" s="79">
        <v>11159</v>
      </c>
      <c r="G52" s="74">
        <v>3.5</v>
      </c>
      <c r="H52" s="80">
        <v>56</v>
      </c>
      <c r="I52" s="79">
        <v>11392</v>
      </c>
      <c r="J52" s="79">
        <v>10726</v>
      </c>
      <c r="K52" s="74">
        <v>6.2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5">
        <f>SUM(E45:E52)</f>
        <v>23469</v>
      </c>
      <c r="F53" s="75">
        <f>SUM(F45:F52)</f>
        <v>22543</v>
      </c>
      <c r="G53" s="74">
        <f>((E53-F53)/F53)*100</f>
        <v>4.107705274364547</v>
      </c>
      <c r="H53" s="93"/>
      <c r="I53" s="75">
        <f>SUM(I45:I52)</f>
        <v>23509</v>
      </c>
      <c r="J53" s="75">
        <f>SUM(J45:J52)</f>
        <v>22235</v>
      </c>
      <c r="K53" s="74">
        <f>((I53-J53)/J53)*100</f>
        <v>5.729705419383854</v>
      </c>
    </row>
    <row r="54" spans="1:11" ht="12.75" customHeight="1">
      <c r="A54" s="92" t="s">
        <v>277</v>
      </c>
      <c r="B54" s="91"/>
      <c r="C54" s="91"/>
      <c r="D54" s="89"/>
      <c r="E54" s="88"/>
      <c r="F54" s="88"/>
      <c r="G54" s="74"/>
      <c r="H54" s="89"/>
      <c r="I54" s="88"/>
      <c r="J54" s="88"/>
      <c r="K54" s="74"/>
    </row>
    <row r="55" spans="1:12" ht="12.75" customHeight="1">
      <c r="A55" s="226" t="s">
        <v>276</v>
      </c>
      <c r="B55" s="227"/>
      <c r="C55" s="228"/>
      <c r="D55" s="80">
        <v>44</v>
      </c>
      <c r="E55" s="79">
        <v>133</v>
      </c>
      <c r="F55" s="79">
        <v>132</v>
      </c>
      <c r="G55" s="74">
        <v>1.1</v>
      </c>
      <c r="H55" s="80">
        <v>51</v>
      </c>
      <c r="I55" s="79">
        <v>154</v>
      </c>
      <c r="J55" s="79">
        <v>148</v>
      </c>
      <c r="K55" s="74">
        <v>4.1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11</v>
      </c>
      <c r="E56" s="79">
        <v>3087</v>
      </c>
      <c r="F56" s="79">
        <v>3037</v>
      </c>
      <c r="G56" s="74">
        <v>1.7</v>
      </c>
      <c r="H56" s="80">
        <v>7</v>
      </c>
      <c r="I56" s="79">
        <v>3313</v>
      </c>
      <c r="J56" s="79">
        <v>3170</v>
      </c>
      <c r="K56" s="74">
        <v>4.5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86</v>
      </c>
      <c r="E57" s="79">
        <v>18254</v>
      </c>
      <c r="F57" s="79">
        <v>17461</v>
      </c>
      <c r="G57" s="74">
        <v>4.5</v>
      </c>
      <c r="H57" s="80">
        <v>99</v>
      </c>
      <c r="I57" s="79">
        <v>21474</v>
      </c>
      <c r="J57" s="79">
        <v>21058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38</v>
      </c>
      <c r="E58" s="79">
        <v>2570</v>
      </c>
      <c r="F58" s="79">
        <v>2329</v>
      </c>
      <c r="G58" s="74">
        <v>10.3</v>
      </c>
      <c r="H58" s="80">
        <v>36</v>
      </c>
      <c r="I58" s="79">
        <v>2420</v>
      </c>
      <c r="J58" s="79">
        <v>2250</v>
      </c>
      <c r="K58" s="74">
        <v>7.5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42</v>
      </c>
      <c r="E59" s="79">
        <v>588</v>
      </c>
      <c r="F59" s="79">
        <v>555</v>
      </c>
      <c r="G59" s="74">
        <v>6</v>
      </c>
      <c r="H59" s="80">
        <v>43</v>
      </c>
      <c r="I59" s="79">
        <v>492</v>
      </c>
      <c r="J59" s="79">
        <v>462</v>
      </c>
      <c r="K59" s="74">
        <v>6.4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81</v>
      </c>
      <c r="E60" s="79">
        <v>423</v>
      </c>
      <c r="F60" s="79">
        <v>412</v>
      </c>
      <c r="G60" s="74">
        <v>2.6</v>
      </c>
      <c r="H60" s="80">
        <v>81</v>
      </c>
      <c r="I60" s="79">
        <v>425</v>
      </c>
      <c r="J60" s="79">
        <v>403</v>
      </c>
      <c r="K60" s="74">
        <v>5.4</v>
      </c>
      <c r="L60" s="24">
        <v>44</v>
      </c>
      <c r="P60" s="83"/>
      <c r="Q60" s="83">
        <v>127458</v>
      </c>
      <c r="R60" s="83">
        <v>122081</v>
      </c>
      <c r="S60" s="82">
        <v>4.4</v>
      </c>
      <c r="T60" s="83">
        <v>135063</v>
      </c>
      <c r="U60" s="83">
        <v>128953</v>
      </c>
      <c r="V60" s="82">
        <v>4.7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2</v>
      </c>
      <c r="E61" s="79">
        <v>165</v>
      </c>
      <c r="F61" s="79">
        <v>158</v>
      </c>
      <c r="G61" s="74">
        <v>4.6</v>
      </c>
      <c r="H61" s="80">
        <v>2</v>
      </c>
      <c r="I61" s="79">
        <v>176</v>
      </c>
      <c r="J61" s="79">
        <v>163</v>
      </c>
      <c r="K61" s="74">
        <v>8.1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28</v>
      </c>
      <c r="E62" s="79">
        <v>1025</v>
      </c>
      <c r="F62" s="79">
        <v>986</v>
      </c>
      <c r="G62" s="74">
        <v>4</v>
      </c>
      <c r="H62" s="80">
        <v>28</v>
      </c>
      <c r="I62" s="79">
        <v>1138</v>
      </c>
      <c r="J62" s="79">
        <v>1091</v>
      </c>
      <c r="K62" s="74">
        <v>4.3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37</v>
      </c>
      <c r="E63" s="79">
        <v>706</v>
      </c>
      <c r="F63" s="79">
        <v>710</v>
      </c>
      <c r="G63" s="74">
        <v>-0.6</v>
      </c>
      <c r="H63" s="80">
        <v>34</v>
      </c>
      <c r="I63" s="79">
        <v>724</v>
      </c>
      <c r="J63" s="79">
        <v>694</v>
      </c>
      <c r="K63" s="74">
        <v>4.3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42</v>
      </c>
      <c r="E64" s="79">
        <v>1192</v>
      </c>
      <c r="F64" s="79">
        <v>1152</v>
      </c>
      <c r="G64" s="74">
        <v>3.5</v>
      </c>
      <c r="H64" s="80">
        <v>41</v>
      </c>
      <c r="I64" s="79">
        <v>1242</v>
      </c>
      <c r="J64" s="79">
        <v>1170</v>
      </c>
      <c r="K64" s="74">
        <v>6.1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46</v>
      </c>
      <c r="E65" s="79">
        <v>1187</v>
      </c>
      <c r="F65" s="79">
        <v>1136</v>
      </c>
      <c r="G65" s="74">
        <v>4.4</v>
      </c>
      <c r="H65" s="80">
        <v>46</v>
      </c>
      <c r="I65" s="79">
        <v>1165</v>
      </c>
      <c r="J65" s="79">
        <v>1081</v>
      </c>
      <c r="K65" s="74">
        <v>7.8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57</v>
      </c>
      <c r="E66" s="79">
        <v>2446</v>
      </c>
      <c r="F66" s="79">
        <v>2403</v>
      </c>
      <c r="G66" s="74">
        <v>1.8</v>
      </c>
      <c r="H66" s="80">
        <v>63</v>
      </c>
      <c r="I66" s="79">
        <v>2605</v>
      </c>
      <c r="J66" s="79">
        <v>2541</v>
      </c>
      <c r="K66" s="74">
        <v>2.5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37</v>
      </c>
      <c r="E67" s="79">
        <v>139</v>
      </c>
      <c r="F67" s="79">
        <v>134</v>
      </c>
      <c r="G67" s="74">
        <v>3.7</v>
      </c>
      <c r="H67" s="80">
        <v>35</v>
      </c>
      <c r="I67" s="79">
        <v>137</v>
      </c>
      <c r="J67" s="79">
        <v>132</v>
      </c>
      <c r="K67" s="74">
        <v>3.7</v>
      </c>
      <c r="L67" s="24">
        <v>51</v>
      </c>
    </row>
    <row r="68" spans="1:11" ht="12.75" customHeight="1">
      <c r="A68" s="226" t="s">
        <v>257</v>
      </c>
      <c r="B68" s="227"/>
      <c r="C68" s="228"/>
      <c r="D68" s="29"/>
      <c r="E68" s="75">
        <f>SUM(E55:E67)</f>
        <v>31915</v>
      </c>
      <c r="F68" s="75">
        <f>SUM(F55:F67)</f>
        <v>30605</v>
      </c>
      <c r="G68" s="74">
        <f>((E68-F68)/F68)*100</f>
        <v>4.2803463486358435</v>
      </c>
      <c r="H68" s="77"/>
      <c r="I68" s="75">
        <f>SUM(I55:I67)</f>
        <v>35465</v>
      </c>
      <c r="J68" s="75">
        <f>SUM(J55:J67)</f>
        <v>34363</v>
      </c>
      <c r="K68" s="74">
        <f>((I68-J68)/J68)*100</f>
        <v>3.2069376946133925</v>
      </c>
    </row>
    <row r="69" spans="1:11" ht="12.75" customHeight="1">
      <c r="A69" s="232" t="s">
        <v>256</v>
      </c>
      <c r="B69" s="233"/>
      <c r="C69" s="234"/>
      <c r="D69" s="76">
        <f>SUM(D6:D68)</f>
        <v>2101</v>
      </c>
      <c r="E69" s="75">
        <f>Q60</f>
        <v>127458</v>
      </c>
      <c r="F69" s="75">
        <f>R60</f>
        <v>122081</v>
      </c>
      <c r="G69" s="74">
        <f>S60</f>
        <v>4.4</v>
      </c>
      <c r="H69" s="76">
        <f>SUM(H6:H68)</f>
        <v>2153</v>
      </c>
      <c r="I69" s="75">
        <f>T60</f>
        <v>135063</v>
      </c>
      <c r="J69" s="75">
        <f>U60</f>
        <v>128953</v>
      </c>
      <c r="K69" s="74">
        <f>V60</f>
        <v>4.7</v>
      </c>
    </row>
    <row r="70" spans="1:11" ht="12.75">
      <c r="A70" s="252" t="s">
        <v>255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E70" sqref="E70"/>
    </sheetView>
  </sheetViews>
  <sheetFormatPr defaultColWidth="9.140625" defaultRowHeight="12.75"/>
  <cols>
    <col min="1" max="3" width="9.140625" style="24" customWidth="1"/>
    <col min="4" max="4" width="9.28125" style="104" bestFit="1" customWidth="1"/>
    <col min="5" max="6" width="13.7109375" style="104" customWidth="1"/>
    <col min="7" max="7" width="13.7109375" style="103" customWidth="1"/>
    <col min="8" max="10" width="13.7109375" style="104" customWidth="1"/>
    <col min="11" max="11" width="13.7109375" style="103" customWidth="1"/>
    <col min="12" max="12" width="0" style="24" hidden="1" customWidth="1"/>
    <col min="13" max="15" width="9.140625" style="24" customWidth="1"/>
    <col min="16" max="16" width="1.28515625" style="24" hidden="1" customWidth="1"/>
    <col min="17" max="22" width="9.140625" style="24" hidden="1" customWidth="1"/>
    <col min="23" max="23" width="3.28125" style="24" hidden="1" customWidth="1"/>
    <col min="24" max="16384" width="9.140625" style="24" customWidth="1"/>
  </cols>
  <sheetData>
    <row r="1" spans="1:11" ht="12.75">
      <c r="A1" s="102"/>
      <c r="B1" s="102"/>
      <c r="C1" s="102"/>
      <c r="D1" s="116"/>
      <c r="E1" s="116"/>
      <c r="F1" s="116"/>
      <c r="G1" s="115"/>
      <c r="H1" s="116"/>
      <c r="I1" s="116"/>
      <c r="J1" s="116"/>
      <c r="K1" s="115"/>
    </row>
    <row r="2" spans="1:11" ht="12.75" customHeight="1">
      <c r="A2" s="223" t="s">
        <v>330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325</v>
      </c>
      <c r="B3" s="237"/>
      <c r="C3" s="238"/>
      <c r="D3" s="245" t="str">
        <f>Data!B4</f>
        <v>January</v>
      </c>
      <c r="E3" s="246"/>
      <c r="F3" s="246"/>
      <c r="G3" s="247"/>
      <c r="H3" s="245">
        <f>Data!B6</f>
        <v>41974</v>
      </c>
      <c r="I3" s="246"/>
      <c r="J3" s="246"/>
      <c r="K3" s="247"/>
    </row>
    <row r="4" spans="1:11" ht="25.5" customHeight="1">
      <c r="A4" s="239"/>
      <c r="B4" s="240"/>
      <c r="C4" s="241"/>
      <c r="D4" s="260" t="s">
        <v>324</v>
      </c>
      <c r="E4" s="256" t="s">
        <v>323</v>
      </c>
      <c r="F4" s="257"/>
      <c r="G4" s="258" t="s">
        <v>322</v>
      </c>
      <c r="H4" s="260" t="s">
        <v>324</v>
      </c>
      <c r="I4" s="256" t="s">
        <v>323</v>
      </c>
      <c r="J4" s="257"/>
      <c r="K4" s="258" t="s">
        <v>322</v>
      </c>
    </row>
    <row r="5" spans="1:11" ht="25.5">
      <c r="A5" s="242"/>
      <c r="B5" s="243"/>
      <c r="C5" s="244"/>
      <c r="D5" s="261"/>
      <c r="E5" s="114" t="str">
        <f>CONCATENATE(Data!A4,"   (Preliminary)")</f>
        <v>2015   (Preliminary)</v>
      </c>
      <c r="F5" s="113">
        <f>Data!A4-1</f>
        <v>2014</v>
      </c>
      <c r="G5" s="259"/>
      <c r="H5" s="261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59"/>
    </row>
    <row r="6" spans="1:11" ht="12.75">
      <c r="A6" s="229"/>
      <c r="B6" s="230"/>
      <c r="C6" s="231"/>
      <c r="D6" s="28"/>
      <c r="E6" s="28"/>
      <c r="F6" s="28"/>
      <c r="G6" s="112"/>
      <c r="H6" s="28"/>
      <c r="I6" s="28"/>
      <c r="J6" s="28"/>
      <c r="K6" s="112"/>
    </row>
    <row r="7" spans="1:11" ht="12.75" customHeight="1">
      <c r="A7" s="232" t="s">
        <v>321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customHeight="1" hidden="1">
      <c r="A8" s="96"/>
      <c r="B8" s="95"/>
      <c r="C8" s="95"/>
      <c r="D8" s="86" t="s">
        <v>320</v>
      </c>
      <c r="E8" s="86" t="s">
        <v>271</v>
      </c>
      <c r="F8" s="86" t="s">
        <v>270</v>
      </c>
      <c r="G8" s="87" t="s">
        <v>269</v>
      </c>
      <c r="H8" s="86" t="s">
        <v>319</v>
      </c>
      <c r="I8" s="86" t="s">
        <v>268</v>
      </c>
      <c r="J8" s="86" t="s">
        <v>267</v>
      </c>
      <c r="K8" s="85" t="s">
        <v>266</v>
      </c>
      <c r="L8" s="84" t="s">
        <v>252</v>
      </c>
    </row>
    <row r="9" spans="1:12" ht="12.75" customHeight="1">
      <c r="A9" s="226" t="s">
        <v>318</v>
      </c>
      <c r="B9" s="227"/>
      <c r="C9" s="228"/>
      <c r="D9" s="80">
        <v>31</v>
      </c>
      <c r="E9" s="81">
        <v>2269</v>
      </c>
      <c r="F9" s="81">
        <v>2302</v>
      </c>
      <c r="G9" s="74">
        <v>-1.4</v>
      </c>
      <c r="H9" s="80">
        <v>1</v>
      </c>
      <c r="I9" s="81">
        <v>2608</v>
      </c>
      <c r="J9" s="81">
        <v>2513</v>
      </c>
      <c r="K9" s="74">
        <v>3.8</v>
      </c>
      <c r="L9" s="24">
        <v>1</v>
      </c>
    </row>
    <row r="10" spans="1:12" ht="12.75" customHeight="1">
      <c r="A10" s="226" t="s">
        <v>317</v>
      </c>
      <c r="B10" s="227"/>
      <c r="C10" s="228"/>
      <c r="D10" s="80">
        <v>95</v>
      </c>
      <c r="E10" s="81">
        <v>1031</v>
      </c>
      <c r="F10" s="81">
        <v>1056</v>
      </c>
      <c r="G10" s="74">
        <v>-2.4</v>
      </c>
      <c r="H10" s="80">
        <v>103</v>
      </c>
      <c r="I10" s="81">
        <v>1121</v>
      </c>
      <c r="J10" s="81">
        <v>1065</v>
      </c>
      <c r="K10" s="74">
        <v>5.3</v>
      </c>
      <c r="L10" s="24">
        <v>2</v>
      </c>
    </row>
    <row r="11" spans="1:12" ht="12.75" customHeight="1">
      <c r="A11" s="226" t="s">
        <v>316</v>
      </c>
      <c r="B11" s="227"/>
      <c r="C11" s="228"/>
      <c r="D11" s="80">
        <v>36</v>
      </c>
      <c r="E11" s="81">
        <v>4348</v>
      </c>
      <c r="F11" s="81">
        <v>4547</v>
      </c>
      <c r="G11" s="74">
        <v>-4.4</v>
      </c>
      <c r="H11" s="80">
        <v>50</v>
      </c>
      <c r="I11" s="81">
        <v>4845</v>
      </c>
      <c r="J11" s="81">
        <v>4628</v>
      </c>
      <c r="K11" s="74">
        <v>4.7</v>
      </c>
      <c r="L11" s="24">
        <v>3</v>
      </c>
    </row>
    <row r="12" spans="1:12" ht="12.75" customHeight="1">
      <c r="A12" s="226" t="s">
        <v>315</v>
      </c>
      <c r="B12" s="227"/>
      <c r="C12" s="228"/>
      <c r="D12" s="80">
        <v>164</v>
      </c>
      <c r="E12" s="81">
        <v>955</v>
      </c>
      <c r="F12" s="81">
        <v>961</v>
      </c>
      <c r="G12" s="74">
        <v>-0.7</v>
      </c>
      <c r="H12" s="80">
        <v>169</v>
      </c>
      <c r="I12" s="81">
        <v>1087</v>
      </c>
      <c r="J12" s="81">
        <v>1029</v>
      </c>
      <c r="K12" s="74">
        <v>5.7</v>
      </c>
      <c r="L12" s="24">
        <v>4</v>
      </c>
    </row>
    <row r="13" spans="1:12" ht="12.75" customHeight="1">
      <c r="A13" s="226" t="s">
        <v>314</v>
      </c>
      <c r="B13" s="227"/>
      <c r="C13" s="228"/>
      <c r="D13" s="80">
        <v>42</v>
      </c>
      <c r="E13" s="81">
        <v>5013</v>
      </c>
      <c r="F13" s="81">
        <v>4926</v>
      </c>
      <c r="G13" s="74">
        <v>1.8</v>
      </c>
      <c r="H13" s="80">
        <v>46</v>
      </c>
      <c r="I13" s="81">
        <v>6386</v>
      </c>
      <c r="J13" s="81">
        <v>6093</v>
      </c>
      <c r="K13" s="74">
        <v>4.8</v>
      </c>
      <c r="L13" s="24">
        <v>5</v>
      </c>
    </row>
    <row r="14" spans="1:12" ht="12.75" customHeight="1">
      <c r="A14" s="226" t="s">
        <v>313</v>
      </c>
      <c r="B14" s="227"/>
      <c r="C14" s="228"/>
      <c r="D14" s="80">
        <v>145</v>
      </c>
      <c r="E14" s="81">
        <v>10085</v>
      </c>
      <c r="F14" s="81">
        <v>9870</v>
      </c>
      <c r="G14" s="74">
        <v>2.2</v>
      </c>
      <c r="H14" s="80">
        <v>139</v>
      </c>
      <c r="I14" s="81">
        <v>11091</v>
      </c>
      <c r="J14" s="81">
        <v>10489</v>
      </c>
      <c r="K14" s="74">
        <v>5.7</v>
      </c>
      <c r="L14" s="24">
        <v>6</v>
      </c>
    </row>
    <row r="15" spans="1:12" ht="12.75" customHeight="1">
      <c r="A15" s="226" t="s">
        <v>312</v>
      </c>
      <c r="B15" s="227"/>
      <c r="C15" s="228"/>
      <c r="D15" s="80">
        <v>62</v>
      </c>
      <c r="E15" s="81">
        <v>6778</v>
      </c>
      <c r="F15" s="81">
        <v>6616</v>
      </c>
      <c r="G15" s="74">
        <v>2.5</v>
      </c>
      <c r="H15" s="80">
        <v>64</v>
      </c>
      <c r="I15" s="81">
        <v>9263</v>
      </c>
      <c r="J15" s="81">
        <v>8824</v>
      </c>
      <c r="K15" s="74">
        <v>5</v>
      </c>
      <c r="L15" s="24">
        <v>7</v>
      </c>
    </row>
    <row r="16" spans="1:12" ht="12.75" customHeight="1">
      <c r="A16" s="226" t="s">
        <v>311</v>
      </c>
      <c r="B16" s="227"/>
      <c r="C16" s="228"/>
      <c r="D16" s="80">
        <v>41</v>
      </c>
      <c r="E16" s="81">
        <v>400</v>
      </c>
      <c r="F16" s="81">
        <v>403</v>
      </c>
      <c r="G16" s="74">
        <v>-0.9</v>
      </c>
      <c r="H16" s="80">
        <v>43</v>
      </c>
      <c r="I16" s="81">
        <v>609</v>
      </c>
      <c r="J16" s="81">
        <v>584</v>
      </c>
      <c r="K16" s="74">
        <v>4.2</v>
      </c>
      <c r="L16" s="24">
        <v>8</v>
      </c>
    </row>
    <row r="17" spans="1:12" ht="12.75" customHeight="1">
      <c r="A17" s="226" t="s">
        <v>310</v>
      </c>
      <c r="B17" s="227"/>
      <c r="C17" s="228"/>
      <c r="D17" s="80">
        <v>0</v>
      </c>
      <c r="E17" s="81">
        <v>631</v>
      </c>
      <c r="F17" s="81">
        <v>628</v>
      </c>
      <c r="G17" s="74">
        <v>0.6</v>
      </c>
      <c r="H17" s="80">
        <v>69</v>
      </c>
      <c r="I17" s="81">
        <v>538</v>
      </c>
      <c r="J17" s="81">
        <v>523</v>
      </c>
      <c r="K17" s="74">
        <v>2.8</v>
      </c>
      <c r="L17" s="24">
        <v>9</v>
      </c>
    </row>
    <row r="18" spans="1:11" ht="12.75" customHeight="1">
      <c r="A18" s="226" t="s">
        <v>257</v>
      </c>
      <c r="B18" s="227"/>
      <c r="C18" s="228"/>
      <c r="D18" s="93"/>
      <c r="E18" s="76">
        <f>SUM(E9:E17)</f>
        <v>31510</v>
      </c>
      <c r="F18" s="76">
        <f>SUM(F9:F17)</f>
        <v>31309</v>
      </c>
      <c r="G18" s="74">
        <f>((E18-F18)/F18)*100</f>
        <v>0.6419879267942125</v>
      </c>
      <c r="H18" s="93"/>
      <c r="I18" s="76">
        <f>SUM(I9:I17)</f>
        <v>37548</v>
      </c>
      <c r="J18" s="76">
        <f>SUM(J9:J17)</f>
        <v>35748</v>
      </c>
      <c r="K18" s="74">
        <f>((I18-J18)/J18)*100</f>
        <v>5.0352467270896275</v>
      </c>
    </row>
    <row r="19" spans="1:11" ht="12.75" customHeight="1">
      <c r="A19" s="92" t="s">
        <v>309</v>
      </c>
      <c r="B19" s="91"/>
      <c r="C19" s="91"/>
      <c r="D19" s="89"/>
      <c r="E19" s="90"/>
      <c r="F19" s="90"/>
      <c r="G19" s="74"/>
      <c r="H19" s="89"/>
      <c r="I19" s="90"/>
      <c r="J19" s="90"/>
      <c r="K19" s="74"/>
    </row>
    <row r="20" spans="1:12" ht="12.75" customHeight="1">
      <c r="A20" s="226" t="s">
        <v>308</v>
      </c>
      <c r="B20" s="227"/>
      <c r="C20" s="228"/>
      <c r="D20" s="80">
        <v>68</v>
      </c>
      <c r="E20" s="81">
        <v>658</v>
      </c>
      <c r="F20" s="81">
        <v>619</v>
      </c>
      <c r="G20" s="74">
        <v>6.2</v>
      </c>
      <c r="H20" s="80">
        <v>68</v>
      </c>
      <c r="I20" s="81">
        <v>707</v>
      </c>
      <c r="J20" s="81">
        <v>668</v>
      </c>
      <c r="K20" s="74">
        <v>5.8</v>
      </c>
      <c r="L20" s="24">
        <v>10</v>
      </c>
    </row>
    <row r="21" spans="1:12" ht="12.75" customHeight="1">
      <c r="A21" s="226" t="s">
        <v>307</v>
      </c>
      <c r="B21" s="227"/>
      <c r="C21" s="228"/>
      <c r="D21" s="80">
        <v>2</v>
      </c>
      <c r="E21" s="81">
        <v>318</v>
      </c>
      <c r="F21" s="81">
        <v>296</v>
      </c>
      <c r="G21" s="74">
        <v>7.6</v>
      </c>
      <c r="H21" s="80">
        <v>1</v>
      </c>
      <c r="I21" s="81">
        <v>318</v>
      </c>
      <c r="J21" s="81">
        <v>301</v>
      </c>
      <c r="K21" s="74">
        <v>5.6</v>
      </c>
      <c r="L21" s="24">
        <v>11</v>
      </c>
    </row>
    <row r="22" spans="1:12" ht="12.75" customHeight="1">
      <c r="A22" s="226" t="s">
        <v>306</v>
      </c>
      <c r="B22" s="227"/>
      <c r="C22" s="228"/>
      <c r="D22" s="80">
        <v>238</v>
      </c>
      <c r="E22" s="81">
        <v>17462</v>
      </c>
      <c r="F22" s="81">
        <v>16528</v>
      </c>
      <c r="G22" s="74">
        <v>5.7</v>
      </c>
      <c r="H22" s="80">
        <v>236</v>
      </c>
      <c r="I22" s="81">
        <v>16690</v>
      </c>
      <c r="J22" s="81">
        <v>15889</v>
      </c>
      <c r="K22" s="74">
        <v>5</v>
      </c>
      <c r="L22" s="24">
        <v>12</v>
      </c>
    </row>
    <row r="23" spans="1:12" ht="12.75" customHeight="1">
      <c r="A23" s="226" t="s">
        <v>305</v>
      </c>
      <c r="B23" s="227"/>
      <c r="C23" s="228"/>
      <c r="D23" s="80">
        <v>172</v>
      </c>
      <c r="E23" s="81">
        <v>9014</v>
      </c>
      <c r="F23" s="81">
        <v>8403</v>
      </c>
      <c r="G23" s="74">
        <v>7.3</v>
      </c>
      <c r="H23" s="80">
        <v>196</v>
      </c>
      <c r="I23" s="81">
        <v>9385</v>
      </c>
      <c r="J23" s="81">
        <v>9042</v>
      </c>
      <c r="K23" s="74">
        <v>3.8</v>
      </c>
      <c r="L23" s="24">
        <v>13</v>
      </c>
    </row>
    <row r="24" spans="1:12" ht="12.75" customHeight="1">
      <c r="A24" s="226" t="s">
        <v>304</v>
      </c>
      <c r="B24" s="227"/>
      <c r="C24" s="228"/>
      <c r="D24" s="80">
        <v>60</v>
      </c>
      <c r="E24" s="81">
        <v>4174</v>
      </c>
      <c r="F24" s="81">
        <v>4104</v>
      </c>
      <c r="G24" s="74">
        <v>1.7</v>
      </c>
      <c r="H24" s="80">
        <v>61</v>
      </c>
      <c r="I24" s="81">
        <v>4532</v>
      </c>
      <c r="J24" s="81">
        <v>4351</v>
      </c>
      <c r="K24" s="74">
        <v>4.2</v>
      </c>
      <c r="L24" s="24">
        <v>14</v>
      </c>
    </row>
    <row r="25" spans="1:12" ht="12.75" customHeight="1">
      <c r="A25" s="226" t="s">
        <v>303</v>
      </c>
      <c r="B25" s="227"/>
      <c r="C25" s="228"/>
      <c r="D25" s="80">
        <v>61</v>
      </c>
      <c r="E25" s="81">
        <v>8476</v>
      </c>
      <c r="F25" s="81">
        <v>7901</v>
      </c>
      <c r="G25" s="74">
        <v>7.3</v>
      </c>
      <c r="H25" s="80">
        <v>61</v>
      </c>
      <c r="I25" s="81">
        <v>8625</v>
      </c>
      <c r="J25" s="81">
        <v>8455</v>
      </c>
      <c r="K25" s="74">
        <v>2</v>
      </c>
      <c r="L25" s="24">
        <v>15</v>
      </c>
    </row>
    <row r="26" spans="1:12" ht="12.75" customHeight="1">
      <c r="A26" s="226" t="s">
        <v>302</v>
      </c>
      <c r="B26" s="227"/>
      <c r="C26" s="228"/>
      <c r="D26" s="80">
        <v>104</v>
      </c>
      <c r="E26" s="81">
        <v>4008</v>
      </c>
      <c r="F26" s="81">
        <v>3731</v>
      </c>
      <c r="G26" s="74">
        <v>7.4</v>
      </c>
      <c r="H26" s="80">
        <v>79</v>
      </c>
      <c r="I26" s="81">
        <v>4129</v>
      </c>
      <c r="J26" s="81">
        <v>3887</v>
      </c>
      <c r="K26" s="74">
        <v>6.2</v>
      </c>
      <c r="L26" s="24">
        <v>16</v>
      </c>
    </row>
    <row r="27" spans="1:12" ht="12.75" customHeight="1">
      <c r="A27" s="226" t="s">
        <v>301</v>
      </c>
      <c r="B27" s="227"/>
      <c r="C27" s="228"/>
      <c r="D27" s="80">
        <v>698</v>
      </c>
      <c r="E27" s="81">
        <v>6260</v>
      </c>
      <c r="F27" s="81">
        <v>6009</v>
      </c>
      <c r="G27" s="74">
        <v>4.2</v>
      </c>
      <c r="H27" s="80">
        <v>696</v>
      </c>
      <c r="I27" s="81">
        <v>6667</v>
      </c>
      <c r="J27" s="81">
        <v>6440</v>
      </c>
      <c r="K27" s="74">
        <v>3.5</v>
      </c>
      <c r="L27" s="24">
        <v>17</v>
      </c>
    </row>
    <row r="28" spans="1:12" ht="12.75" customHeight="1">
      <c r="A28" s="226" t="s">
        <v>300</v>
      </c>
      <c r="B28" s="227"/>
      <c r="C28" s="228"/>
      <c r="D28" s="80">
        <v>6</v>
      </c>
      <c r="E28" s="81">
        <v>1359</v>
      </c>
      <c r="F28" s="81">
        <v>1286</v>
      </c>
      <c r="G28" s="74">
        <v>5.7</v>
      </c>
      <c r="H28" s="80">
        <v>25</v>
      </c>
      <c r="I28" s="81">
        <v>1576</v>
      </c>
      <c r="J28" s="81">
        <v>1527</v>
      </c>
      <c r="K28" s="74">
        <v>3.2</v>
      </c>
      <c r="L28" s="24">
        <v>18</v>
      </c>
    </row>
    <row r="29" spans="1:11" ht="12.75" customHeight="1">
      <c r="A29" s="226" t="s">
        <v>257</v>
      </c>
      <c r="B29" s="227"/>
      <c r="C29" s="228"/>
      <c r="D29" s="93"/>
      <c r="E29" s="76">
        <f>SUM(E20:E28)</f>
        <v>51729</v>
      </c>
      <c r="F29" s="76">
        <f>SUM(F20:F28)</f>
        <v>48877</v>
      </c>
      <c r="G29" s="74">
        <f>((E29-F29)/F29)*100</f>
        <v>5.835055343003867</v>
      </c>
      <c r="H29" s="93"/>
      <c r="I29" s="76">
        <f>SUM(I20:I28)</f>
        <v>52629</v>
      </c>
      <c r="J29" s="76">
        <f>SUM(J20:J28)</f>
        <v>50560</v>
      </c>
      <c r="K29" s="74">
        <f>((I29-J29)/J29)*100</f>
        <v>4.0921677215189876</v>
      </c>
    </row>
    <row r="30" spans="1:11" ht="12.75" customHeight="1">
      <c r="A30" s="92" t="s">
        <v>299</v>
      </c>
      <c r="B30" s="91"/>
      <c r="C30" s="91"/>
      <c r="D30" s="89"/>
      <c r="E30" s="90"/>
      <c r="F30" s="90"/>
      <c r="G30" s="74"/>
      <c r="H30" s="89"/>
      <c r="I30" s="90"/>
      <c r="J30" s="90"/>
      <c r="K30" s="74"/>
    </row>
    <row r="31" spans="1:12" ht="12.75" customHeight="1">
      <c r="A31" s="226" t="s">
        <v>298</v>
      </c>
      <c r="B31" s="227"/>
      <c r="C31" s="228"/>
      <c r="D31" s="80">
        <v>24</v>
      </c>
      <c r="E31" s="81">
        <v>8142</v>
      </c>
      <c r="F31" s="81">
        <v>7485</v>
      </c>
      <c r="G31" s="74">
        <v>8.8</v>
      </c>
      <c r="H31" s="80">
        <v>35</v>
      </c>
      <c r="I31" s="81">
        <v>8321</v>
      </c>
      <c r="J31" s="81">
        <v>7961</v>
      </c>
      <c r="K31" s="74">
        <v>4.5</v>
      </c>
      <c r="L31" s="24">
        <v>19</v>
      </c>
    </row>
    <row r="32" spans="1:12" ht="12.75" customHeight="1">
      <c r="A32" s="226" t="s">
        <v>297</v>
      </c>
      <c r="B32" s="227"/>
      <c r="C32" s="228"/>
      <c r="D32" s="80">
        <v>56</v>
      </c>
      <c r="E32" s="81">
        <v>7011</v>
      </c>
      <c r="F32" s="81">
        <v>6254</v>
      </c>
      <c r="G32" s="74">
        <v>12.1</v>
      </c>
      <c r="H32" s="80">
        <v>56</v>
      </c>
      <c r="I32" s="81">
        <v>7027</v>
      </c>
      <c r="J32" s="81">
        <v>6365</v>
      </c>
      <c r="K32" s="74">
        <v>10.4</v>
      </c>
      <c r="L32" s="24">
        <v>20</v>
      </c>
    </row>
    <row r="33" spans="1:12" ht="12.75" customHeight="1">
      <c r="A33" s="226" t="s">
        <v>296</v>
      </c>
      <c r="B33" s="227"/>
      <c r="C33" s="228"/>
      <c r="D33" s="80">
        <v>76</v>
      </c>
      <c r="E33" s="81">
        <v>2285</v>
      </c>
      <c r="F33" s="81">
        <v>2208</v>
      </c>
      <c r="G33" s="74">
        <v>3.5</v>
      </c>
      <c r="H33" s="80">
        <v>141</v>
      </c>
      <c r="I33" s="81">
        <v>2493</v>
      </c>
      <c r="J33" s="81">
        <v>2401</v>
      </c>
      <c r="K33" s="74">
        <v>3.8</v>
      </c>
      <c r="L33" s="24">
        <v>21</v>
      </c>
    </row>
    <row r="34" spans="1:12" ht="12.75" customHeight="1">
      <c r="A34" s="226" t="s">
        <v>295</v>
      </c>
      <c r="B34" s="227"/>
      <c r="C34" s="228"/>
      <c r="D34" s="80">
        <v>93</v>
      </c>
      <c r="E34" s="81">
        <v>2310</v>
      </c>
      <c r="F34" s="81">
        <v>2228</v>
      </c>
      <c r="G34" s="74">
        <v>3.6</v>
      </c>
      <c r="H34" s="80">
        <v>95</v>
      </c>
      <c r="I34" s="81">
        <v>2678</v>
      </c>
      <c r="J34" s="81">
        <v>2570</v>
      </c>
      <c r="K34" s="74">
        <v>4.2</v>
      </c>
      <c r="L34" s="24">
        <v>22</v>
      </c>
    </row>
    <row r="35" spans="1:12" ht="12.75" customHeight="1">
      <c r="A35" s="226" t="s">
        <v>294</v>
      </c>
      <c r="B35" s="227"/>
      <c r="C35" s="228"/>
      <c r="D35" s="80">
        <v>117</v>
      </c>
      <c r="E35" s="81">
        <v>8097</v>
      </c>
      <c r="F35" s="81">
        <v>7400</v>
      </c>
      <c r="G35" s="74">
        <v>9.4</v>
      </c>
      <c r="H35" s="80">
        <v>120</v>
      </c>
      <c r="I35" s="81">
        <v>8247</v>
      </c>
      <c r="J35" s="81">
        <v>7648</v>
      </c>
      <c r="K35" s="74">
        <v>7.8</v>
      </c>
      <c r="L35" s="24">
        <v>23</v>
      </c>
    </row>
    <row r="36" spans="1:12" ht="12.75" customHeight="1">
      <c r="A36" s="226" t="s">
        <v>293</v>
      </c>
      <c r="B36" s="227"/>
      <c r="C36" s="228"/>
      <c r="D36" s="80">
        <v>55</v>
      </c>
      <c r="E36" s="81">
        <v>4305</v>
      </c>
      <c r="F36" s="81">
        <v>4078</v>
      </c>
      <c r="G36" s="74">
        <v>5.6</v>
      </c>
      <c r="H36" s="80">
        <v>61</v>
      </c>
      <c r="I36" s="81">
        <v>4559</v>
      </c>
      <c r="J36" s="81">
        <v>4366</v>
      </c>
      <c r="K36" s="74">
        <v>4.4</v>
      </c>
      <c r="L36" s="24">
        <v>24</v>
      </c>
    </row>
    <row r="37" spans="1:12" ht="12.75" customHeight="1">
      <c r="A37" s="226" t="s">
        <v>292</v>
      </c>
      <c r="B37" s="227"/>
      <c r="C37" s="228"/>
      <c r="D37" s="80">
        <v>156</v>
      </c>
      <c r="E37" s="81">
        <v>5459</v>
      </c>
      <c r="F37" s="81">
        <v>5196</v>
      </c>
      <c r="G37" s="74">
        <v>5.1</v>
      </c>
      <c r="H37" s="80">
        <v>149</v>
      </c>
      <c r="I37" s="81">
        <v>5865</v>
      </c>
      <c r="J37" s="81">
        <v>5522</v>
      </c>
      <c r="K37" s="74">
        <v>6.2</v>
      </c>
      <c r="L37" s="24">
        <v>25</v>
      </c>
    </row>
    <row r="38" spans="1:12" ht="12.75" customHeight="1">
      <c r="A38" s="226" t="s">
        <v>291</v>
      </c>
      <c r="B38" s="227"/>
      <c r="C38" s="228"/>
      <c r="D38" s="80">
        <v>58</v>
      </c>
      <c r="E38" s="81">
        <v>1435</v>
      </c>
      <c r="F38" s="81">
        <v>1372</v>
      </c>
      <c r="G38" s="74">
        <v>4.6</v>
      </c>
      <c r="H38" s="80">
        <v>58</v>
      </c>
      <c r="I38" s="81">
        <v>1580</v>
      </c>
      <c r="J38" s="81">
        <v>1523</v>
      </c>
      <c r="K38" s="74">
        <v>3.7</v>
      </c>
      <c r="L38" s="24">
        <v>26</v>
      </c>
    </row>
    <row r="39" spans="1:12" ht="12.75" customHeight="1">
      <c r="A39" s="226" t="s">
        <v>290</v>
      </c>
      <c r="B39" s="227"/>
      <c r="C39" s="228"/>
      <c r="D39" s="80">
        <v>9</v>
      </c>
      <c r="E39" s="81">
        <v>776</v>
      </c>
      <c r="F39" s="81">
        <v>735</v>
      </c>
      <c r="G39" s="74">
        <v>5.6</v>
      </c>
      <c r="H39" s="80">
        <v>9</v>
      </c>
      <c r="I39" s="81">
        <v>804</v>
      </c>
      <c r="J39" s="81">
        <v>778</v>
      </c>
      <c r="K39" s="74">
        <v>3.4</v>
      </c>
      <c r="L39" s="24">
        <v>27</v>
      </c>
    </row>
    <row r="40" spans="1:12" ht="12.75" customHeight="1">
      <c r="A40" s="226" t="s">
        <v>289</v>
      </c>
      <c r="B40" s="227"/>
      <c r="C40" s="228"/>
      <c r="D40" s="80">
        <v>148</v>
      </c>
      <c r="E40" s="81">
        <v>9026</v>
      </c>
      <c r="F40" s="81">
        <v>8473</v>
      </c>
      <c r="G40" s="74">
        <v>6.5</v>
      </c>
      <c r="H40" s="80">
        <v>152</v>
      </c>
      <c r="I40" s="81">
        <v>9633</v>
      </c>
      <c r="J40" s="81">
        <v>9063</v>
      </c>
      <c r="K40" s="74">
        <v>6.3</v>
      </c>
      <c r="L40" s="24">
        <v>28</v>
      </c>
    </row>
    <row r="41" spans="1:12" ht="12.75" customHeight="1">
      <c r="A41" s="226" t="s">
        <v>288</v>
      </c>
      <c r="B41" s="227"/>
      <c r="C41" s="228"/>
      <c r="D41" s="80">
        <v>49</v>
      </c>
      <c r="E41" s="81">
        <v>611</v>
      </c>
      <c r="F41" s="81">
        <v>586</v>
      </c>
      <c r="G41" s="74">
        <v>4.2</v>
      </c>
      <c r="H41" s="80">
        <v>36</v>
      </c>
      <c r="I41" s="81">
        <v>742</v>
      </c>
      <c r="J41" s="81">
        <v>699</v>
      </c>
      <c r="K41" s="74">
        <v>6.2</v>
      </c>
      <c r="L41" s="24">
        <v>29</v>
      </c>
    </row>
    <row r="42" spans="1:12" ht="12.75" customHeight="1">
      <c r="A42" s="226" t="s">
        <v>287</v>
      </c>
      <c r="B42" s="227"/>
      <c r="C42" s="228"/>
      <c r="D42" s="80">
        <v>58</v>
      </c>
      <c r="E42" s="81">
        <v>4532</v>
      </c>
      <c r="F42" s="81">
        <v>4234</v>
      </c>
      <c r="G42" s="74">
        <v>7</v>
      </c>
      <c r="H42" s="80">
        <v>75</v>
      </c>
      <c r="I42" s="81">
        <v>4603</v>
      </c>
      <c r="J42" s="81">
        <v>4338</v>
      </c>
      <c r="K42" s="74">
        <v>6.1</v>
      </c>
      <c r="L42" s="24">
        <v>30</v>
      </c>
    </row>
    <row r="43" spans="1:11" ht="12.75" customHeight="1">
      <c r="A43" s="226" t="s">
        <v>257</v>
      </c>
      <c r="B43" s="227"/>
      <c r="C43" s="228"/>
      <c r="D43" s="93"/>
      <c r="E43" s="76">
        <f>SUM(E31:E42)</f>
        <v>53989</v>
      </c>
      <c r="F43" s="76">
        <f>SUM(F31:F42)</f>
        <v>50249</v>
      </c>
      <c r="G43" s="74">
        <f>((E43-F43)/F43)*100</f>
        <v>7.44293418774503</v>
      </c>
      <c r="H43" s="93"/>
      <c r="I43" s="76">
        <f>SUM(I31:I42)</f>
        <v>56552</v>
      </c>
      <c r="J43" s="76">
        <f>SUM(J31:J42)</f>
        <v>53234</v>
      </c>
      <c r="K43" s="74">
        <f>((I43-J43)/J43)*100</f>
        <v>6.2328586993274975</v>
      </c>
    </row>
    <row r="44" spans="1:11" ht="12.75" customHeight="1">
      <c r="A44" s="92" t="s">
        <v>286</v>
      </c>
      <c r="B44" s="91"/>
      <c r="C44" s="91"/>
      <c r="D44" s="89"/>
      <c r="E44" s="90"/>
      <c r="F44" s="90"/>
      <c r="G44" s="74"/>
      <c r="H44" s="89"/>
      <c r="I44" s="90"/>
      <c r="J44" s="90"/>
      <c r="K44" s="74"/>
    </row>
    <row r="45" spans="1:12" ht="12.75" customHeight="1">
      <c r="A45" s="226" t="s">
        <v>285</v>
      </c>
      <c r="B45" s="227"/>
      <c r="C45" s="228"/>
      <c r="D45" s="80">
        <v>75</v>
      </c>
      <c r="E45" s="81">
        <v>5126</v>
      </c>
      <c r="F45" s="81">
        <v>4735</v>
      </c>
      <c r="G45" s="74">
        <v>8.3</v>
      </c>
      <c r="H45" s="80">
        <v>93</v>
      </c>
      <c r="I45" s="81">
        <v>5543</v>
      </c>
      <c r="J45" s="81">
        <v>5232</v>
      </c>
      <c r="K45" s="74">
        <v>5.9</v>
      </c>
      <c r="L45" s="24">
        <v>31</v>
      </c>
    </row>
    <row r="46" spans="1:12" ht="12.75" customHeight="1">
      <c r="A46" s="226" t="s">
        <v>284</v>
      </c>
      <c r="B46" s="227"/>
      <c r="C46" s="228"/>
      <c r="D46" s="80">
        <v>37</v>
      </c>
      <c r="E46" s="81">
        <v>3010</v>
      </c>
      <c r="F46" s="81">
        <v>2834</v>
      </c>
      <c r="G46" s="74">
        <v>6.2</v>
      </c>
      <c r="H46" s="80">
        <v>43</v>
      </c>
      <c r="I46" s="81">
        <v>2916</v>
      </c>
      <c r="J46" s="81">
        <v>2765</v>
      </c>
      <c r="K46" s="74">
        <v>5.5</v>
      </c>
      <c r="L46" s="24">
        <v>32</v>
      </c>
    </row>
    <row r="47" spans="1:12" ht="12.75" customHeight="1">
      <c r="A47" s="226" t="s">
        <v>283</v>
      </c>
      <c r="B47" s="227"/>
      <c r="C47" s="228"/>
      <c r="D47" s="80">
        <v>0</v>
      </c>
      <c r="E47" s="81">
        <v>3841</v>
      </c>
      <c r="F47" s="81">
        <v>3575</v>
      </c>
      <c r="G47" s="74">
        <v>7.4</v>
      </c>
      <c r="H47" s="80">
        <v>32</v>
      </c>
      <c r="I47" s="81">
        <v>3883</v>
      </c>
      <c r="J47" s="81">
        <v>3669</v>
      </c>
      <c r="K47" s="74">
        <v>5.8</v>
      </c>
      <c r="L47" s="24">
        <v>33</v>
      </c>
    </row>
    <row r="48" spans="1:12" ht="12.75" customHeight="1">
      <c r="A48" s="226" t="s">
        <v>282</v>
      </c>
      <c r="B48" s="227"/>
      <c r="C48" s="228"/>
      <c r="D48" s="80">
        <v>31</v>
      </c>
      <c r="E48" s="81">
        <v>3872</v>
      </c>
      <c r="F48" s="81">
        <v>3784</v>
      </c>
      <c r="G48" s="74">
        <v>2.3</v>
      </c>
      <c r="H48" s="80">
        <v>31</v>
      </c>
      <c r="I48" s="81">
        <v>3856</v>
      </c>
      <c r="J48" s="81">
        <v>3735</v>
      </c>
      <c r="K48" s="74">
        <v>3.2</v>
      </c>
      <c r="L48" s="24">
        <v>34</v>
      </c>
    </row>
    <row r="49" spans="1:12" ht="12.75" customHeight="1">
      <c r="A49" s="226" t="s">
        <v>281</v>
      </c>
      <c r="B49" s="227"/>
      <c r="C49" s="228"/>
      <c r="D49" s="80">
        <v>76</v>
      </c>
      <c r="E49" s="81">
        <v>3137</v>
      </c>
      <c r="F49" s="81">
        <v>3008</v>
      </c>
      <c r="G49" s="74">
        <v>4.3</v>
      </c>
      <c r="H49" s="80">
        <v>81</v>
      </c>
      <c r="I49" s="81">
        <v>2964</v>
      </c>
      <c r="J49" s="81">
        <v>2823</v>
      </c>
      <c r="K49" s="74">
        <v>5</v>
      </c>
      <c r="L49" s="24">
        <v>35</v>
      </c>
    </row>
    <row r="50" spans="1:12" ht="12.75" customHeight="1">
      <c r="A50" s="226" t="s">
        <v>280</v>
      </c>
      <c r="B50" s="227"/>
      <c r="C50" s="228"/>
      <c r="D50" s="80">
        <v>83</v>
      </c>
      <c r="E50" s="81">
        <v>3732</v>
      </c>
      <c r="F50" s="81">
        <v>3689</v>
      </c>
      <c r="G50" s="74">
        <v>1.2</v>
      </c>
      <c r="H50" s="80">
        <v>79</v>
      </c>
      <c r="I50" s="81">
        <v>3782</v>
      </c>
      <c r="J50" s="81">
        <v>3458</v>
      </c>
      <c r="K50" s="74">
        <v>9.3</v>
      </c>
      <c r="L50" s="24">
        <v>36</v>
      </c>
    </row>
    <row r="51" spans="1:12" ht="12.75" customHeight="1">
      <c r="A51" s="226" t="s">
        <v>279</v>
      </c>
      <c r="B51" s="227"/>
      <c r="C51" s="228"/>
      <c r="D51" s="80">
        <v>19</v>
      </c>
      <c r="E51" s="81">
        <v>5947</v>
      </c>
      <c r="F51" s="81">
        <v>5614</v>
      </c>
      <c r="G51" s="74">
        <v>5.9</v>
      </c>
      <c r="H51" s="80">
        <v>21</v>
      </c>
      <c r="I51" s="81">
        <v>6085</v>
      </c>
      <c r="J51" s="81">
        <v>5751</v>
      </c>
      <c r="K51" s="74">
        <v>5.8</v>
      </c>
      <c r="L51" s="24">
        <v>37</v>
      </c>
    </row>
    <row r="52" spans="1:12" ht="12.75" customHeight="1">
      <c r="A52" s="226" t="s">
        <v>278</v>
      </c>
      <c r="B52" s="227"/>
      <c r="C52" s="228"/>
      <c r="D52" s="80">
        <v>218</v>
      </c>
      <c r="E52" s="81">
        <v>20204</v>
      </c>
      <c r="F52" s="81">
        <v>19485</v>
      </c>
      <c r="G52" s="74">
        <v>3.7</v>
      </c>
      <c r="H52" s="80">
        <v>172</v>
      </c>
      <c r="I52" s="81">
        <v>20023</v>
      </c>
      <c r="J52" s="81">
        <v>18678</v>
      </c>
      <c r="K52" s="74">
        <v>7.2</v>
      </c>
      <c r="L52" s="24">
        <v>38</v>
      </c>
    </row>
    <row r="53" spans="1:11" ht="12.75" customHeight="1">
      <c r="A53" s="226" t="s">
        <v>257</v>
      </c>
      <c r="B53" s="227"/>
      <c r="C53" s="228"/>
      <c r="D53" s="93"/>
      <c r="E53" s="76">
        <f>SUM(E45:E52)</f>
        <v>48869</v>
      </c>
      <c r="F53" s="76">
        <f>SUM(F45:F52)</f>
        <v>46724</v>
      </c>
      <c r="G53" s="74">
        <f>((E53-F53)/F53)*100</f>
        <v>4.590788459892132</v>
      </c>
      <c r="H53" s="93"/>
      <c r="I53" s="76">
        <f>SUM(I45:I52)</f>
        <v>49052</v>
      </c>
      <c r="J53" s="76">
        <f>SUM(J45:J52)</f>
        <v>46111</v>
      </c>
      <c r="K53" s="74">
        <f>((I53-J53)/J53)*100</f>
        <v>6.37808765804255</v>
      </c>
    </row>
    <row r="54" spans="1:11" ht="12.75" customHeight="1">
      <c r="A54" s="92" t="s">
        <v>277</v>
      </c>
      <c r="B54" s="91"/>
      <c r="C54" s="91"/>
      <c r="D54" s="89"/>
      <c r="E54" s="90"/>
      <c r="F54" s="90"/>
      <c r="G54" s="74"/>
      <c r="H54" s="89"/>
      <c r="I54" s="90"/>
      <c r="J54" s="90"/>
      <c r="K54" s="74"/>
    </row>
    <row r="55" spans="1:12" ht="12.75" customHeight="1">
      <c r="A55" s="226" t="s">
        <v>276</v>
      </c>
      <c r="B55" s="227"/>
      <c r="C55" s="228"/>
      <c r="D55" s="80">
        <v>81</v>
      </c>
      <c r="E55" s="81">
        <v>356</v>
      </c>
      <c r="F55" s="81">
        <v>326</v>
      </c>
      <c r="G55" s="74">
        <v>9.1</v>
      </c>
      <c r="H55" s="80">
        <v>92</v>
      </c>
      <c r="I55" s="81">
        <v>360</v>
      </c>
      <c r="J55" s="81">
        <v>341</v>
      </c>
      <c r="K55" s="74">
        <v>5.5</v>
      </c>
      <c r="L55" s="24">
        <v>39</v>
      </c>
    </row>
    <row r="56" spans="1:12" ht="12.75" customHeight="1">
      <c r="A56" s="226" t="s">
        <v>275</v>
      </c>
      <c r="B56" s="227"/>
      <c r="C56" s="228"/>
      <c r="D56" s="80">
        <v>57</v>
      </c>
      <c r="E56" s="81">
        <v>5187</v>
      </c>
      <c r="F56" s="81">
        <v>5072</v>
      </c>
      <c r="G56" s="74">
        <v>2.3</v>
      </c>
      <c r="H56" s="80">
        <v>39</v>
      </c>
      <c r="I56" s="81">
        <v>5545</v>
      </c>
      <c r="J56" s="81">
        <v>5351</v>
      </c>
      <c r="K56" s="74">
        <v>3.6</v>
      </c>
      <c r="L56" s="24">
        <v>40</v>
      </c>
    </row>
    <row r="57" spans="1:12" ht="12.75" customHeight="1">
      <c r="A57" s="226" t="s">
        <v>274</v>
      </c>
      <c r="B57" s="227"/>
      <c r="C57" s="228"/>
      <c r="D57" s="80">
        <v>148</v>
      </c>
      <c r="E57" s="81">
        <v>24703</v>
      </c>
      <c r="F57" s="81">
        <v>23615</v>
      </c>
      <c r="G57" s="74">
        <v>4.6</v>
      </c>
      <c r="H57" s="80">
        <v>171</v>
      </c>
      <c r="I57" s="81">
        <v>30071</v>
      </c>
      <c r="J57" s="81">
        <v>29476</v>
      </c>
      <c r="K57" s="74">
        <v>2</v>
      </c>
      <c r="L57" s="24">
        <v>41</v>
      </c>
    </row>
    <row r="58" spans="1:12" ht="12.75" customHeight="1">
      <c r="A58" s="226" t="s">
        <v>273</v>
      </c>
      <c r="B58" s="227"/>
      <c r="C58" s="228"/>
      <c r="D58" s="80">
        <v>94</v>
      </c>
      <c r="E58" s="81">
        <v>4295</v>
      </c>
      <c r="F58" s="81">
        <v>3929</v>
      </c>
      <c r="G58" s="74">
        <v>9.3</v>
      </c>
      <c r="H58" s="80">
        <v>98</v>
      </c>
      <c r="I58" s="81">
        <v>4112</v>
      </c>
      <c r="J58" s="81">
        <v>3896</v>
      </c>
      <c r="K58" s="74">
        <v>5.6</v>
      </c>
      <c r="L58" s="24">
        <v>42</v>
      </c>
    </row>
    <row r="59" spans="1:23" ht="12.75" customHeight="1">
      <c r="A59" s="226" t="s">
        <v>272</v>
      </c>
      <c r="B59" s="227"/>
      <c r="C59" s="228"/>
      <c r="D59" s="80">
        <v>60</v>
      </c>
      <c r="E59" s="81">
        <v>1018</v>
      </c>
      <c r="F59" s="81">
        <v>964</v>
      </c>
      <c r="G59" s="74">
        <v>5.6</v>
      </c>
      <c r="H59" s="80">
        <v>61</v>
      </c>
      <c r="I59" s="81">
        <v>866</v>
      </c>
      <c r="J59" s="81">
        <v>817</v>
      </c>
      <c r="K59" s="74">
        <v>6</v>
      </c>
      <c r="L59" s="24">
        <v>43</v>
      </c>
      <c r="P59" s="86"/>
      <c r="Q59" s="86" t="s">
        <v>271</v>
      </c>
      <c r="R59" s="86" t="s">
        <v>270</v>
      </c>
      <c r="S59" s="87" t="s">
        <v>269</v>
      </c>
      <c r="T59" s="86" t="s">
        <v>268</v>
      </c>
      <c r="U59" s="86" t="s">
        <v>267</v>
      </c>
      <c r="V59" s="85" t="s">
        <v>266</v>
      </c>
      <c r="W59" s="84" t="s">
        <v>252</v>
      </c>
    </row>
    <row r="60" spans="1:23" ht="12.75" customHeight="1">
      <c r="A60" s="226" t="s">
        <v>265</v>
      </c>
      <c r="B60" s="227"/>
      <c r="C60" s="228"/>
      <c r="D60" s="80">
        <v>198</v>
      </c>
      <c r="E60" s="81">
        <v>1225</v>
      </c>
      <c r="F60" s="81">
        <v>1178</v>
      </c>
      <c r="G60" s="74">
        <v>4.1</v>
      </c>
      <c r="H60" s="80">
        <v>198</v>
      </c>
      <c r="I60" s="81">
        <v>1239</v>
      </c>
      <c r="J60" s="81">
        <v>1172</v>
      </c>
      <c r="K60" s="74">
        <v>5.8</v>
      </c>
      <c r="L60" s="24">
        <v>44</v>
      </c>
      <c r="P60" s="83"/>
      <c r="Q60" s="83">
        <v>237338</v>
      </c>
      <c r="R60" s="83">
        <v>226279</v>
      </c>
      <c r="S60" s="82">
        <v>4.9</v>
      </c>
      <c r="T60" s="83">
        <v>253399</v>
      </c>
      <c r="U60" s="83">
        <v>241402</v>
      </c>
      <c r="V60" s="82">
        <v>5</v>
      </c>
      <c r="W60" s="24">
        <v>1</v>
      </c>
    </row>
    <row r="61" spans="1:12" ht="12.75" customHeight="1">
      <c r="A61" s="226" t="s">
        <v>264</v>
      </c>
      <c r="B61" s="227"/>
      <c r="C61" s="228"/>
      <c r="D61" s="80">
        <v>68</v>
      </c>
      <c r="E61" s="81">
        <v>765</v>
      </c>
      <c r="F61" s="81">
        <v>736</v>
      </c>
      <c r="G61" s="74">
        <v>4</v>
      </c>
      <c r="H61" s="80">
        <v>69</v>
      </c>
      <c r="I61" s="81">
        <v>930</v>
      </c>
      <c r="J61" s="81">
        <v>861</v>
      </c>
      <c r="K61" s="74">
        <v>8</v>
      </c>
      <c r="L61" s="24">
        <v>45</v>
      </c>
    </row>
    <row r="62" spans="1:12" ht="12.75" customHeight="1">
      <c r="A62" s="226" t="s">
        <v>263</v>
      </c>
      <c r="B62" s="227"/>
      <c r="C62" s="228"/>
      <c r="D62" s="80">
        <v>68</v>
      </c>
      <c r="E62" s="81">
        <v>1974</v>
      </c>
      <c r="F62" s="81">
        <v>1891</v>
      </c>
      <c r="G62" s="74">
        <v>4.4</v>
      </c>
      <c r="H62" s="80">
        <v>68</v>
      </c>
      <c r="I62" s="81">
        <v>2204</v>
      </c>
      <c r="J62" s="81">
        <v>2114</v>
      </c>
      <c r="K62" s="74">
        <v>4.2</v>
      </c>
      <c r="L62" s="24">
        <v>46</v>
      </c>
    </row>
    <row r="63" spans="1:12" ht="12.75" customHeight="1">
      <c r="A63" s="226" t="s">
        <v>262</v>
      </c>
      <c r="B63" s="227"/>
      <c r="C63" s="228"/>
      <c r="D63" s="80">
        <v>81</v>
      </c>
      <c r="E63" s="81">
        <v>2133</v>
      </c>
      <c r="F63" s="81">
        <v>2128</v>
      </c>
      <c r="G63" s="74">
        <v>0.2</v>
      </c>
      <c r="H63" s="80">
        <v>73</v>
      </c>
      <c r="I63" s="81">
        <v>2148</v>
      </c>
      <c r="J63" s="81">
        <v>2048</v>
      </c>
      <c r="K63" s="74">
        <v>4.9</v>
      </c>
      <c r="L63" s="24">
        <v>47</v>
      </c>
    </row>
    <row r="64" spans="1:12" ht="12.75" customHeight="1">
      <c r="A64" s="226" t="s">
        <v>261</v>
      </c>
      <c r="B64" s="227"/>
      <c r="C64" s="228"/>
      <c r="D64" s="80">
        <v>151</v>
      </c>
      <c r="E64" s="81">
        <v>2598</v>
      </c>
      <c r="F64" s="81">
        <v>2493</v>
      </c>
      <c r="G64" s="74">
        <v>4.2</v>
      </c>
      <c r="H64" s="80">
        <v>135</v>
      </c>
      <c r="I64" s="81">
        <v>2738</v>
      </c>
      <c r="J64" s="81">
        <v>2559</v>
      </c>
      <c r="K64" s="74">
        <v>7</v>
      </c>
      <c r="L64" s="24">
        <v>48</v>
      </c>
    </row>
    <row r="65" spans="1:12" ht="12.75" customHeight="1">
      <c r="A65" s="226" t="s">
        <v>260</v>
      </c>
      <c r="B65" s="227"/>
      <c r="C65" s="228"/>
      <c r="D65" s="80">
        <v>91</v>
      </c>
      <c r="E65" s="81">
        <v>2223</v>
      </c>
      <c r="F65" s="81">
        <v>2120</v>
      </c>
      <c r="G65" s="74">
        <v>4.9</v>
      </c>
      <c r="H65" s="80">
        <v>94</v>
      </c>
      <c r="I65" s="81">
        <v>2183</v>
      </c>
      <c r="J65" s="81">
        <v>2046</v>
      </c>
      <c r="K65" s="74">
        <v>6.7</v>
      </c>
      <c r="L65" s="24">
        <v>49</v>
      </c>
    </row>
    <row r="66" spans="1:12" ht="12.75" customHeight="1">
      <c r="A66" s="226" t="s">
        <v>259</v>
      </c>
      <c r="B66" s="227"/>
      <c r="C66" s="228"/>
      <c r="D66" s="80">
        <v>129</v>
      </c>
      <c r="E66" s="81">
        <v>4097</v>
      </c>
      <c r="F66" s="81">
        <v>4023</v>
      </c>
      <c r="G66" s="74">
        <v>1.8</v>
      </c>
      <c r="H66" s="80">
        <v>141</v>
      </c>
      <c r="I66" s="81">
        <v>4473</v>
      </c>
      <c r="J66" s="81">
        <v>4347</v>
      </c>
      <c r="K66" s="74">
        <v>2.9</v>
      </c>
      <c r="L66" s="24">
        <v>50</v>
      </c>
    </row>
    <row r="67" spans="1:12" ht="12.75" customHeight="1">
      <c r="A67" s="226" t="s">
        <v>258</v>
      </c>
      <c r="B67" s="227"/>
      <c r="C67" s="228"/>
      <c r="D67" s="80">
        <v>155</v>
      </c>
      <c r="E67" s="81">
        <v>669</v>
      </c>
      <c r="F67" s="81">
        <v>644</v>
      </c>
      <c r="G67" s="74">
        <v>3.8</v>
      </c>
      <c r="H67" s="80">
        <v>151</v>
      </c>
      <c r="I67" s="81">
        <v>750</v>
      </c>
      <c r="J67" s="81">
        <v>722</v>
      </c>
      <c r="K67" s="74">
        <v>3.8</v>
      </c>
      <c r="L67" s="24">
        <v>51</v>
      </c>
    </row>
    <row r="68" spans="1:11" ht="12.75" customHeight="1">
      <c r="A68" s="226" t="s">
        <v>257</v>
      </c>
      <c r="B68" s="227"/>
      <c r="C68" s="228"/>
      <c r="D68" s="28"/>
      <c r="E68" s="76">
        <f>SUM(E55:E67)</f>
        <v>51243</v>
      </c>
      <c r="F68" s="76">
        <f>SUM(F55:F67)</f>
        <v>49119</v>
      </c>
      <c r="G68" s="74">
        <f>((E68-F68)/F68)*100</f>
        <v>4.324192267757894</v>
      </c>
      <c r="H68" s="28"/>
      <c r="I68" s="76">
        <f>SUM(I55:I67)</f>
        <v>57619</v>
      </c>
      <c r="J68" s="76">
        <f>SUM(J55:J67)</f>
        <v>55750</v>
      </c>
      <c r="K68" s="74">
        <f>((I68-J68)/J68)*100</f>
        <v>3.352466367713004</v>
      </c>
    </row>
    <row r="69" spans="1:12" ht="12.75" customHeight="1" hidden="1">
      <c r="A69" s="111"/>
      <c r="B69" s="110"/>
      <c r="C69" s="109"/>
      <c r="D69" s="86" t="s">
        <v>320</v>
      </c>
      <c r="E69" s="86" t="s">
        <v>271</v>
      </c>
      <c r="F69" s="86" t="s">
        <v>270</v>
      </c>
      <c r="G69" s="108" t="s">
        <v>269</v>
      </c>
      <c r="H69" s="86" t="s">
        <v>319</v>
      </c>
      <c r="I69" s="86" t="s">
        <v>268</v>
      </c>
      <c r="J69" s="86" t="s">
        <v>267</v>
      </c>
      <c r="K69" s="107" t="s">
        <v>266</v>
      </c>
      <c r="L69" s="84" t="s">
        <v>252</v>
      </c>
    </row>
    <row r="70" spans="1:12" ht="12.75" customHeight="1">
      <c r="A70" s="232" t="s">
        <v>256</v>
      </c>
      <c r="B70" s="233"/>
      <c r="C70" s="234"/>
      <c r="D70" s="76">
        <f>SUM(D9:D68)</f>
        <v>4844</v>
      </c>
      <c r="E70" s="76">
        <f>Q60</f>
        <v>237338</v>
      </c>
      <c r="F70" s="76">
        <f>R60</f>
        <v>226279</v>
      </c>
      <c r="G70" s="74">
        <f>S60</f>
        <v>4.9</v>
      </c>
      <c r="H70" s="76">
        <f>SUM(H9:H68)</f>
        <v>5036</v>
      </c>
      <c r="I70" s="76">
        <f>T60</f>
        <v>253399</v>
      </c>
      <c r="J70" s="76">
        <f>U60</f>
        <v>241402</v>
      </c>
      <c r="K70" s="74">
        <f>V60</f>
        <v>5</v>
      </c>
      <c r="L70" s="24">
        <v>1</v>
      </c>
    </row>
    <row r="71" spans="1:11" ht="12.75" customHeight="1">
      <c r="A71" s="262" t="s">
        <v>329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1" ht="12.75">
      <c r="A73" s="33" t="s">
        <v>328</v>
      </c>
      <c r="B73" s="33"/>
      <c r="C73" s="33"/>
      <c r="D73" s="106"/>
      <c r="E73" s="106"/>
      <c r="F73" s="106"/>
      <c r="G73" s="105"/>
      <c r="H73" s="106"/>
      <c r="I73" s="106"/>
      <c r="J73" s="106"/>
      <c r="K73" s="105"/>
    </row>
  </sheetData>
  <sheetProtection/>
  <mergeCells count="70">
    <mergeCell ref="A66:C66"/>
    <mergeCell ref="A59:C59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61:C61"/>
    <mergeCell ref="A62:C62"/>
    <mergeCell ref="A53:C53"/>
    <mergeCell ref="A47:C47"/>
    <mergeCell ref="A48:C48"/>
    <mergeCell ref="A49:C49"/>
    <mergeCell ref="A50:C50"/>
    <mergeCell ref="A57:C57"/>
    <mergeCell ref="A58:C58"/>
    <mergeCell ref="A51:C51"/>
    <mergeCell ref="A43:C43"/>
    <mergeCell ref="A45:C45"/>
    <mergeCell ref="A46:C46"/>
    <mergeCell ref="A41:C41"/>
    <mergeCell ref="A42:C42"/>
    <mergeCell ref="A60:C60"/>
    <mergeCell ref="A52:C52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15:C15"/>
    <mergeCell ref="A16:C16"/>
    <mergeCell ref="A17:C17"/>
    <mergeCell ref="A27:C27"/>
    <mergeCell ref="A28:C28"/>
    <mergeCell ref="A29:C29"/>
    <mergeCell ref="A23:C23"/>
    <mergeCell ref="A24:C24"/>
    <mergeCell ref="A25:C25"/>
    <mergeCell ref="A33:C33"/>
    <mergeCell ref="A9:C9"/>
    <mergeCell ref="A18:C18"/>
    <mergeCell ref="A11:C11"/>
    <mergeCell ref="A12:C12"/>
    <mergeCell ref="A13:C13"/>
    <mergeCell ref="A14:C14"/>
    <mergeCell ref="A10:C10"/>
    <mergeCell ref="A3:C5"/>
    <mergeCell ref="D3:G3"/>
    <mergeCell ref="H3:K3"/>
    <mergeCell ref="A6:C6"/>
    <mergeCell ref="A7:K7"/>
    <mergeCell ref="I4:J4"/>
    <mergeCell ref="K4:K5"/>
    <mergeCell ref="A26:C26"/>
    <mergeCell ref="A20:C20"/>
    <mergeCell ref="A21:C21"/>
    <mergeCell ref="A22:C22"/>
    <mergeCell ref="D4:D5"/>
    <mergeCell ref="E4:F4"/>
    <mergeCell ref="G4:G5"/>
    <mergeCell ref="H4:H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0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20" ht="12.75">
      <c r="A1" s="153"/>
      <c r="B1" s="33"/>
      <c r="C1" s="152"/>
      <c r="D1" s="33"/>
      <c r="E1" s="33" t="s">
        <v>343</v>
      </c>
      <c r="F1" s="33"/>
      <c r="G1" s="152"/>
      <c r="H1" s="33"/>
      <c r="I1" s="33"/>
      <c r="J1" s="33"/>
      <c r="K1" s="152"/>
      <c r="L1" s="33"/>
      <c r="M1" s="33"/>
      <c r="N1" s="33"/>
      <c r="O1" s="152"/>
      <c r="P1" s="33"/>
      <c r="Q1" s="33"/>
      <c r="R1" s="33"/>
      <c r="S1" s="152"/>
      <c r="T1" s="33"/>
    </row>
    <row r="2" spans="1:20" s="150" customFormat="1" ht="12.75" customHeight="1">
      <c r="A2" s="264" t="s">
        <v>342</v>
      </c>
      <c r="B2" s="26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151"/>
    </row>
    <row r="3" spans="1:20" ht="12.75" customHeight="1">
      <c r="A3" s="266" t="s">
        <v>73</v>
      </c>
      <c r="B3" s="267"/>
      <c r="C3" s="138" t="s">
        <v>337</v>
      </c>
      <c r="D3" s="111"/>
      <c r="E3" s="266" t="s">
        <v>71</v>
      </c>
      <c r="F3" s="267"/>
      <c r="G3" s="138" t="s">
        <v>337</v>
      </c>
      <c r="H3" s="111"/>
      <c r="I3" s="266" t="s">
        <v>69</v>
      </c>
      <c r="J3" s="267"/>
      <c r="K3" s="138" t="s">
        <v>337</v>
      </c>
      <c r="L3" s="111"/>
      <c r="M3" s="266" t="s">
        <v>338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  <c r="T3" s="149"/>
    </row>
    <row r="4" spans="1:20" ht="12.75">
      <c r="A4" s="29"/>
      <c r="B4" s="148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  <c r="T4" s="147"/>
    </row>
    <row r="5" spans="1:20" ht="12.75" hidden="1">
      <c r="A5" s="29"/>
      <c r="B5" s="148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47" t="s">
        <v>252</v>
      </c>
    </row>
    <row r="6" spans="1:20" ht="12.75">
      <c r="A6" s="29" t="s">
        <v>4</v>
      </c>
      <c r="B6" s="28">
        <v>16868</v>
      </c>
      <c r="C6" s="100">
        <v>-0.4</v>
      </c>
      <c r="D6" s="29">
        <v>1</v>
      </c>
      <c r="E6" s="29" t="s">
        <v>4</v>
      </c>
      <c r="F6" s="28">
        <v>25628</v>
      </c>
      <c r="G6" s="100">
        <v>-1.2</v>
      </c>
      <c r="H6" s="29">
        <v>1</v>
      </c>
      <c r="I6" s="29" t="s">
        <v>4</v>
      </c>
      <c r="J6" s="28">
        <v>25439</v>
      </c>
      <c r="K6" s="100">
        <v>-1.4</v>
      </c>
      <c r="L6" s="29">
        <v>1</v>
      </c>
      <c r="M6" s="29" t="s">
        <v>4</v>
      </c>
      <c r="N6" s="28">
        <v>67935</v>
      </c>
      <c r="O6" s="100">
        <v>-1.1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15803</v>
      </c>
      <c r="C7" s="100">
        <v>-0.6</v>
      </c>
      <c r="D7" s="29">
        <v>2</v>
      </c>
      <c r="E7" s="29" t="s">
        <v>5</v>
      </c>
      <c r="F7" s="28">
        <v>25007</v>
      </c>
      <c r="G7" s="100">
        <v>-0.3</v>
      </c>
      <c r="H7" s="29">
        <v>2</v>
      </c>
      <c r="I7" s="29" t="s">
        <v>5</v>
      </c>
      <c r="J7" s="28">
        <v>24116</v>
      </c>
      <c r="K7" s="100">
        <v>-1</v>
      </c>
      <c r="L7" s="29">
        <v>2</v>
      </c>
      <c r="M7" s="29" t="s">
        <v>5</v>
      </c>
      <c r="N7" s="28">
        <v>64926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137" t="s">
        <v>6</v>
      </c>
      <c r="B8" s="136">
        <v>19348</v>
      </c>
      <c r="C8" s="135">
        <v>0</v>
      </c>
      <c r="D8" s="137">
        <v>3</v>
      </c>
      <c r="E8" s="137" t="s">
        <v>6</v>
      </c>
      <c r="F8" s="136">
        <v>29627</v>
      </c>
      <c r="G8" s="135">
        <v>0.3</v>
      </c>
      <c r="H8" s="137">
        <v>3</v>
      </c>
      <c r="I8" s="137" t="s">
        <v>6</v>
      </c>
      <c r="J8" s="136">
        <v>28850</v>
      </c>
      <c r="K8" s="135">
        <v>0.1</v>
      </c>
      <c r="L8" s="137">
        <v>3</v>
      </c>
      <c r="M8" s="137" t="s">
        <v>6</v>
      </c>
      <c r="N8" s="136">
        <v>77825</v>
      </c>
      <c r="O8" s="135">
        <v>0.1</v>
      </c>
      <c r="P8" s="137">
        <v>3</v>
      </c>
      <c r="Q8" s="137" t="s">
        <v>6</v>
      </c>
      <c r="R8" s="136">
        <v>251913</v>
      </c>
      <c r="S8" s="135">
        <v>0.5</v>
      </c>
      <c r="T8" s="29">
        <v>3</v>
      </c>
    </row>
    <row r="9" spans="1:20" ht="12.75">
      <c r="A9" s="134" t="s">
        <v>336</v>
      </c>
      <c r="B9" s="133">
        <v>52019</v>
      </c>
      <c r="C9" s="132">
        <v>-0.3</v>
      </c>
      <c r="D9" s="134">
        <v>4</v>
      </c>
      <c r="E9" s="134" t="s">
        <v>336</v>
      </c>
      <c r="F9" s="133">
        <v>80262</v>
      </c>
      <c r="G9" s="132">
        <v>-0.4</v>
      </c>
      <c r="H9" s="134">
        <v>4</v>
      </c>
      <c r="I9" s="134" t="s">
        <v>336</v>
      </c>
      <c r="J9" s="133">
        <v>78405</v>
      </c>
      <c r="K9" s="132">
        <v>-0.7</v>
      </c>
      <c r="L9" s="134">
        <v>4</v>
      </c>
      <c r="M9" s="134" t="s">
        <v>336</v>
      </c>
      <c r="N9" s="133">
        <v>210686</v>
      </c>
      <c r="O9" s="132">
        <v>-0.5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0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</row>
    <row r="11" spans="1:20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</row>
    <row r="12" spans="1:20" ht="12.75">
      <c r="A12" s="29" t="s">
        <v>7</v>
      </c>
      <c r="B12" s="28">
        <v>20005</v>
      </c>
      <c r="C12" s="100">
        <v>4.6</v>
      </c>
      <c r="D12" s="29">
        <v>5</v>
      </c>
      <c r="E12" s="29" t="s">
        <v>7</v>
      </c>
      <c r="F12" s="28">
        <v>30062</v>
      </c>
      <c r="G12" s="100">
        <v>2.9</v>
      </c>
      <c r="H12" s="29">
        <v>5</v>
      </c>
      <c r="I12" s="29" t="s">
        <v>7</v>
      </c>
      <c r="J12" s="28">
        <v>30094</v>
      </c>
      <c r="K12" s="100">
        <v>2.5</v>
      </c>
      <c r="L12" s="29">
        <v>5</v>
      </c>
      <c r="M12" s="29" t="s">
        <v>7</v>
      </c>
      <c r="N12" s="28">
        <v>80160</v>
      </c>
      <c r="O12" s="100">
        <v>3.2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21252</v>
      </c>
      <c r="C13" s="100">
        <v>2</v>
      </c>
      <c r="D13" s="29">
        <v>6</v>
      </c>
      <c r="E13" s="29" t="s">
        <v>8</v>
      </c>
      <c r="F13" s="28">
        <v>32377</v>
      </c>
      <c r="G13" s="100">
        <v>2</v>
      </c>
      <c r="H13" s="29">
        <v>6</v>
      </c>
      <c r="I13" s="29" t="s">
        <v>8</v>
      </c>
      <c r="J13" s="28">
        <v>32133</v>
      </c>
      <c r="K13" s="100">
        <v>2.3</v>
      </c>
      <c r="L13" s="29">
        <v>6</v>
      </c>
      <c r="M13" s="29" t="s">
        <v>8</v>
      </c>
      <c r="N13" s="28">
        <v>85762</v>
      </c>
      <c r="O13" s="100">
        <v>2.1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137" t="s">
        <v>9</v>
      </c>
      <c r="B14" s="136">
        <v>21521</v>
      </c>
      <c r="C14" s="135">
        <v>2.2</v>
      </c>
      <c r="D14" s="137">
        <v>7</v>
      </c>
      <c r="E14" s="137" t="s">
        <v>9</v>
      </c>
      <c r="F14" s="136">
        <v>32512</v>
      </c>
      <c r="G14" s="135">
        <v>2</v>
      </c>
      <c r="H14" s="137">
        <v>7</v>
      </c>
      <c r="I14" s="137" t="s">
        <v>9</v>
      </c>
      <c r="J14" s="136">
        <v>31903</v>
      </c>
      <c r="K14" s="135">
        <v>2.3</v>
      </c>
      <c r="L14" s="137">
        <v>7</v>
      </c>
      <c r="M14" s="137" t="s">
        <v>9</v>
      </c>
      <c r="N14" s="136">
        <v>85936</v>
      </c>
      <c r="O14" s="135">
        <v>2.2</v>
      </c>
      <c r="P14" s="137">
        <v>7</v>
      </c>
      <c r="Q14" s="137" t="s">
        <v>9</v>
      </c>
      <c r="R14" s="136">
        <v>264729</v>
      </c>
      <c r="S14" s="135">
        <v>1.8</v>
      </c>
      <c r="T14" s="29">
        <v>7</v>
      </c>
    </row>
    <row r="15" spans="1:20" ht="12.75">
      <c r="A15" s="134" t="s">
        <v>335</v>
      </c>
      <c r="B15" s="133">
        <v>62778</v>
      </c>
      <c r="C15" s="132">
        <v>2.9</v>
      </c>
      <c r="D15" s="134">
        <v>8</v>
      </c>
      <c r="E15" s="134" t="s">
        <v>335</v>
      </c>
      <c r="F15" s="133">
        <v>94951</v>
      </c>
      <c r="G15" s="132">
        <v>2.3</v>
      </c>
      <c r="H15" s="134">
        <v>8</v>
      </c>
      <c r="I15" s="134" t="s">
        <v>335</v>
      </c>
      <c r="J15" s="133">
        <v>94129</v>
      </c>
      <c r="K15" s="132">
        <v>2.4</v>
      </c>
      <c r="L15" s="134">
        <v>8</v>
      </c>
      <c r="M15" s="134" t="s">
        <v>335</v>
      </c>
      <c r="N15" s="133">
        <v>251858</v>
      </c>
      <c r="O15" s="132">
        <v>2.5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114797</v>
      </c>
      <c r="C16" s="100">
        <v>1.4</v>
      </c>
      <c r="D16" s="29">
        <v>9</v>
      </c>
      <c r="E16" s="29" t="s">
        <v>334</v>
      </c>
      <c r="F16" s="28">
        <v>175213</v>
      </c>
      <c r="G16" s="100">
        <v>1</v>
      </c>
      <c r="H16" s="29">
        <v>9</v>
      </c>
      <c r="I16" s="29" t="s">
        <v>334</v>
      </c>
      <c r="J16" s="28">
        <v>172535</v>
      </c>
      <c r="K16" s="100">
        <v>0.9</v>
      </c>
      <c r="L16" s="29">
        <v>9</v>
      </c>
      <c r="M16" s="29" t="s">
        <v>334</v>
      </c>
      <c r="N16" s="28">
        <v>462544</v>
      </c>
      <c r="O16" s="100">
        <v>1.1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0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</row>
    <row r="18" spans="1:20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</row>
    <row r="19" spans="1:20" ht="12.75">
      <c r="A19" s="29" t="s">
        <v>10</v>
      </c>
      <c r="B19" s="28">
        <v>23195</v>
      </c>
      <c r="C19" s="100">
        <v>4.1</v>
      </c>
      <c r="D19" s="29">
        <v>10</v>
      </c>
      <c r="E19" s="29" t="s">
        <v>10</v>
      </c>
      <c r="F19" s="28">
        <v>34582</v>
      </c>
      <c r="G19" s="100">
        <v>2.5</v>
      </c>
      <c r="H19" s="29">
        <v>10</v>
      </c>
      <c r="I19" s="29" t="s">
        <v>10</v>
      </c>
      <c r="J19" s="28">
        <v>33678</v>
      </c>
      <c r="K19" s="100">
        <v>4.2</v>
      </c>
      <c r="L19" s="29">
        <v>10</v>
      </c>
      <c r="M19" s="29" t="s">
        <v>10</v>
      </c>
      <c r="N19" s="28">
        <v>91454</v>
      </c>
      <c r="O19" s="100">
        <v>3.5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22893</v>
      </c>
      <c r="C20" s="100">
        <v>2.4</v>
      </c>
      <c r="D20" s="29">
        <v>11</v>
      </c>
      <c r="E20" s="29" t="s">
        <v>11</v>
      </c>
      <c r="F20" s="28">
        <v>33917</v>
      </c>
      <c r="G20" s="100">
        <v>1.1</v>
      </c>
      <c r="H20" s="29">
        <v>11</v>
      </c>
      <c r="I20" s="29" t="s">
        <v>11</v>
      </c>
      <c r="J20" s="28">
        <v>32720</v>
      </c>
      <c r="K20" s="100">
        <v>0.8</v>
      </c>
      <c r="L20" s="29">
        <v>11</v>
      </c>
      <c r="M20" s="29" t="s">
        <v>11</v>
      </c>
      <c r="N20" s="28">
        <v>89530</v>
      </c>
      <c r="O20" s="100">
        <v>1.3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137" t="s">
        <v>12</v>
      </c>
      <c r="B21" s="136">
        <v>19463</v>
      </c>
      <c r="C21" s="135">
        <v>2.9</v>
      </c>
      <c r="D21" s="137">
        <v>12</v>
      </c>
      <c r="E21" s="137" t="s">
        <v>12</v>
      </c>
      <c r="F21" s="136">
        <v>30822</v>
      </c>
      <c r="G21" s="135">
        <v>2.4</v>
      </c>
      <c r="H21" s="137">
        <v>12</v>
      </c>
      <c r="I21" s="137" t="s">
        <v>12</v>
      </c>
      <c r="J21" s="136">
        <v>29567</v>
      </c>
      <c r="K21" s="135">
        <v>1.9</v>
      </c>
      <c r="L21" s="137">
        <v>12</v>
      </c>
      <c r="M21" s="137" t="s">
        <v>12</v>
      </c>
      <c r="N21" s="136">
        <v>79852</v>
      </c>
      <c r="O21" s="135">
        <v>2.4</v>
      </c>
      <c r="P21" s="137">
        <v>12</v>
      </c>
      <c r="Q21" s="137" t="s">
        <v>12</v>
      </c>
      <c r="R21" s="136">
        <v>248860</v>
      </c>
      <c r="S21" s="135">
        <v>2.6</v>
      </c>
      <c r="T21" s="29">
        <v>12</v>
      </c>
    </row>
    <row r="22" spans="1:20" ht="12.75">
      <c r="A22" s="134" t="s">
        <v>333</v>
      </c>
      <c r="B22" s="133">
        <v>65550</v>
      </c>
      <c r="C22" s="132">
        <v>3.1</v>
      </c>
      <c r="D22" s="134">
        <v>13</v>
      </c>
      <c r="E22" s="134" t="s">
        <v>333</v>
      </c>
      <c r="F22" s="133">
        <v>99321</v>
      </c>
      <c r="G22" s="132">
        <v>2</v>
      </c>
      <c r="H22" s="134">
        <v>13</v>
      </c>
      <c r="I22" s="134" t="s">
        <v>333</v>
      </c>
      <c r="J22" s="133">
        <v>95965</v>
      </c>
      <c r="K22" s="132">
        <v>2.3</v>
      </c>
      <c r="L22" s="134">
        <v>13</v>
      </c>
      <c r="M22" s="134" t="s">
        <v>333</v>
      </c>
      <c r="N22" s="133">
        <v>260836</v>
      </c>
      <c r="O22" s="132">
        <v>2.4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0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</row>
    <row r="24" spans="1:20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</row>
    <row r="25" spans="1:20" ht="12.75">
      <c r="A25" s="29" t="s">
        <v>13</v>
      </c>
      <c r="B25" s="28">
        <v>20939</v>
      </c>
      <c r="C25" s="100">
        <v>5</v>
      </c>
      <c r="D25" s="29">
        <v>14</v>
      </c>
      <c r="E25" s="29" t="s">
        <v>13</v>
      </c>
      <c r="F25" s="28">
        <v>32577</v>
      </c>
      <c r="G25" s="100">
        <v>3.5</v>
      </c>
      <c r="H25" s="29">
        <v>14</v>
      </c>
      <c r="I25" s="29" t="s">
        <v>13</v>
      </c>
      <c r="J25" s="28">
        <v>31531</v>
      </c>
      <c r="K25" s="100">
        <v>3.3</v>
      </c>
      <c r="L25" s="29">
        <v>14</v>
      </c>
      <c r="M25" s="29" t="s">
        <v>13</v>
      </c>
      <c r="N25" s="28">
        <v>85047</v>
      </c>
      <c r="O25" s="100">
        <v>3.8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19370</v>
      </c>
      <c r="C26" s="100">
        <v>4.1</v>
      </c>
      <c r="D26" s="29">
        <v>15</v>
      </c>
      <c r="E26" s="29" t="s">
        <v>14</v>
      </c>
      <c r="F26" s="28">
        <v>28946</v>
      </c>
      <c r="G26" s="100">
        <v>0.9</v>
      </c>
      <c r="H26" s="29">
        <v>15</v>
      </c>
      <c r="I26" s="29" t="s">
        <v>14</v>
      </c>
      <c r="J26" s="28">
        <v>27337</v>
      </c>
      <c r="K26" s="100">
        <v>0.4</v>
      </c>
      <c r="L26" s="29">
        <v>15</v>
      </c>
      <c r="M26" s="29" t="s">
        <v>14</v>
      </c>
      <c r="N26" s="28">
        <v>75653</v>
      </c>
      <c r="O26" s="100">
        <v>1.5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137" t="s">
        <v>15</v>
      </c>
      <c r="B27" s="136">
        <v>19906</v>
      </c>
      <c r="C27" s="135">
        <v>4.9</v>
      </c>
      <c r="D27" s="137">
        <v>16</v>
      </c>
      <c r="E27" s="137" t="s">
        <v>15</v>
      </c>
      <c r="F27" s="136">
        <v>29329</v>
      </c>
      <c r="G27" s="135">
        <v>5.3</v>
      </c>
      <c r="H27" s="137">
        <v>16</v>
      </c>
      <c r="I27" s="137" t="s">
        <v>15</v>
      </c>
      <c r="J27" s="136">
        <v>27863</v>
      </c>
      <c r="K27" s="135">
        <v>5.7</v>
      </c>
      <c r="L27" s="137">
        <v>16</v>
      </c>
      <c r="M27" s="137" t="s">
        <v>15</v>
      </c>
      <c r="N27" s="136">
        <v>77097</v>
      </c>
      <c r="O27" s="135">
        <v>5.4</v>
      </c>
      <c r="P27" s="137">
        <v>16</v>
      </c>
      <c r="Q27" s="137" t="s">
        <v>15</v>
      </c>
      <c r="R27" s="136">
        <v>253399</v>
      </c>
      <c r="S27" s="135">
        <v>5</v>
      </c>
      <c r="T27" s="29">
        <v>16</v>
      </c>
    </row>
    <row r="28" spans="1:20" ht="12.75">
      <c r="A28" s="134" t="s">
        <v>332</v>
      </c>
      <c r="B28" s="133">
        <v>60214</v>
      </c>
      <c r="C28" s="132">
        <v>4.7</v>
      </c>
      <c r="D28" s="134">
        <v>17</v>
      </c>
      <c r="E28" s="134" t="s">
        <v>332</v>
      </c>
      <c r="F28" s="133">
        <v>90852</v>
      </c>
      <c r="G28" s="132">
        <v>3.2</v>
      </c>
      <c r="H28" s="134">
        <v>17</v>
      </c>
      <c r="I28" s="134" t="s">
        <v>332</v>
      </c>
      <c r="J28" s="133">
        <v>86731</v>
      </c>
      <c r="K28" s="132">
        <v>3.1</v>
      </c>
      <c r="L28" s="134">
        <v>17</v>
      </c>
      <c r="M28" s="134" t="s">
        <v>332</v>
      </c>
      <c r="N28" s="133">
        <v>237798</v>
      </c>
      <c r="O28" s="132">
        <v>3.5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2.75">
      <c r="A29" s="29" t="s">
        <v>331</v>
      </c>
      <c r="B29" s="28">
        <v>125764</v>
      </c>
      <c r="C29" s="100">
        <v>3.9</v>
      </c>
      <c r="D29" s="29">
        <v>18</v>
      </c>
      <c r="E29" s="29" t="s">
        <v>331</v>
      </c>
      <c r="F29" s="28">
        <v>190173</v>
      </c>
      <c r="G29" s="100">
        <v>2.6</v>
      </c>
      <c r="H29" s="29">
        <v>18</v>
      </c>
      <c r="I29" s="29" t="s">
        <v>331</v>
      </c>
      <c r="J29" s="28">
        <v>182696</v>
      </c>
      <c r="K29" s="100">
        <v>2.7</v>
      </c>
      <c r="L29" s="29">
        <v>18</v>
      </c>
      <c r="M29" s="29" t="s">
        <v>331</v>
      </c>
      <c r="N29" s="28">
        <v>498634</v>
      </c>
      <c r="O29" s="100">
        <v>2.9</v>
      </c>
      <c r="P29" s="29">
        <v>18</v>
      </c>
      <c r="Q29" s="29" t="s">
        <v>331</v>
      </c>
      <c r="R29" s="28">
        <v>1554528</v>
      </c>
      <c r="S29" s="100">
        <v>2.5</v>
      </c>
      <c r="T29" s="29">
        <v>18</v>
      </c>
    </row>
    <row r="30" spans="1:20" ht="12.75">
      <c r="A30" s="130"/>
      <c r="B30" s="128"/>
      <c r="C30" s="129"/>
      <c r="D30" s="126"/>
      <c r="E30" s="126"/>
      <c r="F30" s="128"/>
      <c r="G30" s="129"/>
      <c r="H30" s="126"/>
      <c r="I30" s="126"/>
      <c r="J30" s="128"/>
      <c r="K30" s="129"/>
      <c r="L30" s="126"/>
      <c r="M30" s="126"/>
      <c r="N30" s="128"/>
      <c r="O30" s="129"/>
      <c r="P30" s="126"/>
      <c r="Q30" s="126"/>
      <c r="R30" s="128"/>
      <c r="S30" s="127"/>
      <c r="T30" s="126"/>
    </row>
    <row r="31" spans="1:20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</row>
    <row r="32" spans="1:20" ht="13.5" thickBot="1">
      <c r="A32" s="120" t="s">
        <v>54</v>
      </c>
      <c r="B32" s="119">
        <v>240561</v>
      </c>
      <c r="C32" s="118">
        <v>2.7</v>
      </c>
      <c r="D32" s="120">
        <v>19</v>
      </c>
      <c r="E32" s="120" t="s">
        <v>54</v>
      </c>
      <c r="F32" s="119">
        <v>365386</v>
      </c>
      <c r="G32" s="118">
        <v>1.8</v>
      </c>
      <c r="H32" s="120">
        <v>19</v>
      </c>
      <c r="I32" s="120" t="s">
        <v>54</v>
      </c>
      <c r="J32" s="119">
        <v>355231</v>
      </c>
      <c r="K32" s="118">
        <v>1.8</v>
      </c>
      <c r="L32" s="120">
        <v>19</v>
      </c>
      <c r="M32" s="120" t="s">
        <v>54</v>
      </c>
      <c r="N32" s="119">
        <v>961178</v>
      </c>
      <c r="O32" s="118">
        <v>2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11" t="s">
        <v>73</v>
      </c>
      <c r="B35" s="143"/>
      <c r="C35" s="138" t="s">
        <v>337</v>
      </c>
      <c r="D35" s="111"/>
      <c r="E35" s="142" t="s">
        <v>71</v>
      </c>
      <c r="F35" s="141"/>
      <c r="G35" s="138" t="s">
        <v>337</v>
      </c>
      <c r="H35" s="111"/>
      <c r="I35" s="140" t="s">
        <v>69</v>
      </c>
      <c r="J35" s="139"/>
      <c r="K35" s="138" t="s">
        <v>337</v>
      </c>
      <c r="L35" s="111"/>
      <c r="M35" s="140" t="s">
        <v>338</v>
      </c>
      <c r="N35" s="139"/>
      <c r="O35" s="138" t="s">
        <v>337</v>
      </c>
      <c r="P35" s="111"/>
      <c r="Q35" s="140" t="s">
        <v>62</v>
      </c>
      <c r="R35" s="139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18147</v>
      </c>
      <c r="C37" s="100">
        <v>7.6</v>
      </c>
      <c r="D37" s="29">
        <v>20</v>
      </c>
      <c r="E37" s="29" t="s">
        <v>4</v>
      </c>
      <c r="F37" s="28">
        <v>26965</v>
      </c>
      <c r="G37" s="100">
        <v>5.2</v>
      </c>
      <c r="H37" s="29">
        <v>20</v>
      </c>
      <c r="I37" s="29" t="s">
        <v>4</v>
      </c>
      <c r="J37" s="28">
        <v>26696</v>
      </c>
      <c r="K37" s="100">
        <v>4.9</v>
      </c>
      <c r="L37" s="29">
        <v>20</v>
      </c>
      <c r="M37" s="29" t="s">
        <v>4</v>
      </c>
      <c r="N37" s="28">
        <v>71808</v>
      </c>
      <c r="O37" s="100">
        <v>5.7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137" t="s">
        <v>6</v>
      </c>
      <c r="B39" s="136"/>
      <c r="C39" s="135"/>
      <c r="D39" s="137">
        <v>22</v>
      </c>
      <c r="E39" s="137" t="s">
        <v>6</v>
      </c>
      <c r="F39" s="136"/>
      <c r="G39" s="135"/>
      <c r="H39" s="137">
        <v>22</v>
      </c>
      <c r="I39" s="137" t="s">
        <v>6</v>
      </c>
      <c r="J39" s="136"/>
      <c r="K39" s="135"/>
      <c r="L39" s="137">
        <v>22</v>
      </c>
      <c r="M39" s="137" t="s">
        <v>6</v>
      </c>
      <c r="N39" s="136"/>
      <c r="O39" s="135"/>
      <c r="P39" s="137">
        <v>22</v>
      </c>
      <c r="Q39" s="137" t="s">
        <v>6</v>
      </c>
      <c r="R39" s="136"/>
      <c r="S39" s="135"/>
      <c r="T39" s="29">
        <v>22</v>
      </c>
    </row>
    <row r="40" spans="1:20" ht="12.75">
      <c r="A40" s="134" t="s">
        <v>336</v>
      </c>
      <c r="B40" s="133">
        <v>18147</v>
      </c>
      <c r="C40" s="132">
        <v>7.6</v>
      </c>
      <c r="D40" s="134">
        <v>23</v>
      </c>
      <c r="E40" s="134" t="s">
        <v>336</v>
      </c>
      <c r="F40" s="133">
        <v>26965</v>
      </c>
      <c r="G40" s="132">
        <v>5.2</v>
      </c>
      <c r="H40" s="134">
        <v>23</v>
      </c>
      <c r="I40" s="134" t="s">
        <v>336</v>
      </c>
      <c r="J40" s="133">
        <v>26696</v>
      </c>
      <c r="K40" s="132">
        <v>4.9</v>
      </c>
      <c r="L40" s="134">
        <v>23</v>
      </c>
      <c r="M40" s="134" t="s">
        <v>336</v>
      </c>
      <c r="N40" s="133">
        <v>71808</v>
      </c>
      <c r="O40" s="132">
        <v>5.7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0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</row>
    <row r="42" spans="1:20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137" t="s">
        <v>9</v>
      </c>
      <c r="B45" s="136"/>
      <c r="C45" s="135"/>
      <c r="D45" s="137">
        <v>26</v>
      </c>
      <c r="E45" s="137" t="s">
        <v>9</v>
      </c>
      <c r="F45" s="136"/>
      <c r="G45" s="135"/>
      <c r="H45" s="137">
        <v>26</v>
      </c>
      <c r="I45" s="137" t="s">
        <v>9</v>
      </c>
      <c r="J45" s="136"/>
      <c r="K45" s="135"/>
      <c r="L45" s="137">
        <v>26</v>
      </c>
      <c r="M45" s="137" t="s">
        <v>9</v>
      </c>
      <c r="N45" s="136"/>
      <c r="O45" s="135"/>
      <c r="P45" s="137">
        <v>26</v>
      </c>
      <c r="Q45" s="137" t="s">
        <v>9</v>
      </c>
      <c r="R45" s="136"/>
      <c r="S45" s="135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18147</v>
      </c>
      <c r="C47" s="100">
        <v>7.6</v>
      </c>
      <c r="D47" s="29">
        <v>28</v>
      </c>
      <c r="E47" s="29" t="s">
        <v>334</v>
      </c>
      <c r="F47" s="28">
        <v>26965</v>
      </c>
      <c r="G47" s="100">
        <v>5.2</v>
      </c>
      <c r="H47" s="29">
        <v>28</v>
      </c>
      <c r="I47" s="29" t="s">
        <v>334</v>
      </c>
      <c r="J47" s="28">
        <v>26696</v>
      </c>
      <c r="K47" s="100">
        <v>4.9</v>
      </c>
      <c r="L47" s="29">
        <v>28</v>
      </c>
      <c r="M47" s="29" t="s">
        <v>334</v>
      </c>
      <c r="N47" s="28">
        <v>71808</v>
      </c>
      <c r="O47" s="100">
        <v>5.7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0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</row>
    <row r="49" spans="1:20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137" t="s">
        <v>12</v>
      </c>
      <c r="B52" s="136"/>
      <c r="C52" s="135"/>
      <c r="D52" s="137">
        <v>31</v>
      </c>
      <c r="E52" s="137" t="s">
        <v>12</v>
      </c>
      <c r="F52" s="136"/>
      <c r="G52" s="135"/>
      <c r="H52" s="137">
        <v>31</v>
      </c>
      <c r="I52" s="137" t="s">
        <v>12</v>
      </c>
      <c r="J52" s="136"/>
      <c r="K52" s="135"/>
      <c r="L52" s="137">
        <v>31</v>
      </c>
      <c r="M52" s="137" t="s">
        <v>12</v>
      </c>
      <c r="N52" s="136"/>
      <c r="O52" s="135"/>
      <c r="P52" s="137">
        <v>31</v>
      </c>
      <c r="Q52" s="137" t="s">
        <v>12</v>
      </c>
      <c r="R52" s="136"/>
      <c r="S52" s="135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0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</row>
    <row r="55" spans="1:20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137" t="s">
        <v>15</v>
      </c>
      <c r="B58" s="136"/>
      <c r="C58" s="135"/>
      <c r="D58" s="137">
        <v>35</v>
      </c>
      <c r="E58" s="137" t="s">
        <v>15</v>
      </c>
      <c r="F58" s="136"/>
      <c r="G58" s="135"/>
      <c r="H58" s="137">
        <v>35</v>
      </c>
      <c r="I58" s="137" t="s">
        <v>15</v>
      </c>
      <c r="J58" s="136"/>
      <c r="K58" s="135"/>
      <c r="L58" s="137">
        <v>35</v>
      </c>
      <c r="M58" s="137" t="s">
        <v>15</v>
      </c>
      <c r="N58" s="136"/>
      <c r="O58" s="135"/>
      <c r="P58" s="137">
        <v>35</v>
      </c>
      <c r="Q58" s="137" t="s">
        <v>15</v>
      </c>
      <c r="R58" s="136"/>
      <c r="S58" s="135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0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</row>
    <row r="62" spans="1:20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</row>
    <row r="63" spans="1:20" ht="13.5" thickBot="1">
      <c r="A63" s="120" t="s">
        <v>54</v>
      </c>
      <c r="B63" s="119">
        <v>18147</v>
      </c>
      <c r="C63" s="118">
        <v>7.6</v>
      </c>
      <c r="D63" s="120">
        <v>38</v>
      </c>
      <c r="E63" s="120" t="s">
        <v>54</v>
      </c>
      <c r="F63" s="119">
        <v>26965</v>
      </c>
      <c r="G63" s="118">
        <v>5.2</v>
      </c>
      <c r="H63" s="120">
        <v>38</v>
      </c>
      <c r="I63" s="120" t="s">
        <v>54</v>
      </c>
      <c r="J63" s="119">
        <v>26696</v>
      </c>
      <c r="K63" s="118">
        <v>4.9</v>
      </c>
      <c r="L63" s="120">
        <v>38</v>
      </c>
      <c r="M63" s="120" t="s">
        <v>54</v>
      </c>
      <c r="N63" s="119">
        <v>71808</v>
      </c>
      <c r="O63" s="118">
        <v>5.7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2" width="9.140625" style="24" customWidth="1"/>
    <col min="3" max="3" width="9.140625" style="97" customWidth="1"/>
    <col min="4" max="4" width="0" style="24" hidden="1" customWidth="1"/>
    <col min="5" max="6" width="9.140625" style="24" customWidth="1"/>
    <col min="7" max="7" width="9.140625" style="97" customWidth="1"/>
    <col min="8" max="8" width="9.140625" style="24" hidden="1" customWidth="1"/>
    <col min="9" max="10" width="9.140625" style="24" customWidth="1"/>
    <col min="11" max="11" width="9.140625" style="97" customWidth="1"/>
    <col min="12" max="12" width="0" style="24" hidden="1" customWidth="1"/>
    <col min="13" max="14" width="9.140625" style="24" customWidth="1"/>
    <col min="15" max="15" width="9.140625" style="97" customWidth="1"/>
    <col min="16" max="16" width="0" style="24" hidden="1" customWidth="1"/>
    <col min="17" max="18" width="9.140625" style="24" customWidth="1"/>
    <col min="19" max="19" width="9.140625" style="97" customWidth="1"/>
    <col min="20" max="20" width="0" style="24" hidden="1" customWidth="1"/>
    <col min="21" max="16384" width="9.140625" style="24" customWidth="1"/>
  </cols>
  <sheetData>
    <row r="1" spans="1:5" ht="12.75">
      <c r="A1" s="146"/>
      <c r="E1" s="24" t="s">
        <v>345</v>
      </c>
    </row>
    <row r="2" spans="1:19" ht="12.75" customHeight="1">
      <c r="A2" s="232" t="s">
        <v>342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19" ht="12.75" customHeight="1">
      <c r="A3" s="266" t="s">
        <v>68</v>
      </c>
      <c r="B3" s="267"/>
      <c r="C3" s="138" t="s">
        <v>337</v>
      </c>
      <c r="D3" s="111"/>
      <c r="E3" s="266" t="s">
        <v>66</v>
      </c>
      <c r="F3" s="267"/>
      <c r="G3" s="138" t="s">
        <v>337</v>
      </c>
      <c r="H3" s="111"/>
      <c r="I3" s="266" t="s">
        <v>64</v>
      </c>
      <c r="J3" s="267"/>
      <c r="K3" s="138" t="s">
        <v>337</v>
      </c>
      <c r="L3" s="111"/>
      <c r="M3" s="266" t="s">
        <v>344</v>
      </c>
      <c r="N3" s="267"/>
      <c r="O3" s="138" t="s">
        <v>337</v>
      </c>
      <c r="P3" s="111"/>
      <c r="Q3" s="266" t="s">
        <v>62</v>
      </c>
      <c r="R3" s="267"/>
      <c r="S3" s="138" t="s">
        <v>337</v>
      </c>
    </row>
    <row r="4" spans="1:19" ht="12.75">
      <c r="A4" s="29"/>
      <c r="B4" s="29"/>
      <c r="C4" s="100"/>
      <c r="D4" s="29"/>
      <c r="E4" s="29"/>
      <c r="F4" s="29"/>
      <c r="G4" s="100"/>
      <c r="H4" s="29"/>
      <c r="I4" s="29"/>
      <c r="J4" s="29"/>
      <c r="K4" s="100"/>
      <c r="L4" s="29"/>
      <c r="M4" s="29"/>
      <c r="N4" s="29"/>
      <c r="O4" s="100"/>
      <c r="P4" s="29"/>
      <c r="Q4" s="29"/>
      <c r="R4" s="29"/>
      <c r="S4" s="100"/>
    </row>
    <row r="5" spans="1:20" ht="12.75" hidden="1">
      <c r="A5" s="29"/>
      <c r="B5" s="29" t="s">
        <v>341</v>
      </c>
      <c r="C5" s="100" t="s">
        <v>340</v>
      </c>
      <c r="D5" s="29" t="s">
        <v>252</v>
      </c>
      <c r="E5" s="29"/>
      <c r="F5" s="29" t="s">
        <v>341</v>
      </c>
      <c r="G5" s="100" t="s">
        <v>340</v>
      </c>
      <c r="H5" s="29" t="s">
        <v>252</v>
      </c>
      <c r="I5" s="29"/>
      <c r="J5" s="29" t="s">
        <v>341</v>
      </c>
      <c r="K5" s="100" t="s">
        <v>340</v>
      </c>
      <c r="L5" s="29" t="s">
        <v>252</v>
      </c>
      <c r="M5" s="29"/>
      <c r="N5" s="29" t="s">
        <v>341</v>
      </c>
      <c r="O5" s="100" t="s">
        <v>340</v>
      </c>
      <c r="P5" s="29" t="s">
        <v>252</v>
      </c>
      <c r="Q5" s="29"/>
      <c r="R5" s="29" t="s">
        <v>341</v>
      </c>
      <c r="S5" s="100" t="s">
        <v>340</v>
      </c>
      <c r="T5" s="164" t="s">
        <v>252</v>
      </c>
    </row>
    <row r="6" spans="1:20" ht="12.75">
      <c r="A6" s="29" t="s">
        <v>4</v>
      </c>
      <c r="B6" s="28">
        <v>38889</v>
      </c>
      <c r="C6" s="100">
        <v>-0.2</v>
      </c>
      <c r="D6" s="29">
        <v>1</v>
      </c>
      <c r="E6" s="29" t="s">
        <v>4</v>
      </c>
      <c r="F6" s="28">
        <v>83192</v>
      </c>
      <c r="G6" s="100">
        <v>-0.8</v>
      </c>
      <c r="H6" s="29">
        <v>1</v>
      </c>
      <c r="I6" s="29" t="s">
        <v>4</v>
      </c>
      <c r="J6" s="28">
        <v>36263</v>
      </c>
      <c r="K6" s="100">
        <v>-2.2</v>
      </c>
      <c r="L6" s="29">
        <v>1</v>
      </c>
      <c r="M6" s="29" t="s">
        <v>4</v>
      </c>
      <c r="N6" s="28">
        <v>158344</v>
      </c>
      <c r="O6" s="100">
        <v>-1</v>
      </c>
      <c r="P6" s="29">
        <v>1</v>
      </c>
      <c r="Q6" s="29" t="s">
        <v>4</v>
      </c>
      <c r="R6" s="28">
        <v>226279</v>
      </c>
      <c r="S6" s="100">
        <v>-1</v>
      </c>
      <c r="T6" s="29">
        <v>1</v>
      </c>
    </row>
    <row r="7" spans="1:20" ht="12.75">
      <c r="A7" s="29" t="s">
        <v>5</v>
      </c>
      <c r="B7" s="28">
        <v>36547</v>
      </c>
      <c r="C7" s="100">
        <v>-0.7</v>
      </c>
      <c r="D7" s="29">
        <v>2</v>
      </c>
      <c r="E7" s="29" t="s">
        <v>5</v>
      </c>
      <c r="F7" s="28">
        <v>79003</v>
      </c>
      <c r="G7" s="100">
        <v>-0.3</v>
      </c>
      <c r="H7" s="29">
        <v>2</v>
      </c>
      <c r="I7" s="29" t="s">
        <v>5</v>
      </c>
      <c r="J7" s="28">
        <v>34564</v>
      </c>
      <c r="K7" s="100">
        <v>-1.1</v>
      </c>
      <c r="L7" s="29">
        <v>2</v>
      </c>
      <c r="M7" s="29" t="s">
        <v>5</v>
      </c>
      <c r="N7" s="28">
        <v>150113</v>
      </c>
      <c r="O7" s="100">
        <v>-0.6</v>
      </c>
      <c r="P7" s="29">
        <v>2</v>
      </c>
      <c r="Q7" s="29" t="s">
        <v>5</v>
      </c>
      <c r="R7" s="28">
        <v>215039</v>
      </c>
      <c r="S7" s="100">
        <v>-0.6</v>
      </c>
      <c r="T7" s="29">
        <v>2</v>
      </c>
    </row>
    <row r="8" spans="1:20" ht="13.5" thickBot="1">
      <c r="A8" s="29" t="s">
        <v>6</v>
      </c>
      <c r="B8" s="28">
        <v>43103</v>
      </c>
      <c r="C8" s="100">
        <v>1.6</v>
      </c>
      <c r="D8" s="29">
        <v>3</v>
      </c>
      <c r="E8" s="29" t="s">
        <v>6</v>
      </c>
      <c r="F8" s="28">
        <v>91113</v>
      </c>
      <c r="G8" s="100">
        <v>0.4</v>
      </c>
      <c r="H8" s="29">
        <v>3</v>
      </c>
      <c r="I8" s="29" t="s">
        <v>6</v>
      </c>
      <c r="J8" s="28">
        <v>39872</v>
      </c>
      <c r="K8" s="100">
        <v>0.5</v>
      </c>
      <c r="L8" s="29">
        <v>3</v>
      </c>
      <c r="M8" s="29" t="s">
        <v>6</v>
      </c>
      <c r="N8" s="28">
        <v>174087</v>
      </c>
      <c r="O8" s="100">
        <v>0.7</v>
      </c>
      <c r="P8" s="29">
        <v>3</v>
      </c>
      <c r="Q8" s="29" t="s">
        <v>6</v>
      </c>
      <c r="R8" s="28">
        <v>251913</v>
      </c>
      <c r="S8" s="100">
        <v>0.5</v>
      </c>
      <c r="T8" s="29">
        <v>3</v>
      </c>
    </row>
    <row r="9" spans="1:20" ht="12.75">
      <c r="A9" s="134" t="s">
        <v>336</v>
      </c>
      <c r="B9" s="133">
        <v>118539</v>
      </c>
      <c r="C9" s="132">
        <v>0.3</v>
      </c>
      <c r="D9" s="134">
        <v>4</v>
      </c>
      <c r="E9" s="134" t="s">
        <v>336</v>
      </c>
      <c r="F9" s="133">
        <v>253308</v>
      </c>
      <c r="G9" s="132">
        <v>-0.2</v>
      </c>
      <c r="H9" s="134">
        <v>4</v>
      </c>
      <c r="I9" s="134" t="s">
        <v>336</v>
      </c>
      <c r="J9" s="133">
        <v>110698</v>
      </c>
      <c r="K9" s="132">
        <v>-0.9</v>
      </c>
      <c r="L9" s="134">
        <v>4</v>
      </c>
      <c r="M9" s="134" t="s">
        <v>336</v>
      </c>
      <c r="N9" s="133">
        <v>482544</v>
      </c>
      <c r="O9" s="132">
        <v>-0.2</v>
      </c>
      <c r="P9" s="134">
        <v>4</v>
      </c>
      <c r="Q9" s="134" t="s">
        <v>336</v>
      </c>
      <c r="R9" s="133">
        <v>693230</v>
      </c>
      <c r="S9" s="132">
        <v>-0.3</v>
      </c>
      <c r="T9" s="131">
        <v>4</v>
      </c>
    </row>
    <row r="10" spans="1:23" ht="12.75">
      <c r="A10" s="130"/>
      <c r="B10" s="128"/>
      <c r="C10" s="129"/>
      <c r="D10" s="126"/>
      <c r="E10" s="126"/>
      <c r="F10" s="128"/>
      <c r="G10" s="129"/>
      <c r="H10" s="126"/>
      <c r="I10" s="126"/>
      <c r="J10" s="128"/>
      <c r="K10" s="129"/>
      <c r="L10" s="126"/>
      <c r="M10" s="126"/>
      <c r="N10" s="128"/>
      <c r="O10" s="129"/>
      <c r="P10" s="126"/>
      <c r="Q10" s="126"/>
      <c r="R10" s="128"/>
      <c r="S10" s="127"/>
      <c r="T10" s="126"/>
      <c r="U10" s="154"/>
      <c r="V10" s="154"/>
      <c r="W10" s="154"/>
    </row>
    <row r="11" spans="1:23" ht="12.75">
      <c r="A11" s="125"/>
      <c r="B11" s="123"/>
      <c r="C11" s="124"/>
      <c r="D11" s="121"/>
      <c r="E11" s="121"/>
      <c r="F11" s="123"/>
      <c r="G11" s="124"/>
      <c r="H11" s="121"/>
      <c r="I11" s="121"/>
      <c r="J11" s="123"/>
      <c r="K11" s="124"/>
      <c r="L11" s="121"/>
      <c r="M11" s="121"/>
      <c r="N11" s="123"/>
      <c r="O11" s="124"/>
      <c r="P11" s="121"/>
      <c r="Q11" s="121"/>
      <c r="R11" s="123"/>
      <c r="S11" s="122"/>
      <c r="T11" s="121"/>
      <c r="U11" s="154"/>
      <c r="V11" s="154"/>
      <c r="W11" s="154"/>
    </row>
    <row r="12" spans="1:20" ht="12.75">
      <c r="A12" s="29" t="s">
        <v>7</v>
      </c>
      <c r="B12" s="28">
        <v>43566</v>
      </c>
      <c r="C12" s="100">
        <v>2.8</v>
      </c>
      <c r="D12" s="29">
        <v>5</v>
      </c>
      <c r="E12" s="29" t="s">
        <v>7</v>
      </c>
      <c r="F12" s="28">
        <v>92989</v>
      </c>
      <c r="G12" s="100">
        <v>1.7</v>
      </c>
      <c r="H12" s="29">
        <v>5</v>
      </c>
      <c r="I12" s="29" t="s">
        <v>7</v>
      </c>
      <c r="J12" s="28">
        <v>41046</v>
      </c>
      <c r="K12" s="100">
        <v>1</v>
      </c>
      <c r="L12" s="29">
        <v>5</v>
      </c>
      <c r="M12" s="29" t="s">
        <v>7</v>
      </c>
      <c r="N12" s="28">
        <v>177601</v>
      </c>
      <c r="O12" s="100">
        <v>1.8</v>
      </c>
      <c r="P12" s="29">
        <v>5</v>
      </c>
      <c r="Q12" s="29" t="s">
        <v>7</v>
      </c>
      <c r="R12" s="28">
        <v>257761</v>
      </c>
      <c r="S12" s="100">
        <v>2.2</v>
      </c>
      <c r="T12" s="29">
        <v>5</v>
      </c>
    </row>
    <row r="13" spans="1:20" ht="12.75">
      <c r="A13" s="29" t="s">
        <v>8</v>
      </c>
      <c r="B13" s="28">
        <v>45731</v>
      </c>
      <c r="C13" s="100">
        <v>2</v>
      </c>
      <c r="D13" s="29">
        <v>6</v>
      </c>
      <c r="E13" s="29" t="s">
        <v>8</v>
      </c>
      <c r="F13" s="28">
        <v>94352</v>
      </c>
      <c r="G13" s="100">
        <v>1.2</v>
      </c>
      <c r="H13" s="29">
        <v>6</v>
      </c>
      <c r="I13" s="29" t="s">
        <v>8</v>
      </c>
      <c r="J13" s="28">
        <v>42050</v>
      </c>
      <c r="K13" s="100">
        <v>0.4</v>
      </c>
      <c r="L13" s="29">
        <v>6</v>
      </c>
      <c r="M13" s="29" t="s">
        <v>8</v>
      </c>
      <c r="N13" s="28">
        <v>182133</v>
      </c>
      <c r="O13" s="100">
        <v>1.2</v>
      </c>
      <c r="P13" s="29">
        <v>6</v>
      </c>
      <c r="Q13" s="29" t="s">
        <v>8</v>
      </c>
      <c r="R13" s="28">
        <v>267895</v>
      </c>
      <c r="S13" s="100">
        <v>1.5</v>
      </c>
      <c r="T13" s="29">
        <v>6</v>
      </c>
    </row>
    <row r="14" spans="1:20" ht="13.5" thickBot="1">
      <c r="A14" s="29" t="s">
        <v>9</v>
      </c>
      <c r="B14" s="28">
        <v>45770</v>
      </c>
      <c r="C14" s="100">
        <v>2.8</v>
      </c>
      <c r="D14" s="29">
        <v>7</v>
      </c>
      <c r="E14" s="29" t="s">
        <v>9</v>
      </c>
      <c r="F14" s="28">
        <v>91813</v>
      </c>
      <c r="G14" s="100">
        <v>1</v>
      </c>
      <c r="H14" s="29">
        <v>7</v>
      </c>
      <c r="I14" s="29" t="s">
        <v>9</v>
      </c>
      <c r="J14" s="28">
        <v>41210</v>
      </c>
      <c r="K14" s="100">
        <v>1.6</v>
      </c>
      <c r="L14" s="29">
        <v>7</v>
      </c>
      <c r="M14" s="29" t="s">
        <v>9</v>
      </c>
      <c r="N14" s="28">
        <v>178793</v>
      </c>
      <c r="O14" s="100">
        <v>1.6</v>
      </c>
      <c r="P14" s="29">
        <v>7</v>
      </c>
      <c r="Q14" s="29" t="s">
        <v>9</v>
      </c>
      <c r="R14" s="28">
        <v>264729</v>
      </c>
      <c r="S14" s="100">
        <v>1.8</v>
      </c>
      <c r="T14" s="29">
        <v>7</v>
      </c>
    </row>
    <row r="15" spans="1:20" ht="12.75">
      <c r="A15" s="134" t="s">
        <v>335</v>
      </c>
      <c r="B15" s="133">
        <v>135067</v>
      </c>
      <c r="C15" s="132">
        <v>2.5</v>
      </c>
      <c r="D15" s="134">
        <v>8</v>
      </c>
      <c r="E15" s="134" t="s">
        <v>335</v>
      </c>
      <c r="F15" s="133">
        <v>279154</v>
      </c>
      <c r="G15" s="132">
        <v>1.3</v>
      </c>
      <c r="H15" s="134">
        <v>8</v>
      </c>
      <c r="I15" s="134" t="s">
        <v>335</v>
      </c>
      <c r="J15" s="133">
        <v>124306</v>
      </c>
      <c r="K15" s="132">
        <v>1</v>
      </c>
      <c r="L15" s="134">
        <v>8</v>
      </c>
      <c r="M15" s="134" t="s">
        <v>335</v>
      </c>
      <c r="N15" s="133">
        <v>538527</v>
      </c>
      <c r="O15" s="132">
        <v>1.5</v>
      </c>
      <c r="P15" s="134">
        <v>8</v>
      </c>
      <c r="Q15" s="134" t="s">
        <v>335</v>
      </c>
      <c r="R15" s="133">
        <v>790385</v>
      </c>
      <c r="S15" s="132">
        <v>1.8</v>
      </c>
      <c r="T15" s="131">
        <v>8</v>
      </c>
    </row>
    <row r="16" spans="1:20" ht="12.75">
      <c r="A16" s="29" t="s">
        <v>334</v>
      </c>
      <c r="B16" s="28">
        <v>253605</v>
      </c>
      <c r="C16" s="100">
        <v>1.5</v>
      </c>
      <c r="D16" s="29">
        <v>9</v>
      </c>
      <c r="E16" s="29" t="s">
        <v>334</v>
      </c>
      <c r="F16" s="28">
        <v>532462</v>
      </c>
      <c r="G16" s="100">
        <v>0.6</v>
      </c>
      <c r="H16" s="29">
        <v>9</v>
      </c>
      <c r="I16" s="29" t="s">
        <v>334</v>
      </c>
      <c r="J16" s="28">
        <v>235004</v>
      </c>
      <c r="K16" s="100">
        <v>0.1</v>
      </c>
      <c r="L16" s="29">
        <v>9</v>
      </c>
      <c r="M16" s="29" t="s">
        <v>334</v>
      </c>
      <c r="N16" s="28">
        <v>1021071</v>
      </c>
      <c r="O16" s="100">
        <v>0.7</v>
      </c>
      <c r="P16" s="29">
        <v>9</v>
      </c>
      <c r="Q16" s="29" t="s">
        <v>334</v>
      </c>
      <c r="R16" s="28">
        <v>1483615</v>
      </c>
      <c r="S16" s="100">
        <v>0.8</v>
      </c>
      <c r="T16" s="29">
        <v>9</v>
      </c>
    </row>
    <row r="17" spans="1:23" ht="12.75">
      <c r="A17" s="130"/>
      <c r="B17" s="128"/>
      <c r="C17" s="129"/>
      <c r="D17" s="126"/>
      <c r="E17" s="126"/>
      <c r="F17" s="128"/>
      <c r="G17" s="129"/>
      <c r="H17" s="126"/>
      <c r="I17" s="126"/>
      <c r="J17" s="128"/>
      <c r="K17" s="129"/>
      <c r="L17" s="126"/>
      <c r="M17" s="126"/>
      <c r="N17" s="128"/>
      <c r="O17" s="129"/>
      <c r="P17" s="126"/>
      <c r="Q17" s="126"/>
      <c r="R17" s="128"/>
      <c r="S17" s="127"/>
      <c r="T17" s="126"/>
      <c r="U17" s="154"/>
      <c r="V17" s="154"/>
      <c r="W17" s="154"/>
    </row>
    <row r="18" spans="1:23" ht="12.75">
      <c r="A18" s="125"/>
      <c r="B18" s="123"/>
      <c r="C18" s="124"/>
      <c r="D18" s="121"/>
      <c r="E18" s="121"/>
      <c r="F18" s="123"/>
      <c r="G18" s="124"/>
      <c r="H18" s="121"/>
      <c r="I18" s="121"/>
      <c r="J18" s="123"/>
      <c r="K18" s="124"/>
      <c r="L18" s="121"/>
      <c r="M18" s="121"/>
      <c r="N18" s="123"/>
      <c r="O18" s="124"/>
      <c r="P18" s="121"/>
      <c r="Q18" s="121"/>
      <c r="R18" s="123"/>
      <c r="S18" s="122"/>
      <c r="T18" s="121"/>
      <c r="U18" s="154"/>
      <c r="V18" s="154"/>
      <c r="W18" s="154"/>
    </row>
    <row r="19" spans="1:20" ht="12.75">
      <c r="A19" s="29" t="s">
        <v>10</v>
      </c>
      <c r="B19" s="28">
        <v>44401</v>
      </c>
      <c r="C19" s="100">
        <v>3.5</v>
      </c>
      <c r="D19" s="29">
        <v>10</v>
      </c>
      <c r="E19" s="29" t="s">
        <v>10</v>
      </c>
      <c r="F19" s="28">
        <v>93873</v>
      </c>
      <c r="G19" s="100">
        <v>1.8</v>
      </c>
      <c r="H19" s="29">
        <v>10</v>
      </c>
      <c r="I19" s="29" t="s">
        <v>10</v>
      </c>
      <c r="J19" s="28">
        <v>42194</v>
      </c>
      <c r="K19" s="100">
        <v>2.6</v>
      </c>
      <c r="L19" s="29">
        <v>10</v>
      </c>
      <c r="M19" s="29" t="s">
        <v>10</v>
      </c>
      <c r="N19" s="28">
        <v>180467</v>
      </c>
      <c r="O19" s="100">
        <v>2.4</v>
      </c>
      <c r="P19" s="29">
        <v>10</v>
      </c>
      <c r="Q19" s="29" t="s">
        <v>10</v>
      </c>
      <c r="R19" s="28">
        <v>271921</v>
      </c>
      <c r="S19" s="100">
        <v>2.8</v>
      </c>
      <c r="T19" s="29">
        <v>10</v>
      </c>
    </row>
    <row r="20" spans="1:20" ht="12.75">
      <c r="A20" s="29" t="s">
        <v>11</v>
      </c>
      <c r="B20" s="28">
        <v>45197</v>
      </c>
      <c r="C20" s="100">
        <v>0.8</v>
      </c>
      <c r="D20" s="29">
        <v>11</v>
      </c>
      <c r="E20" s="29" t="s">
        <v>11</v>
      </c>
      <c r="F20" s="28">
        <v>94783</v>
      </c>
      <c r="G20" s="100">
        <v>0.5</v>
      </c>
      <c r="H20" s="29">
        <v>11</v>
      </c>
      <c r="I20" s="29" t="s">
        <v>11</v>
      </c>
      <c r="J20" s="28">
        <v>41211</v>
      </c>
      <c r="K20" s="100">
        <v>0.3</v>
      </c>
      <c r="L20" s="29">
        <v>11</v>
      </c>
      <c r="M20" s="29" t="s">
        <v>11</v>
      </c>
      <c r="N20" s="28">
        <v>181191</v>
      </c>
      <c r="O20" s="100">
        <v>0.5</v>
      </c>
      <c r="P20" s="29">
        <v>11</v>
      </c>
      <c r="Q20" s="29" t="s">
        <v>11</v>
      </c>
      <c r="R20" s="28">
        <v>270721</v>
      </c>
      <c r="S20" s="100">
        <v>0.8</v>
      </c>
      <c r="T20" s="29">
        <v>11</v>
      </c>
    </row>
    <row r="21" spans="1:20" ht="13.5" thickBot="1">
      <c r="A21" s="29" t="s">
        <v>12</v>
      </c>
      <c r="B21" s="28">
        <v>42396</v>
      </c>
      <c r="C21" s="100">
        <v>2.1</v>
      </c>
      <c r="D21" s="29">
        <v>12</v>
      </c>
      <c r="E21" s="29" t="s">
        <v>12</v>
      </c>
      <c r="F21" s="28">
        <v>88028</v>
      </c>
      <c r="G21" s="100">
        <v>3.1</v>
      </c>
      <c r="H21" s="29">
        <v>12</v>
      </c>
      <c r="I21" s="29" t="s">
        <v>12</v>
      </c>
      <c r="J21" s="28">
        <v>38584</v>
      </c>
      <c r="K21" s="100">
        <v>2.4</v>
      </c>
      <c r="L21" s="29">
        <v>12</v>
      </c>
      <c r="M21" s="29" t="s">
        <v>12</v>
      </c>
      <c r="N21" s="28">
        <v>169008</v>
      </c>
      <c r="O21" s="100">
        <v>2.7</v>
      </c>
      <c r="P21" s="29">
        <v>12</v>
      </c>
      <c r="Q21" s="29" t="s">
        <v>12</v>
      </c>
      <c r="R21" s="28">
        <v>248860</v>
      </c>
      <c r="S21" s="100">
        <v>2.6</v>
      </c>
      <c r="T21" s="29">
        <v>12</v>
      </c>
    </row>
    <row r="22" spans="1:20" ht="12.75">
      <c r="A22" s="134" t="s">
        <v>333</v>
      </c>
      <c r="B22" s="133">
        <v>131994</v>
      </c>
      <c r="C22" s="132">
        <v>2.1</v>
      </c>
      <c r="D22" s="134">
        <v>13</v>
      </c>
      <c r="E22" s="134" t="s">
        <v>333</v>
      </c>
      <c r="F22" s="133">
        <v>276684</v>
      </c>
      <c r="G22" s="132">
        <v>1.7</v>
      </c>
      <c r="H22" s="134">
        <v>13</v>
      </c>
      <c r="I22" s="134" t="s">
        <v>333</v>
      </c>
      <c r="J22" s="133">
        <v>121989</v>
      </c>
      <c r="K22" s="132">
        <v>1.8</v>
      </c>
      <c r="L22" s="134">
        <v>13</v>
      </c>
      <c r="M22" s="134" t="s">
        <v>333</v>
      </c>
      <c r="N22" s="133">
        <v>530667</v>
      </c>
      <c r="O22" s="132">
        <v>1.8</v>
      </c>
      <c r="P22" s="134">
        <v>13</v>
      </c>
      <c r="Q22" s="134" t="s">
        <v>333</v>
      </c>
      <c r="R22" s="133">
        <v>791503</v>
      </c>
      <c r="S22" s="132">
        <v>2</v>
      </c>
      <c r="T22" s="131">
        <v>13</v>
      </c>
    </row>
    <row r="23" spans="1:23" ht="12.75">
      <c r="A23" s="130"/>
      <c r="B23" s="128"/>
      <c r="C23" s="129"/>
      <c r="D23" s="126"/>
      <c r="E23" s="126"/>
      <c r="F23" s="128"/>
      <c r="G23" s="129"/>
      <c r="H23" s="126"/>
      <c r="I23" s="126"/>
      <c r="J23" s="128"/>
      <c r="K23" s="129"/>
      <c r="L23" s="126"/>
      <c r="M23" s="126"/>
      <c r="N23" s="128"/>
      <c r="O23" s="129"/>
      <c r="P23" s="126"/>
      <c r="Q23" s="126"/>
      <c r="R23" s="128"/>
      <c r="S23" s="127"/>
      <c r="T23" s="126"/>
      <c r="U23" s="154"/>
      <c r="V23" s="154"/>
      <c r="W23" s="154"/>
    </row>
    <row r="24" spans="1:23" ht="12.75">
      <c r="A24" s="125"/>
      <c r="B24" s="123"/>
      <c r="C24" s="124"/>
      <c r="D24" s="121"/>
      <c r="E24" s="121"/>
      <c r="F24" s="123"/>
      <c r="G24" s="124"/>
      <c r="H24" s="121"/>
      <c r="I24" s="121"/>
      <c r="J24" s="123"/>
      <c r="K24" s="124"/>
      <c r="L24" s="121"/>
      <c r="M24" s="121"/>
      <c r="N24" s="123"/>
      <c r="O24" s="124"/>
      <c r="P24" s="121"/>
      <c r="Q24" s="121"/>
      <c r="R24" s="123"/>
      <c r="S24" s="122"/>
      <c r="T24" s="121"/>
      <c r="U24" s="154"/>
      <c r="V24" s="154"/>
      <c r="W24" s="154"/>
    </row>
    <row r="25" spans="1:20" ht="12.75">
      <c r="A25" s="29" t="s">
        <v>13</v>
      </c>
      <c r="B25" s="28">
        <v>44586</v>
      </c>
      <c r="C25" s="100">
        <v>2.5</v>
      </c>
      <c r="D25" s="29">
        <v>14</v>
      </c>
      <c r="E25" s="29" t="s">
        <v>13</v>
      </c>
      <c r="F25" s="28">
        <v>96090</v>
      </c>
      <c r="G25" s="100">
        <v>2.7</v>
      </c>
      <c r="H25" s="29">
        <v>14</v>
      </c>
      <c r="I25" s="29" t="s">
        <v>13</v>
      </c>
      <c r="J25" s="28">
        <v>41231</v>
      </c>
      <c r="K25" s="100">
        <v>2.2</v>
      </c>
      <c r="L25" s="29">
        <v>14</v>
      </c>
      <c r="M25" s="29" t="s">
        <v>13</v>
      </c>
      <c r="N25" s="28">
        <v>181908</v>
      </c>
      <c r="O25" s="100">
        <v>2.6</v>
      </c>
      <c r="P25" s="29">
        <v>14</v>
      </c>
      <c r="Q25" s="29" t="s">
        <v>13</v>
      </c>
      <c r="R25" s="28">
        <v>266955</v>
      </c>
      <c r="S25" s="100">
        <v>2.9</v>
      </c>
      <c r="T25" s="29">
        <v>14</v>
      </c>
    </row>
    <row r="26" spans="1:20" ht="12.75">
      <c r="A26" s="29" t="s">
        <v>14</v>
      </c>
      <c r="B26" s="28">
        <v>41928</v>
      </c>
      <c r="C26" s="100">
        <v>1.8</v>
      </c>
      <c r="D26" s="29">
        <v>15</v>
      </c>
      <c r="E26" s="29" t="s">
        <v>14</v>
      </c>
      <c r="F26" s="28">
        <v>86782</v>
      </c>
      <c r="G26" s="100">
        <v>0.3</v>
      </c>
      <c r="H26" s="29">
        <v>15</v>
      </c>
      <c r="I26" s="29" t="s">
        <v>14</v>
      </c>
      <c r="J26" s="28">
        <v>38308</v>
      </c>
      <c r="K26" s="100">
        <v>0.8</v>
      </c>
      <c r="L26" s="29">
        <v>15</v>
      </c>
      <c r="M26" s="29" t="s">
        <v>14</v>
      </c>
      <c r="N26" s="28">
        <v>167018</v>
      </c>
      <c r="O26" s="100">
        <v>0.8</v>
      </c>
      <c r="P26" s="29">
        <v>15</v>
      </c>
      <c r="Q26" s="29" t="s">
        <v>14</v>
      </c>
      <c r="R26" s="28">
        <v>242672</v>
      </c>
      <c r="S26" s="100">
        <v>1</v>
      </c>
      <c r="T26" s="29">
        <v>15</v>
      </c>
    </row>
    <row r="27" spans="1:20" ht="13.5" thickBot="1">
      <c r="A27" s="29" t="s">
        <v>15</v>
      </c>
      <c r="B27" s="28">
        <v>43701</v>
      </c>
      <c r="C27" s="100">
        <v>5.4</v>
      </c>
      <c r="D27" s="29">
        <v>16</v>
      </c>
      <c r="E27" s="29" t="s">
        <v>15</v>
      </c>
      <c r="F27" s="28">
        <v>91362</v>
      </c>
      <c r="G27" s="100">
        <v>4.4</v>
      </c>
      <c r="H27" s="29">
        <v>16</v>
      </c>
      <c r="I27" s="29" t="s">
        <v>15</v>
      </c>
      <c r="J27" s="28">
        <v>41239</v>
      </c>
      <c r="K27" s="100">
        <v>5</v>
      </c>
      <c r="L27" s="29">
        <v>16</v>
      </c>
      <c r="M27" s="29" t="s">
        <v>15</v>
      </c>
      <c r="N27" s="28">
        <v>176302</v>
      </c>
      <c r="O27" s="100">
        <v>4.8</v>
      </c>
      <c r="P27" s="29">
        <v>16</v>
      </c>
      <c r="Q27" s="29" t="s">
        <v>15</v>
      </c>
      <c r="R27" s="28">
        <v>253399</v>
      </c>
      <c r="S27" s="100">
        <v>5</v>
      </c>
      <c r="T27" s="29">
        <v>16</v>
      </c>
    </row>
    <row r="28" spans="1:20" ht="12.75">
      <c r="A28" s="134" t="s">
        <v>332</v>
      </c>
      <c r="B28" s="133">
        <v>130215</v>
      </c>
      <c r="C28" s="132">
        <v>3.2</v>
      </c>
      <c r="D28" s="134">
        <v>17</v>
      </c>
      <c r="E28" s="134" t="s">
        <v>332</v>
      </c>
      <c r="F28" s="133">
        <v>274235</v>
      </c>
      <c r="G28" s="132">
        <v>2.5</v>
      </c>
      <c r="H28" s="134">
        <v>17</v>
      </c>
      <c r="I28" s="134" t="s">
        <v>332</v>
      </c>
      <c r="J28" s="133">
        <v>120778</v>
      </c>
      <c r="K28" s="132">
        <v>2.7</v>
      </c>
      <c r="L28" s="134">
        <v>17</v>
      </c>
      <c r="M28" s="134" t="s">
        <v>332</v>
      </c>
      <c r="N28" s="133">
        <v>525228</v>
      </c>
      <c r="O28" s="132">
        <v>2.7</v>
      </c>
      <c r="P28" s="134">
        <v>17</v>
      </c>
      <c r="Q28" s="134" t="s">
        <v>332</v>
      </c>
      <c r="R28" s="133">
        <v>763025</v>
      </c>
      <c r="S28" s="132">
        <v>3</v>
      </c>
      <c r="T28" s="131">
        <v>17</v>
      </c>
    </row>
    <row r="29" spans="1:20" ht="13.5" thickBot="1">
      <c r="A29" s="163" t="s">
        <v>331</v>
      </c>
      <c r="B29" s="162">
        <v>262209</v>
      </c>
      <c r="C29" s="161">
        <v>2.7</v>
      </c>
      <c r="D29" s="163">
        <v>18</v>
      </c>
      <c r="E29" s="163" t="s">
        <v>331</v>
      </c>
      <c r="F29" s="162">
        <v>550918</v>
      </c>
      <c r="G29" s="161">
        <v>2.1</v>
      </c>
      <c r="H29" s="163">
        <v>18</v>
      </c>
      <c r="I29" s="163" t="s">
        <v>331</v>
      </c>
      <c r="J29" s="162">
        <v>242767</v>
      </c>
      <c r="K29" s="161">
        <v>2.2</v>
      </c>
      <c r="L29" s="163">
        <v>18</v>
      </c>
      <c r="M29" s="163" t="s">
        <v>331</v>
      </c>
      <c r="N29" s="162">
        <v>1055894</v>
      </c>
      <c r="O29" s="161">
        <v>2.3</v>
      </c>
      <c r="P29" s="163">
        <v>18</v>
      </c>
      <c r="Q29" s="163" t="s">
        <v>331</v>
      </c>
      <c r="R29" s="162">
        <v>1554528</v>
      </c>
      <c r="S29" s="161">
        <v>2.5</v>
      </c>
      <c r="T29" s="29">
        <v>18</v>
      </c>
    </row>
    <row r="30" spans="1:23" ht="13.5" thickTop="1">
      <c r="A30" s="160"/>
      <c r="B30" s="158"/>
      <c r="C30" s="159"/>
      <c r="D30" s="154"/>
      <c r="E30" s="154"/>
      <c r="F30" s="158"/>
      <c r="G30" s="159"/>
      <c r="H30" s="154"/>
      <c r="I30" s="154"/>
      <c r="J30" s="158"/>
      <c r="K30" s="159"/>
      <c r="L30" s="154"/>
      <c r="M30" s="154"/>
      <c r="N30" s="158"/>
      <c r="O30" s="159"/>
      <c r="P30" s="154"/>
      <c r="Q30" s="154"/>
      <c r="R30" s="158"/>
      <c r="S30" s="157"/>
      <c r="T30" s="126"/>
      <c r="U30" s="154"/>
      <c r="V30" s="154"/>
      <c r="W30" s="154"/>
    </row>
    <row r="31" spans="1:23" ht="12.75">
      <c r="A31" s="125"/>
      <c r="B31" s="123"/>
      <c r="C31" s="124"/>
      <c r="D31" s="121"/>
      <c r="E31" s="121"/>
      <c r="F31" s="123"/>
      <c r="G31" s="124"/>
      <c r="H31" s="121"/>
      <c r="I31" s="121"/>
      <c r="J31" s="123"/>
      <c r="K31" s="124"/>
      <c r="L31" s="121"/>
      <c r="M31" s="121"/>
      <c r="N31" s="123"/>
      <c r="O31" s="124"/>
      <c r="P31" s="121"/>
      <c r="Q31" s="121"/>
      <c r="R31" s="123"/>
      <c r="S31" s="122"/>
      <c r="T31" s="121"/>
      <c r="U31" s="154"/>
      <c r="V31" s="154"/>
      <c r="W31" s="154"/>
    </row>
    <row r="32" spans="1:20" ht="13.5" thickBot="1">
      <c r="A32" s="120" t="s">
        <v>54</v>
      </c>
      <c r="B32" s="119">
        <v>515815</v>
      </c>
      <c r="C32" s="118">
        <v>2.1</v>
      </c>
      <c r="D32" s="120">
        <v>19</v>
      </c>
      <c r="E32" s="120" t="s">
        <v>54</v>
      </c>
      <c r="F32" s="119">
        <v>1083380</v>
      </c>
      <c r="G32" s="118">
        <v>1.4</v>
      </c>
      <c r="H32" s="120">
        <v>19</v>
      </c>
      <c r="I32" s="120" t="s">
        <v>54</v>
      </c>
      <c r="J32" s="119">
        <v>477771</v>
      </c>
      <c r="K32" s="118">
        <v>1.2</v>
      </c>
      <c r="L32" s="120">
        <v>19</v>
      </c>
      <c r="M32" s="120" t="s">
        <v>54</v>
      </c>
      <c r="N32" s="119">
        <v>2076966</v>
      </c>
      <c r="O32" s="118">
        <v>1.5</v>
      </c>
      <c r="P32" s="120">
        <v>19</v>
      </c>
      <c r="Q32" s="120" t="s">
        <v>54</v>
      </c>
      <c r="R32" s="119">
        <v>3038143</v>
      </c>
      <c r="S32" s="118">
        <v>1.7</v>
      </c>
      <c r="T32" s="117">
        <v>19</v>
      </c>
    </row>
    <row r="33" spans="1:18" ht="13.5" thickTop="1">
      <c r="A33" s="146"/>
      <c r="B33" s="104"/>
      <c r="F33" s="104"/>
      <c r="J33" s="104"/>
      <c r="N33" s="104"/>
      <c r="R33" s="104"/>
    </row>
    <row r="34" spans="1:20" ht="12.75" customHeight="1">
      <c r="A34" s="92" t="s">
        <v>339</v>
      </c>
      <c r="B34" s="90"/>
      <c r="C34" s="145"/>
      <c r="D34" s="91"/>
      <c r="E34" s="91"/>
      <c r="F34" s="90"/>
      <c r="G34" s="145"/>
      <c r="H34" s="91"/>
      <c r="I34" s="91"/>
      <c r="J34" s="90"/>
      <c r="K34" s="145"/>
      <c r="L34" s="91"/>
      <c r="M34" s="91"/>
      <c r="N34" s="90"/>
      <c r="O34" s="145"/>
      <c r="P34" s="91"/>
      <c r="Q34" s="91"/>
      <c r="R34" s="90"/>
      <c r="S34" s="144"/>
      <c r="T34" s="91"/>
    </row>
    <row r="35" spans="1:20" ht="12.75" customHeight="1">
      <c r="A35" s="156" t="s">
        <v>68</v>
      </c>
      <c r="B35" s="155"/>
      <c r="C35" s="138" t="s">
        <v>337</v>
      </c>
      <c r="D35" s="111"/>
      <c r="E35" s="156" t="s">
        <v>66</v>
      </c>
      <c r="F35" s="155"/>
      <c r="G35" s="138" t="s">
        <v>337</v>
      </c>
      <c r="H35" s="111"/>
      <c r="I35" s="156" t="s">
        <v>64</v>
      </c>
      <c r="J35" s="155"/>
      <c r="K35" s="138" t="s">
        <v>337</v>
      </c>
      <c r="L35" s="111"/>
      <c r="M35" s="156" t="s">
        <v>344</v>
      </c>
      <c r="N35" s="155"/>
      <c r="O35" s="138" t="s">
        <v>337</v>
      </c>
      <c r="P35" s="111"/>
      <c r="Q35" s="156" t="s">
        <v>62</v>
      </c>
      <c r="R35" s="155"/>
      <c r="S35" s="138" t="s">
        <v>337</v>
      </c>
      <c r="T35" s="111"/>
    </row>
    <row r="36" spans="1:20" ht="12.75">
      <c r="A36" s="29"/>
      <c r="B36" s="28"/>
      <c r="C36" s="100"/>
      <c r="D36" s="29"/>
      <c r="E36" s="29"/>
      <c r="F36" s="28"/>
      <c r="G36" s="100"/>
      <c r="H36" s="29"/>
      <c r="I36" s="29"/>
      <c r="J36" s="28"/>
      <c r="K36" s="100"/>
      <c r="L36" s="29"/>
      <c r="M36" s="29"/>
      <c r="N36" s="28"/>
      <c r="O36" s="100"/>
      <c r="P36" s="29"/>
      <c r="Q36" s="29"/>
      <c r="R36" s="28"/>
      <c r="S36" s="100"/>
      <c r="T36" s="29"/>
    </row>
    <row r="37" spans="1:20" ht="12.75">
      <c r="A37" s="29" t="s">
        <v>4</v>
      </c>
      <c r="B37" s="28">
        <v>41009</v>
      </c>
      <c r="C37" s="100">
        <v>5.5</v>
      </c>
      <c r="D37" s="29">
        <v>20</v>
      </c>
      <c r="E37" s="29" t="s">
        <v>4</v>
      </c>
      <c r="F37" s="28">
        <v>86449</v>
      </c>
      <c r="G37" s="100">
        <v>3.9</v>
      </c>
      <c r="H37" s="29">
        <v>20</v>
      </c>
      <c r="I37" s="29" t="s">
        <v>4</v>
      </c>
      <c r="J37" s="28">
        <v>38072</v>
      </c>
      <c r="K37" s="100">
        <v>5</v>
      </c>
      <c r="L37" s="29">
        <v>20</v>
      </c>
      <c r="M37" s="29" t="s">
        <v>4</v>
      </c>
      <c r="N37" s="28">
        <v>165530</v>
      </c>
      <c r="O37" s="100">
        <v>4.5</v>
      </c>
      <c r="P37" s="29">
        <v>20</v>
      </c>
      <c r="Q37" s="29" t="s">
        <v>4</v>
      </c>
      <c r="R37" s="28">
        <v>237338</v>
      </c>
      <c r="S37" s="100">
        <v>4.9</v>
      </c>
      <c r="T37" s="29">
        <v>20</v>
      </c>
    </row>
    <row r="38" spans="1:20" ht="12.75">
      <c r="A38" s="29" t="s">
        <v>5</v>
      </c>
      <c r="B38" s="28"/>
      <c r="C38" s="100"/>
      <c r="D38" s="29">
        <v>21</v>
      </c>
      <c r="E38" s="29" t="s">
        <v>5</v>
      </c>
      <c r="F38" s="28"/>
      <c r="G38" s="100"/>
      <c r="H38" s="29">
        <v>21</v>
      </c>
      <c r="I38" s="29" t="s">
        <v>5</v>
      </c>
      <c r="J38" s="28"/>
      <c r="K38" s="100"/>
      <c r="L38" s="29">
        <v>21</v>
      </c>
      <c r="M38" s="29" t="s">
        <v>5</v>
      </c>
      <c r="N38" s="28"/>
      <c r="O38" s="100"/>
      <c r="P38" s="29">
        <v>21</v>
      </c>
      <c r="Q38" s="29" t="s">
        <v>5</v>
      </c>
      <c r="R38" s="28"/>
      <c r="S38" s="100"/>
      <c r="T38" s="29">
        <v>21</v>
      </c>
    </row>
    <row r="39" spans="1:20" ht="13.5" thickBot="1">
      <c r="A39" s="29" t="s">
        <v>6</v>
      </c>
      <c r="B39" s="28"/>
      <c r="C39" s="100"/>
      <c r="D39" s="29">
        <v>22</v>
      </c>
      <c r="E39" s="29" t="s">
        <v>6</v>
      </c>
      <c r="F39" s="28"/>
      <c r="G39" s="100"/>
      <c r="H39" s="29">
        <v>22</v>
      </c>
      <c r="I39" s="29" t="s">
        <v>6</v>
      </c>
      <c r="J39" s="28"/>
      <c r="K39" s="100"/>
      <c r="L39" s="29">
        <v>22</v>
      </c>
      <c r="M39" s="29" t="s">
        <v>6</v>
      </c>
      <c r="N39" s="28"/>
      <c r="O39" s="100"/>
      <c r="P39" s="29">
        <v>22</v>
      </c>
      <c r="Q39" s="29" t="s">
        <v>6</v>
      </c>
      <c r="R39" s="28"/>
      <c r="S39" s="100"/>
      <c r="T39" s="29">
        <v>22</v>
      </c>
    </row>
    <row r="40" spans="1:20" ht="12.75">
      <c r="A40" s="134" t="s">
        <v>336</v>
      </c>
      <c r="B40" s="133">
        <v>41009</v>
      </c>
      <c r="C40" s="132">
        <v>5.5</v>
      </c>
      <c r="D40" s="134">
        <v>23</v>
      </c>
      <c r="E40" s="134" t="s">
        <v>336</v>
      </c>
      <c r="F40" s="133">
        <v>86449</v>
      </c>
      <c r="G40" s="132">
        <v>3.9</v>
      </c>
      <c r="H40" s="134">
        <v>23</v>
      </c>
      <c r="I40" s="134" t="s">
        <v>336</v>
      </c>
      <c r="J40" s="133">
        <v>38072</v>
      </c>
      <c r="K40" s="132">
        <v>5</v>
      </c>
      <c r="L40" s="134">
        <v>23</v>
      </c>
      <c r="M40" s="134" t="s">
        <v>336</v>
      </c>
      <c r="N40" s="133">
        <v>165530</v>
      </c>
      <c r="O40" s="132">
        <v>4.5</v>
      </c>
      <c r="P40" s="134">
        <v>23</v>
      </c>
      <c r="Q40" s="134" t="s">
        <v>336</v>
      </c>
      <c r="R40" s="133">
        <v>237338</v>
      </c>
      <c r="S40" s="132">
        <v>4.9</v>
      </c>
      <c r="T40" s="131">
        <v>23</v>
      </c>
    </row>
    <row r="41" spans="1:23" ht="12.75">
      <c r="A41" s="130"/>
      <c r="B41" s="128"/>
      <c r="C41" s="129"/>
      <c r="D41" s="126"/>
      <c r="E41" s="126"/>
      <c r="F41" s="128"/>
      <c r="G41" s="129"/>
      <c r="H41" s="126"/>
      <c r="I41" s="126"/>
      <c r="J41" s="128"/>
      <c r="K41" s="129"/>
      <c r="L41" s="126"/>
      <c r="M41" s="126"/>
      <c r="N41" s="128"/>
      <c r="O41" s="129"/>
      <c r="P41" s="126"/>
      <c r="Q41" s="126"/>
      <c r="R41" s="128"/>
      <c r="S41" s="127"/>
      <c r="T41" s="126"/>
      <c r="U41" s="154"/>
      <c r="V41" s="154"/>
      <c r="W41" s="154"/>
    </row>
    <row r="42" spans="1:23" ht="12.75">
      <c r="A42" s="125"/>
      <c r="B42" s="123"/>
      <c r="C42" s="124"/>
      <c r="D42" s="121"/>
      <c r="E42" s="121"/>
      <c r="F42" s="123"/>
      <c r="G42" s="124"/>
      <c r="H42" s="121"/>
      <c r="I42" s="121"/>
      <c r="J42" s="123"/>
      <c r="K42" s="124"/>
      <c r="L42" s="121"/>
      <c r="M42" s="121"/>
      <c r="N42" s="123"/>
      <c r="O42" s="124"/>
      <c r="P42" s="121"/>
      <c r="Q42" s="121"/>
      <c r="R42" s="123"/>
      <c r="S42" s="122"/>
      <c r="T42" s="121"/>
      <c r="U42" s="154"/>
      <c r="V42" s="154"/>
      <c r="W42" s="154"/>
    </row>
    <row r="43" spans="1:20" ht="12.75">
      <c r="A43" s="29" t="s">
        <v>7</v>
      </c>
      <c r="B43" s="28"/>
      <c r="C43" s="100"/>
      <c r="D43" s="29">
        <v>24</v>
      </c>
      <c r="E43" s="29" t="s">
        <v>7</v>
      </c>
      <c r="F43" s="28"/>
      <c r="G43" s="100"/>
      <c r="H43" s="29">
        <v>24</v>
      </c>
      <c r="I43" s="29" t="s">
        <v>7</v>
      </c>
      <c r="J43" s="28"/>
      <c r="K43" s="100"/>
      <c r="L43" s="29">
        <v>24</v>
      </c>
      <c r="M43" s="29" t="s">
        <v>7</v>
      </c>
      <c r="N43" s="28"/>
      <c r="O43" s="100"/>
      <c r="P43" s="29">
        <v>24</v>
      </c>
      <c r="Q43" s="29" t="s">
        <v>7</v>
      </c>
      <c r="R43" s="28"/>
      <c r="S43" s="100"/>
      <c r="T43" s="29">
        <v>24</v>
      </c>
    </row>
    <row r="44" spans="1:20" ht="12.75">
      <c r="A44" s="29" t="s">
        <v>8</v>
      </c>
      <c r="B44" s="28"/>
      <c r="C44" s="100"/>
      <c r="D44" s="29">
        <v>25</v>
      </c>
      <c r="E44" s="29" t="s">
        <v>8</v>
      </c>
      <c r="F44" s="28"/>
      <c r="G44" s="100"/>
      <c r="H44" s="29">
        <v>25</v>
      </c>
      <c r="I44" s="29" t="s">
        <v>8</v>
      </c>
      <c r="J44" s="28"/>
      <c r="K44" s="100"/>
      <c r="L44" s="29">
        <v>25</v>
      </c>
      <c r="M44" s="29" t="s">
        <v>8</v>
      </c>
      <c r="N44" s="28"/>
      <c r="O44" s="100"/>
      <c r="P44" s="29">
        <v>25</v>
      </c>
      <c r="Q44" s="29" t="s">
        <v>8</v>
      </c>
      <c r="R44" s="28"/>
      <c r="S44" s="100"/>
      <c r="T44" s="29">
        <v>25</v>
      </c>
    </row>
    <row r="45" spans="1:20" ht="13.5" thickBot="1">
      <c r="A45" s="29" t="s">
        <v>9</v>
      </c>
      <c r="B45" s="28"/>
      <c r="C45" s="100"/>
      <c r="D45" s="29">
        <v>26</v>
      </c>
      <c r="E45" s="29" t="s">
        <v>9</v>
      </c>
      <c r="F45" s="28"/>
      <c r="G45" s="100"/>
      <c r="H45" s="29">
        <v>26</v>
      </c>
      <c r="I45" s="29" t="s">
        <v>9</v>
      </c>
      <c r="J45" s="28"/>
      <c r="K45" s="100"/>
      <c r="L45" s="29">
        <v>26</v>
      </c>
      <c r="M45" s="29" t="s">
        <v>9</v>
      </c>
      <c r="N45" s="28"/>
      <c r="O45" s="100"/>
      <c r="P45" s="29">
        <v>26</v>
      </c>
      <c r="Q45" s="29" t="s">
        <v>9</v>
      </c>
      <c r="R45" s="28"/>
      <c r="S45" s="100"/>
      <c r="T45" s="29">
        <v>26</v>
      </c>
    </row>
    <row r="46" spans="1:20" ht="12.75">
      <c r="A46" s="134" t="s">
        <v>335</v>
      </c>
      <c r="B46" s="133">
        <v>0</v>
      </c>
      <c r="C46" s="132"/>
      <c r="D46" s="134">
        <v>27</v>
      </c>
      <c r="E46" s="134" t="s">
        <v>335</v>
      </c>
      <c r="F46" s="133">
        <v>0</v>
      </c>
      <c r="G46" s="132"/>
      <c r="H46" s="134">
        <v>27</v>
      </c>
      <c r="I46" s="134" t="s">
        <v>335</v>
      </c>
      <c r="J46" s="133">
        <v>0</v>
      </c>
      <c r="K46" s="132"/>
      <c r="L46" s="134">
        <v>27</v>
      </c>
      <c r="M46" s="134" t="s">
        <v>335</v>
      </c>
      <c r="N46" s="133">
        <v>0</v>
      </c>
      <c r="O46" s="132"/>
      <c r="P46" s="134">
        <v>27</v>
      </c>
      <c r="Q46" s="134" t="s">
        <v>335</v>
      </c>
      <c r="R46" s="133">
        <v>0</v>
      </c>
      <c r="S46" s="132"/>
      <c r="T46" s="131">
        <v>27</v>
      </c>
    </row>
    <row r="47" spans="1:20" ht="12.75">
      <c r="A47" s="29" t="s">
        <v>334</v>
      </c>
      <c r="B47" s="28">
        <v>41009</v>
      </c>
      <c r="C47" s="100">
        <v>5.5</v>
      </c>
      <c r="D47" s="29">
        <v>28</v>
      </c>
      <c r="E47" s="29" t="s">
        <v>334</v>
      </c>
      <c r="F47" s="28">
        <v>86449</v>
      </c>
      <c r="G47" s="100">
        <v>3.9</v>
      </c>
      <c r="H47" s="29">
        <v>28</v>
      </c>
      <c r="I47" s="29" t="s">
        <v>334</v>
      </c>
      <c r="J47" s="28">
        <v>38072</v>
      </c>
      <c r="K47" s="100">
        <v>5</v>
      </c>
      <c r="L47" s="29">
        <v>28</v>
      </c>
      <c r="M47" s="29" t="s">
        <v>334</v>
      </c>
      <c r="N47" s="28">
        <v>165530</v>
      </c>
      <c r="O47" s="100">
        <v>4.5</v>
      </c>
      <c r="P47" s="29">
        <v>28</v>
      </c>
      <c r="Q47" s="29" t="s">
        <v>334</v>
      </c>
      <c r="R47" s="28">
        <v>237338</v>
      </c>
      <c r="S47" s="100">
        <v>4.9</v>
      </c>
      <c r="T47" s="29">
        <v>28</v>
      </c>
    </row>
    <row r="48" spans="1:23" ht="12.75">
      <c r="A48" s="130"/>
      <c r="B48" s="128"/>
      <c r="C48" s="129"/>
      <c r="D48" s="126"/>
      <c r="E48" s="126"/>
      <c r="F48" s="128"/>
      <c r="G48" s="129"/>
      <c r="H48" s="126"/>
      <c r="I48" s="126"/>
      <c r="J48" s="128"/>
      <c r="K48" s="129"/>
      <c r="L48" s="126"/>
      <c r="M48" s="126"/>
      <c r="N48" s="128"/>
      <c r="O48" s="129"/>
      <c r="P48" s="126"/>
      <c r="Q48" s="126"/>
      <c r="R48" s="128"/>
      <c r="S48" s="127"/>
      <c r="T48" s="126"/>
      <c r="U48" s="154"/>
      <c r="V48" s="154"/>
      <c r="W48" s="154"/>
    </row>
    <row r="49" spans="1:23" ht="12.75">
      <c r="A49" s="125"/>
      <c r="B49" s="123"/>
      <c r="C49" s="124"/>
      <c r="D49" s="121"/>
      <c r="E49" s="121"/>
      <c r="F49" s="123"/>
      <c r="G49" s="124"/>
      <c r="H49" s="121"/>
      <c r="I49" s="121"/>
      <c r="J49" s="123"/>
      <c r="K49" s="124"/>
      <c r="L49" s="121"/>
      <c r="M49" s="121"/>
      <c r="N49" s="123"/>
      <c r="O49" s="124"/>
      <c r="P49" s="121"/>
      <c r="Q49" s="121"/>
      <c r="R49" s="123"/>
      <c r="S49" s="122"/>
      <c r="T49" s="121"/>
      <c r="U49" s="154"/>
      <c r="V49" s="154"/>
      <c r="W49" s="154"/>
    </row>
    <row r="50" spans="1:20" ht="12.75">
      <c r="A50" s="29" t="s">
        <v>10</v>
      </c>
      <c r="B50" s="28"/>
      <c r="C50" s="100"/>
      <c r="D50" s="29">
        <v>29</v>
      </c>
      <c r="E50" s="29" t="s">
        <v>10</v>
      </c>
      <c r="F50" s="28"/>
      <c r="G50" s="100"/>
      <c r="H50" s="29">
        <v>29</v>
      </c>
      <c r="I50" s="29" t="s">
        <v>10</v>
      </c>
      <c r="J50" s="28"/>
      <c r="K50" s="100"/>
      <c r="L50" s="29">
        <v>29</v>
      </c>
      <c r="M50" s="29" t="s">
        <v>10</v>
      </c>
      <c r="N50" s="28"/>
      <c r="O50" s="100"/>
      <c r="P50" s="29">
        <v>29</v>
      </c>
      <c r="Q50" s="29" t="s">
        <v>10</v>
      </c>
      <c r="R50" s="28"/>
      <c r="S50" s="100"/>
      <c r="T50" s="29">
        <v>29</v>
      </c>
    </row>
    <row r="51" spans="1:20" ht="12.75">
      <c r="A51" s="29" t="s">
        <v>11</v>
      </c>
      <c r="B51" s="28"/>
      <c r="C51" s="100"/>
      <c r="D51" s="29">
        <v>30</v>
      </c>
      <c r="E51" s="29" t="s">
        <v>11</v>
      </c>
      <c r="F51" s="28"/>
      <c r="G51" s="100"/>
      <c r="H51" s="29">
        <v>30</v>
      </c>
      <c r="I51" s="29" t="s">
        <v>11</v>
      </c>
      <c r="J51" s="28"/>
      <c r="K51" s="100"/>
      <c r="L51" s="29">
        <v>30</v>
      </c>
      <c r="M51" s="29" t="s">
        <v>11</v>
      </c>
      <c r="N51" s="28"/>
      <c r="O51" s="100"/>
      <c r="P51" s="29">
        <v>30</v>
      </c>
      <c r="Q51" s="29" t="s">
        <v>11</v>
      </c>
      <c r="R51" s="28"/>
      <c r="S51" s="100"/>
      <c r="T51" s="29">
        <v>30</v>
      </c>
    </row>
    <row r="52" spans="1:20" ht="13.5" thickBot="1">
      <c r="A52" s="29" t="s">
        <v>12</v>
      </c>
      <c r="B52" s="28"/>
      <c r="C52" s="100"/>
      <c r="D52" s="29">
        <v>31</v>
      </c>
      <c r="E52" s="29" t="s">
        <v>12</v>
      </c>
      <c r="F52" s="28"/>
      <c r="G52" s="100"/>
      <c r="H52" s="29">
        <v>31</v>
      </c>
      <c r="I52" s="29" t="s">
        <v>12</v>
      </c>
      <c r="J52" s="28"/>
      <c r="K52" s="100"/>
      <c r="L52" s="29">
        <v>31</v>
      </c>
      <c r="M52" s="29" t="s">
        <v>12</v>
      </c>
      <c r="N52" s="28"/>
      <c r="O52" s="100"/>
      <c r="P52" s="29">
        <v>31</v>
      </c>
      <c r="Q52" s="29" t="s">
        <v>12</v>
      </c>
      <c r="R52" s="28"/>
      <c r="S52" s="100"/>
      <c r="T52" s="29">
        <v>31</v>
      </c>
    </row>
    <row r="53" spans="1:20" ht="12.75">
      <c r="A53" s="134" t="s">
        <v>333</v>
      </c>
      <c r="B53" s="133">
        <v>0</v>
      </c>
      <c r="C53" s="132"/>
      <c r="D53" s="134">
        <v>32</v>
      </c>
      <c r="E53" s="134" t="s">
        <v>333</v>
      </c>
      <c r="F53" s="133">
        <v>0</v>
      </c>
      <c r="G53" s="132"/>
      <c r="H53" s="134">
        <v>32</v>
      </c>
      <c r="I53" s="134" t="s">
        <v>333</v>
      </c>
      <c r="J53" s="133">
        <v>0</v>
      </c>
      <c r="K53" s="132"/>
      <c r="L53" s="134">
        <v>32</v>
      </c>
      <c r="M53" s="134" t="s">
        <v>333</v>
      </c>
      <c r="N53" s="133">
        <v>0</v>
      </c>
      <c r="O53" s="132"/>
      <c r="P53" s="134">
        <v>32</v>
      </c>
      <c r="Q53" s="134" t="s">
        <v>333</v>
      </c>
      <c r="R53" s="133">
        <v>0</v>
      </c>
      <c r="S53" s="132"/>
      <c r="T53" s="131">
        <v>32</v>
      </c>
    </row>
    <row r="54" spans="1:23" ht="12.75">
      <c r="A54" s="130"/>
      <c r="B54" s="128"/>
      <c r="C54" s="129"/>
      <c r="D54" s="126"/>
      <c r="E54" s="126"/>
      <c r="F54" s="128"/>
      <c r="G54" s="129"/>
      <c r="H54" s="126"/>
      <c r="I54" s="126"/>
      <c r="J54" s="128"/>
      <c r="K54" s="129"/>
      <c r="L54" s="126"/>
      <c r="M54" s="126"/>
      <c r="N54" s="128"/>
      <c r="O54" s="129"/>
      <c r="P54" s="126"/>
      <c r="Q54" s="126"/>
      <c r="R54" s="128"/>
      <c r="S54" s="127"/>
      <c r="T54" s="126"/>
      <c r="U54" s="154"/>
      <c r="V54" s="154"/>
      <c r="W54" s="154"/>
    </row>
    <row r="55" spans="1:23" ht="12.75">
      <c r="A55" s="125"/>
      <c r="B55" s="123"/>
      <c r="C55" s="124"/>
      <c r="D55" s="121"/>
      <c r="E55" s="121"/>
      <c r="F55" s="123"/>
      <c r="G55" s="124"/>
      <c r="H55" s="121"/>
      <c r="I55" s="121"/>
      <c r="J55" s="123"/>
      <c r="K55" s="124"/>
      <c r="L55" s="121"/>
      <c r="M55" s="121"/>
      <c r="N55" s="123"/>
      <c r="O55" s="124"/>
      <c r="P55" s="121"/>
      <c r="Q55" s="121"/>
      <c r="R55" s="123"/>
      <c r="S55" s="122"/>
      <c r="T55" s="121"/>
      <c r="U55" s="154"/>
      <c r="V55" s="154"/>
      <c r="W55" s="154"/>
    </row>
    <row r="56" spans="1:20" ht="12.75">
      <c r="A56" s="29" t="s">
        <v>13</v>
      </c>
      <c r="B56" s="28"/>
      <c r="C56" s="100"/>
      <c r="D56" s="29">
        <v>33</v>
      </c>
      <c r="E56" s="29" t="s">
        <v>13</v>
      </c>
      <c r="F56" s="28"/>
      <c r="G56" s="100"/>
      <c r="H56" s="29">
        <v>33</v>
      </c>
      <c r="I56" s="29" t="s">
        <v>13</v>
      </c>
      <c r="J56" s="28"/>
      <c r="K56" s="100"/>
      <c r="L56" s="29">
        <v>33</v>
      </c>
      <c r="M56" s="29" t="s">
        <v>13</v>
      </c>
      <c r="N56" s="28"/>
      <c r="O56" s="100"/>
      <c r="P56" s="29">
        <v>33</v>
      </c>
      <c r="Q56" s="29" t="s">
        <v>13</v>
      </c>
      <c r="R56" s="28"/>
      <c r="S56" s="100"/>
      <c r="T56" s="29">
        <v>33</v>
      </c>
    </row>
    <row r="57" spans="1:20" ht="12.75">
      <c r="A57" s="29" t="s">
        <v>14</v>
      </c>
      <c r="B57" s="28"/>
      <c r="C57" s="100"/>
      <c r="D57" s="29">
        <v>34</v>
      </c>
      <c r="E57" s="29" t="s">
        <v>14</v>
      </c>
      <c r="F57" s="28"/>
      <c r="G57" s="100"/>
      <c r="H57" s="29">
        <v>34</v>
      </c>
      <c r="I57" s="29" t="s">
        <v>14</v>
      </c>
      <c r="J57" s="28"/>
      <c r="K57" s="100"/>
      <c r="L57" s="29">
        <v>34</v>
      </c>
      <c r="M57" s="29" t="s">
        <v>14</v>
      </c>
      <c r="N57" s="28"/>
      <c r="O57" s="100"/>
      <c r="P57" s="29">
        <v>34</v>
      </c>
      <c r="Q57" s="29" t="s">
        <v>14</v>
      </c>
      <c r="R57" s="28"/>
      <c r="S57" s="100"/>
      <c r="T57" s="29">
        <v>34</v>
      </c>
    </row>
    <row r="58" spans="1:20" ht="13.5" thickBot="1">
      <c r="A58" s="29" t="s">
        <v>15</v>
      </c>
      <c r="B58" s="28"/>
      <c r="C58" s="100"/>
      <c r="D58" s="29">
        <v>35</v>
      </c>
      <c r="E58" s="29" t="s">
        <v>15</v>
      </c>
      <c r="F58" s="28"/>
      <c r="G58" s="100"/>
      <c r="H58" s="29">
        <v>35</v>
      </c>
      <c r="I58" s="29" t="s">
        <v>15</v>
      </c>
      <c r="J58" s="28"/>
      <c r="K58" s="100"/>
      <c r="L58" s="29">
        <v>35</v>
      </c>
      <c r="M58" s="29" t="s">
        <v>15</v>
      </c>
      <c r="N58" s="28"/>
      <c r="O58" s="100"/>
      <c r="P58" s="29">
        <v>35</v>
      </c>
      <c r="Q58" s="29" t="s">
        <v>15</v>
      </c>
      <c r="R58" s="28"/>
      <c r="S58" s="100"/>
      <c r="T58" s="29">
        <v>35</v>
      </c>
    </row>
    <row r="59" spans="1:20" ht="12.75">
      <c r="A59" s="134" t="s">
        <v>332</v>
      </c>
      <c r="B59" s="133">
        <v>0</v>
      </c>
      <c r="C59" s="132"/>
      <c r="D59" s="134">
        <v>36</v>
      </c>
      <c r="E59" s="134" t="s">
        <v>332</v>
      </c>
      <c r="F59" s="133">
        <v>0</v>
      </c>
      <c r="G59" s="132"/>
      <c r="H59" s="134">
        <v>36</v>
      </c>
      <c r="I59" s="134" t="s">
        <v>332</v>
      </c>
      <c r="J59" s="133">
        <v>0</v>
      </c>
      <c r="K59" s="132"/>
      <c r="L59" s="134">
        <v>36</v>
      </c>
      <c r="M59" s="134" t="s">
        <v>332</v>
      </c>
      <c r="N59" s="133">
        <v>0</v>
      </c>
      <c r="O59" s="132"/>
      <c r="P59" s="134">
        <v>36</v>
      </c>
      <c r="Q59" s="134" t="s">
        <v>332</v>
      </c>
      <c r="R59" s="133">
        <v>0</v>
      </c>
      <c r="S59" s="132"/>
      <c r="T59" s="131">
        <v>36</v>
      </c>
    </row>
    <row r="60" spans="1:20" ht="12.75">
      <c r="A60" s="29" t="s">
        <v>331</v>
      </c>
      <c r="B60" s="28">
        <v>0</v>
      </c>
      <c r="C60" s="100"/>
      <c r="D60" s="29">
        <v>37</v>
      </c>
      <c r="E60" s="29" t="s">
        <v>331</v>
      </c>
      <c r="F60" s="28">
        <v>0</v>
      </c>
      <c r="G60" s="100"/>
      <c r="H60" s="29">
        <v>37</v>
      </c>
      <c r="I60" s="29" t="s">
        <v>331</v>
      </c>
      <c r="J60" s="28">
        <v>0</v>
      </c>
      <c r="K60" s="100"/>
      <c r="L60" s="29">
        <v>37</v>
      </c>
      <c r="M60" s="29" t="s">
        <v>331</v>
      </c>
      <c r="N60" s="28">
        <v>0</v>
      </c>
      <c r="O60" s="100"/>
      <c r="P60" s="29">
        <v>37</v>
      </c>
      <c r="Q60" s="29" t="s">
        <v>331</v>
      </c>
      <c r="R60" s="28">
        <v>0</v>
      </c>
      <c r="S60" s="100"/>
      <c r="T60" s="29">
        <v>37</v>
      </c>
    </row>
    <row r="61" spans="1:23" ht="12.75">
      <c r="A61" s="130"/>
      <c r="B61" s="128"/>
      <c r="C61" s="129"/>
      <c r="D61" s="126"/>
      <c r="E61" s="126"/>
      <c r="F61" s="128"/>
      <c r="G61" s="129"/>
      <c r="H61" s="126"/>
      <c r="I61" s="126"/>
      <c r="J61" s="128"/>
      <c r="K61" s="129"/>
      <c r="L61" s="126"/>
      <c r="M61" s="126"/>
      <c r="N61" s="128"/>
      <c r="O61" s="129"/>
      <c r="P61" s="126"/>
      <c r="Q61" s="126"/>
      <c r="R61" s="128"/>
      <c r="S61" s="127"/>
      <c r="T61" s="126"/>
      <c r="U61" s="154"/>
      <c r="V61" s="154"/>
      <c r="W61" s="154"/>
    </row>
    <row r="62" spans="1:23" ht="12.75">
      <c r="A62" s="125"/>
      <c r="B62" s="123"/>
      <c r="C62" s="124"/>
      <c r="D62" s="121"/>
      <c r="E62" s="121"/>
      <c r="F62" s="123"/>
      <c r="G62" s="124"/>
      <c r="H62" s="121"/>
      <c r="I62" s="121"/>
      <c r="J62" s="123"/>
      <c r="K62" s="124"/>
      <c r="L62" s="121"/>
      <c r="M62" s="121"/>
      <c r="N62" s="123"/>
      <c r="O62" s="124"/>
      <c r="P62" s="121"/>
      <c r="Q62" s="121"/>
      <c r="R62" s="123"/>
      <c r="S62" s="122"/>
      <c r="T62" s="121"/>
      <c r="U62" s="154"/>
      <c r="V62" s="154"/>
      <c r="W62" s="154"/>
    </row>
    <row r="63" spans="1:20" ht="13.5" thickBot="1">
      <c r="A63" s="120" t="s">
        <v>54</v>
      </c>
      <c r="B63" s="119">
        <v>41009</v>
      </c>
      <c r="C63" s="118">
        <v>5.5</v>
      </c>
      <c r="D63" s="120">
        <v>38</v>
      </c>
      <c r="E63" s="120" t="s">
        <v>54</v>
      </c>
      <c r="F63" s="119">
        <v>86449</v>
      </c>
      <c r="G63" s="118">
        <v>3.9</v>
      </c>
      <c r="H63" s="120">
        <v>38</v>
      </c>
      <c r="I63" s="120" t="s">
        <v>54</v>
      </c>
      <c r="J63" s="119">
        <v>38072</v>
      </c>
      <c r="K63" s="118">
        <v>5</v>
      </c>
      <c r="L63" s="120">
        <v>38</v>
      </c>
      <c r="M63" s="120" t="s">
        <v>54</v>
      </c>
      <c r="N63" s="119">
        <v>165530</v>
      </c>
      <c r="O63" s="118">
        <v>4.5</v>
      </c>
      <c r="P63" s="120">
        <v>38</v>
      </c>
      <c r="Q63" s="120" t="s">
        <v>54</v>
      </c>
      <c r="R63" s="119">
        <v>237338</v>
      </c>
      <c r="S63" s="118">
        <v>4.9</v>
      </c>
      <c r="T63" s="117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" max="13" width="9.140625" style="24" customWidth="1"/>
    <col min="14" max="14" width="18.421875" style="24" customWidth="1"/>
    <col min="15" max="16384" width="9.140625" style="24" customWidth="1"/>
  </cols>
  <sheetData>
    <row r="1" spans="12:15" ht="51">
      <c r="L1" s="176" t="s">
        <v>54</v>
      </c>
      <c r="M1" s="175" t="s">
        <v>0</v>
      </c>
      <c r="N1" s="174" t="s">
        <v>346</v>
      </c>
      <c r="O1" s="26"/>
    </row>
    <row r="2" spans="12:14" ht="12.75">
      <c r="L2" s="169">
        <f>IF(Data!H42&lt;&gt;"",Data!J42,"")</f>
        <v>33239</v>
      </c>
      <c r="M2" s="173">
        <f>Data!H42</f>
        <v>33239</v>
      </c>
      <c r="N2" s="172">
        <f>Data!I42</f>
        <v>2143</v>
      </c>
    </row>
    <row r="3" spans="12:14" ht="12.75">
      <c r="L3" s="169">
        <f>IF(Data!H43&lt;&gt;"",Data!J43,"")</f>
        <v>33270</v>
      </c>
      <c r="M3" s="173">
        <f>Data!H43</f>
        <v>33270</v>
      </c>
      <c r="N3" s="172">
        <f>Data!I43</f>
        <v>2142</v>
      </c>
    </row>
    <row r="4" spans="12:14" ht="12.75">
      <c r="L4" s="169">
        <f>IF(Data!H44&lt;&gt;"",Data!J44,"")</f>
        <v>33298</v>
      </c>
      <c r="M4" s="173">
        <f>Data!H44</f>
        <v>33298</v>
      </c>
      <c r="N4" s="172">
        <f>Data!I44</f>
        <v>2142</v>
      </c>
    </row>
    <row r="5" spans="12:14" ht="12.75">
      <c r="L5" s="169">
        <f>IF(Data!H45&lt;&gt;"",Data!J45,"")</f>
        <v>33329</v>
      </c>
      <c r="M5" s="173">
        <f>Data!H45</f>
        <v>33329</v>
      </c>
      <c r="N5" s="172">
        <f>Data!I45</f>
        <v>2143</v>
      </c>
    </row>
    <row r="6" spans="12:14" ht="12.75">
      <c r="L6" s="169">
        <f>IF(Data!H46&lt;&gt;"",Data!J46,"")</f>
        <v>33359</v>
      </c>
      <c r="M6" s="173">
        <f>Data!H46</f>
        <v>33359</v>
      </c>
      <c r="N6" s="172">
        <f>Data!I46</f>
        <v>2146</v>
      </c>
    </row>
    <row r="7" spans="12:14" ht="12.75">
      <c r="L7" s="169">
        <f>IF(Data!H47&lt;&gt;"",Data!J47,"")</f>
        <v>33390</v>
      </c>
      <c r="M7" s="173">
        <f>Data!H47</f>
        <v>33390</v>
      </c>
      <c r="N7" s="172">
        <f>Data!I47</f>
        <v>2149</v>
      </c>
    </row>
    <row r="8" spans="12:14" ht="12.75">
      <c r="L8" s="169">
        <f>IF(Data!H48&lt;&gt;"",Data!J48,"")</f>
        <v>33420</v>
      </c>
      <c r="M8" s="173">
        <f>Data!H48</f>
        <v>33420</v>
      </c>
      <c r="N8" s="172">
        <f>Data!I48</f>
        <v>2152</v>
      </c>
    </row>
    <row r="9" spans="12:14" ht="12.75">
      <c r="L9" s="169">
        <f>IF(Data!H49&lt;&gt;"",Data!J49,"")</f>
        <v>33451</v>
      </c>
      <c r="M9" s="173">
        <f>Data!H49</f>
        <v>33451</v>
      </c>
      <c r="N9" s="172">
        <f>Data!I49</f>
        <v>2159</v>
      </c>
    </row>
    <row r="10" spans="12:14" ht="12.75">
      <c r="L10" s="169">
        <f>IF(Data!H50&lt;&gt;"",Data!J50,"")</f>
        <v>33482</v>
      </c>
      <c r="M10" s="173">
        <f>Data!H50</f>
        <v>33482</v>
      </c>
      <c r="N10" s="172">
        <f>Data!I50</f>
        <v>2165</v>
      </c>
    </row>
    <row r="11" spans="12:14" ht="12.75">
      <c r="L11" s="169">
        <f>IF(Data!H51&lt;&gt;"",Data!J51,"")</f>
        <v>33512</v>
      </c>
      <c r="M11" s="173">
        <f>Data!H51</f>
        <v>33512</v>
      </c>
      <c r="N11" s="172">
        <f>Data!I51</f>
        <v>2170</v>
      </c>
    </row>
    <row r="12" spans="12:14" ht="12.75">
      <c r="L12" s="169">
        <f>IF(Data!H52&lt;&gt;"",Data!J52,"")</f>
        <v>33543</v>
      </c>
      <c r="M12" s="173">
        <f>Data!H52</f>
        <v>33543</v>
      </c>
      <c r="N12" s="172">
        <f>Data!I52</f>
        <v>2168</v>
      </c>
    </row>
    <row r="13" spans="12:14" ht="12.75">
      <c r="L13" s="169">
        <f>IF(Data!H53&lt;&gt;"",Data!J53,"")</f>
        <v>33573</v>
      </c>
      <c r="M13" s="173">
        <f>Data!H53</f>
        <v>33573</v>
      </c>
      <c r="N13" s="172">
        <f>Data!I53</f>
        <v>2172</v>
      </c>
    </row>
    <row r="14" spans="12:14" ht="12.75">
      <c r="L14" s="169">
        <f>IF(Data!H54&lt;&gt;"",Data!J54,"")</f>
        <v>33604</v>
      </c>
      <c r="M14" s="173">
        <f>Data!H54</f>
        <v>33604</v>
      </c>
      <c r="N14" s="172">
        <f>Data!I54</f>
        <v>2182</v>
      </c>
    </row>
    <row r="15" spans="12:14" ht="12.75">
      <c r="L15" s="169">
        <f>IF(Data!H55&lt;&gt;"",Data!J55,"")</f>
        <v>33635</v>
      </c>
      <c r="M15" s="173">
        <f>Data!H55</f>
        <v>33635</v>
      </c>
      <c r="N15" s="172">
        <f>Data!I55</f>
        <v>2189</v>
      </c>
    </row>
    <row r="16" spans="12:14" ht="12.75">
      <c r="L16" s="169">
        <f>IF(Data!H56&lt;&gt;"",Data!J56,"")</f>
        <v>33664</v>
      </c>
      <c r="M16" s="173">
        <f>Data!H56</f>
        <v>33664</v>
      </c>
      <c r="N16" s="172">
        <f>Data!I56</f>
        <v>2194</v>
      </c>
    </row>
    <row r="17" spans="12:14" ht="12.75">
      <c r="L17" s="169">
        <f>IF(Data!H57&lt;&gt;"",Data!J57,"")</f>
        <v>33695</v>
      </c>
      <c r="M17" s="173">
        <f>Data!H57</f>
        <v>33695</v>
      </c>
      <c r="N17" s="172">
        <f>Data!I57</f>
        <v>2200</v>
      </c>
    </row>
    <row r="18" spans="12:14" ht="12.75">
      <c r="L18" s="169">
        <f>IF(Data!H58&lt;&gt;"",Data!J58,"")</f>
        <v>33725</v>
      </c>
      <c r="M18" s="173">
        <f>Data!H58</f>
        <v>33725</v>
      </c>
      <c r="N18" s="172">
        <f>Data!I58</f>
        <v>2205</v>
      </c>
    </row>
    <row r="19" spans="12:14" ht="12.75">
      <c r="L19" s="169">
        <f>IF(Data!H59&lt;&gt;"",Data!J59,"")</f>
        <v>33756</v>
      </c>
      <c r="M19" s="173">
        <f>Data!H59</f>
        <v>33756</v>
      </c>
      <c r="N19" s="172">
        <f>Data!I59</f>
        <v>2209</v>
      </c>
    </row>
    <row r="20" spans="12:14" ht="12.75">
      <c r="L20" s="169">
        <f>IF(Data!H60&lt;&gt;"",Data!J60,"")</f>
        <v>33786</v>
      </c>
      <c r="M20" s="173">
        <f>Data!H60</f>
        <v>33786</v>
      </c>
      <c r="N20" s="172">
        <f>Data!I60</f>
        <v>2218</v>
      </c>
    </row>
    <row r="21" spans="12:14" ht="12.75">
      <c r="L21" s="169">
        <f>IF(Data!H61&lt;&gt;"",Data!J61,"")</f>
        <v>33817</v>
      </c>
      <c r="M21" s="173">
        <f>Data!H61</f>
        <v>33817</v>
      </c>
      <c r="N21" s="172">
        <f>Data!I61</f>
        <v>2219</v>
      </c>
    </row>
    <row r="22" spans="12:14" ht="12.75">
      <c r="L22" s="169">
        <f>IF(Data!H62&lt;&gt;"",Data!J62,"")</f>
        <v>33848</v>
      </c>
      <c r="M22" s="173">
        <f>Data!H62</f>
        <v>33848</v>
      </c>
      <c r="N22" s="172">
        <f>Data!I62</f>
        <v>2226</v>
      </c>
    </row>
    <row r="23" spans="12:14" ht="12.75">
      <c r="L23" s="169">
        <f>IF(Data!H63&lt;&gt;"",Data!J63,"")</f>
        <v>33878</v>
      </c>
      <c r="M23" s="173">
        <f>Data!H63</f>
        <v>33878</v>
      </c>
      <c r="N23" s="172">
        <f>Data!I63</f>
        <v>2233</v>
      </c>
    </row>
    <row r="24" spans="12:14" ht="12.75">
      <c r="L24" s="169">
        <f>IF(Data!H64&lt;&gt;"",Data!J64,"")</f>
        <v>33909</v>
      </c>
      <c r="M24" s="173">
        <f>Data!H64</f>
        <v>33909</v>
      </c>
      <c r="N24" s="172">
        <f>Data!I64</f>
        <v>2240</v>
      </c>
    </row>
    <row r="25" spans="12:14" ht="12.75">
      <c r="L25" s="169">
        <f>IF(Data!H65&lt;&gt;"",Data!J65,"")</f>
        <v>33939</v>
      </c>
      <c r="M25" s="173">
        <f>Data!H65</f>
        <v>33939</v>
      </c>
      <c r="N25" s="172">
        <f>Data!I65</f>
        <v>2248</v>
      </c>
    </row>
    <row r="26" spans="12:14" ht="12.75">
      <c r="L26" s="169">
        <f>IF(Data!H66&lt;&gt;"",Data!J66,"")</f>
        <v>33970</v>
      </c>
      <c r="M26" s="173">
        <f>Data!H66</f>
        <v>33970</v>
      </c>
      <c r="N26" s="172">
        <f>Data!I66</f>
        <v>2252</v>
      </c>
    </row>
    <row r="27" spans="12:14" ht="12.75">
      <c r="L27" s="169">
        <f>IF(Data!H67&lt;&gt;"",Data!J67,"")</f>
        <v>34001</v>
      </c>
      <c r="M27" s="173">
        <f>Data!H67</f>
        <v>34001</v>
      </c>
      <c r="N27" s="172">
        <f>Data!I67</f>
        <v>2255</v>
      </c>
    </row>
    <row r="28" spans="12:14" ht="12.75">
      <c r="L28" s="169">
        <f>IF(Data!H68&lt;&gt;"",Data!J68,"")</f>
        <v>34029</v>
      </c>
      <c r="M28" s="173">
        <f>Data!H68</f>
        <v>34029</v>
      </c>
      <c r="N28" s="172">
        <f>Data!I68</f>
        <v>2259</v>
      </c>
    </row>
    <row r="29" spans="12:14" ht="12.75">
      <c r="L29" s="169">
        <f>IF(Data!H69&lt;&gt;"",Data!J69,"")</f>
        <v>34060</v>
      </c>
      <c r="M29" s="173">
        <f>Data!H69</f>
        <v>34060</v>
      </c>
      <c r="N29" s="172">
        <f>Data!I69</f>
        <v>2262</v>
      </c>
    </row>
    <row r="30" spans="12:14" ht="12.75">
      <c r="L30" s="169">
        <f>IF(Data!H70&lt;&gt;"",Data!J70,"")</f>
        <v>34090</v>
      </c>
      <c r="M30" s="173">
        <f>Data!H70</f>
        <v>34090</v>
      </c>
      <c r="N30" s="172">
        <f>Data!I70</f>
        <v>2271</v>
      </c>
    </row>
    <row r="31" spans="12:14" ht="12.75">
      <c r="L31" s="169">
        <f>IF(Data!H71&lt;&gt;"",Data!J71,"")</f>
        <v>34121</v>
      </c>
      <c r="M31" s="173">
        <f>Data!H71</f>
        <v>34121</v>
      </c>
      <c r="N31" s="172">
        <f>Data!I71</f>
        <v>2273</v>
      </c>
    </row>
    <row r="32" spans="12:14" ht="12.75">
      <c r="L32" s="169">
        <f>IF(Data!H72&lt;&gt;"",Data!J72,"")</f>
        <v>34151</v>
      </c>
      <c r="M32" s="173">
        <f>Data!H72</f>
        <v>34151</v>
      </c>
      <c r="N32" s="172">
        <f>Data!I72</f>
        <v>2276</v>
      </c>
    </row>
    <row r="33" spans="12:14" ht="12.75">
      <c r="L33" s="169">
        <f>IF(Data!H73&lt;&gt;"",Data!J73,"")</f>
        <v>34182</v>
      </c>
      <c r="M33" s="173">
        <f>Data!H73</f>
        <v>34182</v>
      </c>
      <c r="N33" s="172">
        <f>Data!I73</f>
        <v>2281</v>
      </c>
    </row>
    <row r="34" spans="12:14" ht="12.75">
      <c r="L34" s="169">
        <f>IF(Data!H74&lt;&gt;"",Data!J74,"")</f>
        <v>34213</v>
      </c>
      <c r="M34" s="173">
        <f>Data!H74</f>
        <v>34213</v>
      </c>
      <c r="N34" s="172">
        <f>Data!I74</f>
        <v>2284</v>
      </c>
    </row>
    <row r="35" spans="12:14" ht="12.75">
      <c r="L35" s="169">
        <f>IF(Data!H75&lt;&gt;"",Data!J75,"")</f>
        <v>34243</v>
      </c>
      <c r="M35" s="173">
        <f>Data!H75</f>
        <v>34243</v>
      </c>
      <c r="N35" s="172">
        <f>Data!I75</f>
        <v>2287</v>
      </c>
    </row>
    <row r="36" spans="12:14" ht="12.75">
      <c r="L36" s="169">
        <f>IF(Data!H76&lt;&gt;"",Data!J76,"")</f>
        <v>34274</v>
      </c>
      <c r="M36" s="173">
        <f>Data!H76</f>
        <v>34274</v>
      </c>
      <c r="N36" s="172">
        <f>Data!I76</f>
        <v>2292</v>
      </c>
    </row>
    <row r="37" spans="12:14" ht="12.75">
      <c r="L37" s="169">
        <f>IF(Data!H77&lt;&gt;"",Data!J77,"")</f>
        <v>34304</v>
      </c>
      <c r="M37" s="173">
        <f>Data!H77</f>
        <v>34304</v>
      </c>
      <c r="N37" s="172">
        <f>Data!I77</f>
        <v>2298</v>
      </c>
    </row>
    <row r="38" spans="12:14" ht="12.75">
      <c r="L38" s="169">
        <f>IF(Data!H78&lt;&gt;"",Data!J78,"")</f>
        <v>34335</v>
      </c>
      <c r="M38" s="173">
        <f>Data!H78</f>
        <v>34335</v>
      </c>
      <c r="N38" s="172">
        <f>Data!I78</f>
        <v>2295</v>
      </c>
    </row>
    <row r="39" spans="12:14" ht="12.75">
      <c r="L39" s="169">
        <f>IF(Data!H79&lt;&gt;"",Data!J79,"")</f>
        <v>34366</v>
      </c>
      <c r="M39" s="173">
        <f>Data!H79</f>
        <v>34366</v>
      </c>
      <c r="N39" s="172">
        <f>Data!I79</f>
        <v>2298</v>
      </c>
    </row>
    <row r="40" spans="12:14" ht="12.75">
      <c r="L40" s="169">
        <f>IF(Data!H80&lt;&gt;"",Data!J80,"")</f>
        <v>34394</v>
      </c>
      <c r="M40" s="173">
        <f>Data!H80</f>
        <v>34394</v>
      </c>
      <c r="N40" s="172">
        <f>Data!I80</f>
        <v>2306</v>
      </c>
    </row>
    <row r="41" spans="12:14" ht="12.75">
      <c r="L41" s="169">
        <f>IF(Data!H81&lt;&gt;"",Data!J81,"")</f>
        <v>34425</v>
      </c>
      <c r="M41" s="173">
        <f>Data!H81</f>
        <v>34425</v>
      </c>
      <c r="N41" s="172">
        <f>Data!I81</f>
        <v>2312</v>
      </c>
    </row>
    <row r="42" spans="12:14" ht="12.75">
      <c r="L42" s="169">
        <f>IF(Data!H82&lt;&gt;"",Data!J82,"")</f>
        <v>34455</v>
      </c>
      <c r="M42" s="173">
        <f>Data!H82</f>
        <v>34455</v>
      </c>
      <c r="N42" s="172">
        <f>Data!I82</f>
        <v>2313</v>
      </c>
    </row>
    <row r="43" spans="12:14" ht="12.75">
      <c r="L43" s="169">
        <f>IF(Data!H83&lt;&gt;"",Data!J83,"")</f>
        <v>34486</v>
      </c>
      <c r="M43" s="173">
        <f>Data!H83</f>
        <v>34486</v>
      </c>
      <c r="N43" s="172">
        <f>Data!I83</f>
        <v>2321</v>
      </c>
    </row>
    <row r="44" spans="12:14" ht="12.75">
      <c r="L44" s="169">
        <f>IF(Data!H84&lt;&gt;"",Data!J84,"")</f>
        <v>34516</v>
      </c>
      <c r="M44" s="173">
        <f>Data!H84</f>
        <v>34516</v>
      </c>
      <c r="N44" s="172">
        <f>Data!I84</f>
        <v>2326</v>
      </c>
    </row>
    <row r="45" spans="12:14" ht="12.75">
      <c r="L45" s="169">
        <f>IF(Data!H85&lt;&gt;"",Data!J85,"")</f>
        <v>34547</v>
      </c>
      <c r="M45" s="173">
        <f>Data!H85</f>
        <v>34547</v>
      </c>
      <c r="N45" s="172">
        <f>Data!I85</f>
        <v>2331</v>
      </c>
    </row>
    <row r="46" spans="12:14" ht="12.75">
      <c r="L46" s="169">
        <f>IF(Data!H86&lt;&gt;"",Data!J86,"")</f>
        <v>34578</v>
      </c>
      <c r="M46" s="173">
        <f>Data!H86</f>
        <v>34578</v>
      </c>
      <c r="N46" s="172">
        <f>Data!I86</f>
        <v>2338</v>
      </c>
    </row>
    <row r="47" spans="12:14" ht="12.75">
      <c r="L47" s="169">
        <f>IF(Data!H87&lt;&gt;"",Data!J87,"")</f>
        <v>34608</v>
      </c>
      <c r="M47" s="173">
        <f>Data!H87</f>
        <v>34608</v>
      </c>
      <c r="N47" s="172">
        <f>Data!I87</f>
        <v>2343</v>
      </c>
    </row>
    <row r="48" spans="12:14" ht="12.75">
      <c r="L48" s="169">
        <f>IF(Data!H88&lt;&gt;"",Data!J88,"")</f>
        <v>34639</v>
      </c>
      <c r="M48" s="173">
        <f>Data!H88</f>
        <v>34639</v>
      </c>
      <c r="N48" s="172">
        <f>Data!I88</f>
        <v>2351</v>
      </c>
    </row>
    <row r="49" spans="12:14" ht="12.75">
      <c r="L49" s="169">
        <f>IF(Data!H89&lt;&gt;"",Data!J89,"")</f>
        <v>34669</v>
      </c>
      <c r="M49" s="173">
        <f>Data!H89</f>
        <v>34669</v>
      </c>
      <c r="N49" s="172">
        <f>Data!I89</f>
        <v>2357</v>
      </c>
    </row>
    <row r="50" spans="12:14" ht="12.75">
      <c r="L50" s="169">
        <f>IF(Data!H90&lt;&gt;"",Data!J90,"")</f>
        <v>34700</v>
      </c>
      <c r="M50" s="173">
        <f>Data!H90</f>
        <v>34700</v>
      </c>
      <c r="N50" s="172">
        <f>Data!I90</f>
        <v>2382</v>
      </c>
    </row>
    <row r="51" spans="12:14" ht="12.75">
      <c r="L51" s="169">
        <f>IF(Data!H91&lt;&gt;"",Data!J91,"")</f>
        <v>34731</v>
      </c>
      <c r="M51" s="173">
        <f>Data!H91</f>
        <v>34731</v>
      </c>
      <c r="N51" s="172">
        <f>Data!I91</f>
        <v>2387</v>
      </c>
    </row>
    <row r="52" spans="12:14" ht="12.75">
      <c r="L52" s="169">
        <f>IF(Data!H92&lt;&gt;"",Data!J92,"")</f>
        <v>34759</v>
      </c>
      <c r="M52" s="173">
        <f>Data!H92</f>
        <v>34759</v>
      </c>
      <c r="N52" s="172">
        <f>Data!I92</f>
        <v>2392</v>
      </c>
    </row>
    <row r="53" spans="12:14" ht="12.75">
      <c r="L53" s="169">
        <f>IF(Data!H93&lt;&gt;"",Data!J93,"")</f>
        <v>34790</v>
      </c>
      <c r="M53" s="173">
        <f>Data!H93</f>
        <v>34790</v>
      </c>
      <c r="N53" s="172">
        <f>Data!I93</f>
        <v>2395</v>
      </c>
    </row>
    <row r="54" spans="12:14" ht="12.75">
      <c r="L54" s="169">
        <f>IF(Data!H94&lt;&gt;"",Data!J94,"")</f>
        <v>34820</v>
      </c>
      <c r="M54" s="173">
        <f>Data!H94</f>
        <v>34820</v>
      </c>
      <c r="N54" s="172">
        <f>Data!I94</f>
        <v>2401</v>
      </c>
    </row>
    <row r="55" spans="12:14" ht="12.75">
      <c r="L55" s="169">
        <f>IF(Data!H95&lt;&gt;"",Data!J95,"")</f>
        <v>34851</v>
      </c>
      <c r="M55" s="173">
        <f>Data!H95</f>
        <v>34851</v>
      </c>
      <c r="N55" s="172">
        <f>Data!I95</f>
        <v>2405</v>
      </c>
    </row>
    <row r="56" spans="12:14" ht="12.75">
      <c r="L56" s="169">
        <f>IF(Data!H96&lt;&gt;"",Data!J96,"")</f>
        <v>34881</v>
      </c>
      <c r="M56" s="173">
        <f>Data!H96</f>
        <v>34881</v>
      </c>
      <c r="N56" s="172">
        <f>Data!I96</f>
        <v>2407</v>
      </c>
    </row>
    <row r="57" spans="12:14" ht="12.75">
      <c r="L57" s="169">
        <f>IF(Data!H97&lt;&gt;"",Data!J97,"")</f>
        <v>34912</v>
      </c>
      <c r="M57" s="173">
        <f>Data!H97</f>
        <v>34912</v>
      </c>
      <c r="N57" s="172">
        <f>Data!I97</f>
        <v>2411</v>
      </c>
    </row>
    <row r="58" spans="12:14" ht="12.75">
      <c r="L58" s="169">
        <f>IF(Data!H98&lt;&gt;"",Data!J98,"")</f>
        <v>34943</v>
      </c>
      <c r="M58" s="173">
        <f>Data!H98</f>
        <v>34943</v>
      </c>
      <c r="N58" s="172">
        <f>Data!I98</f>
        <v>2414</v>
      </c>
    </row>
    <row r="59" spans="12:14" ht="12.75">
      <c r="L59" s="169">
        <f>IF(Data!H99&lt;&gt;"",Data!J99,"")</f>
        <v>34973</v>
      </c>
      <c r="M59" s="173">
        <f>Data!H99</f>
        <v>34973</v>
      </c>
      <c r="N59" s="172">
        <f>Data!I99</f>
        <v>2418</v>
      </c>
    </row>
    <row r="60" spans="12:14" ht="12.75">
      <c r="L60" s="169">
        <f>IF(Data!H100&lt;&gt;"",Data!J100,"")</f>
        <v>35004</v>
      </c>
      <c r="M60" s="173">
        <f>Data!H100</f>
        <v>35004</v>
      </c>
      <c r="N60" s="172">
        <f>Data!I100</f>
        <v>2422</v>
      </c>
    </row>
    <row r="61" spans="12:14" ht="12.75">
      <c r="L61" s="169">
        <f>IF(Data!H101&lt;&gt;"",Data!J101,"")</f>
        <v>35034</v>
      </c>
      <c r="M61" s="173">
        <f>Data!H101</f>
        <v>35034</v>
      </c>
      <c r="N61" s="172">
        <f>Data!I101</f>
        <v>2422</v>
      </c>
    </row>
    <row r="62" spans="12:14" ht="12.75">
      <c r="L62" s="169">
        <f>IF(Data!H102&lt;&gt;"",Data!J102,"")</f>
        <v>35065</v>
      </c>
      <c r="M62" s="173">
        <f>Data!H102</f>
        <v>35065</v>
      </c>
      <c r="N62" s="172">
        <f>Data!I102</f>
        <v>2411</v>
      </c>
    </row>
    <row r="63" spans="12:14" ht="12.75">
      <c r="L63" s="169">
        <f>IF(Data!H103&lt;&gt;"",Data!J103,"")</f>
        <v>35096</v>
      </c>
      <c r="M63" s="173">
        <f>Data!H103</f>
        <v>35096</v>
      </c>
      <c r="N63" s="172">
        <f>Data!I103</f>
        <v>2417</v>
      </c>
    </row>
    <row r="64" spans="12:14" ht="12.75">
      <c r="L64" s="169">
        <f>IF(Data!H104&lt;&gt;"",Data!J104,"")</f>
        <v>35125</v>
      </c>
      <c r="M64" s="173">
        <f>Data!H104</f>
        <v>35125</v>
      </c>
      <c r="N64" s="172">
        <f>Data!I104</f>
        <v>2420</v>
      </c>
    </row>
    <row r="65" spans="12:14" ht="12.75">
      <c r="L65" s="169">
        <f>IF(Data!H105&lt;&gt;"",Data!J105,"")</f>
        <v>35156</v>
      </c>
      <c r="M65" s="173">
        <f>Data!H105</f>
        <v>35156</v>
      </c>
      <c r="N65" s="172">
        <f>Data!I105</f>
        <v>2427</v>
      </c>
    </row>
    <row r="66" spans="12:14" ht="12.75">
      <c r="L66" s="169">
        <f>IF(Data!H106&lt;&gt;"",Data!J106,"")</f>
        <v>35186</v>
      </c>
      <c r="M66" s="173">
        <f>Data!H106</f>
        <v>35186</v>
      </c>
      <c r="N66" s="172">
        <f>Data!I106</f>
        <v>2433</v>
      </c>
    </row>
    <row r="67" spans="12:14" ht="12.75">
      <c r="L67" s="169">
        <f>IF(Data!H107&lt;&gt;"",Data!J107,"")</f>
        <v>35217</v>
      </c>
      <c r="M67" s="173">
        <f>Data!H107</f>
        <v>35217</v>
      </c>
      <c r="N67" s="172">
        <f>Data!I107</f>
        <v>2438</v>
      </c>
    </row>
    <row r="68" spans="12:14" ht="12.75">
      <c r="L68" s="169">
        <f>IF(Data!H108&lt;&gt;"",Data!J108,"")</f>
        <v>35247</v>
      </c>
      <c r="M68" s="173">
        <f>Data!H108</f>
        <v>35247</v>
      </c>
      <c r="N68" s="172">
        <f>Data!I108</f>
        <v>2446</v>
      </c>
    </row>
    <row r="69" spans="12:14" ht="12.75">
      <c r="L69" s="169">
        <f>IF(Data!H109&lt;&gt;"",Data!J109,"")</f>
        <v>35278</v>
      </c>
      <c r="M69" s="173">
        <f>Data!H109</f>
        <v>35278</v>
      </c>
      <c r="N69" s="172">
        <f>Data!I109</f>
        <v>2456</v>
      </c>
    </row>
    <row r="70" spans="12:14" ht="12.75">
      <c r="L70" s="169">
        <f>IF(Data!H110&lt;&gt;"",Data!J110,"")</f>
        <v>35309</v>
      </c>
      <c r="M70" s="173">
        <f>Data!H110</f>
        <v>35309</v>
      </c>
      <c r="N70" s="172">
        <f>Data!I110</f>
        <v>2460</v>
      </c>
    </row>
    <row r="71" spans="12:14" ht="12.75">
      <c r="L71" s="169">
        <f>IF(Data!H111&lt;&gt;"",Data!J111,"")</f>
        <v>35339</v>
      </c>
      <c r="M71" s="173">
        <f>Data!H111</f>
        <v>35339</v>
      </c>
      <c r="N71" s="172">
        <f>Data!I111</f>
        <v>2469</v>
      </c>
    </row>
    <row r="72" spans="12:14" ht="12.75">
      <c r="L72" s="169">
        <f>IF(Data!H112&lt;&gt;"",Data!J112,"")</f>
        <v>35370</v>
      </c>
      <c r="M72" s="173">
        <f>Data!H112</f>
        <v>35370</v>
      </c>
      <c r="N72" s="172">
        <f>Data!I112</f>
        <v>2475</v>
      </c>
    </row>
    <row r="73" spans="12:14" ht="12.75">
      <c r="L73" s="169">
        <f>IF(Data!H113&lt;&gt;"",Data!J113,"")</f>
        <v>35400</v>
      </c>
      <c r="M73" s="173">
        <f>Data!H113</f>
        <v>35400</v>
      </c>
      <c r="N73" s="172">
        <f>Data!I113</f>
        <v>2483</v>
      </c>
    </row>
    <row r="74" spans="12:14" ht="12.75">
      <c r="L74" s="169">
        <f>IF(Data!H114&lt;&gt;"",Data!J114,"")</f>
        <v>35431</v>
      </c>
      <c r="M74" s="173">
        <f>Data!H114</f>
        <v>35431</v>
      </c>
      <c r="N74" s="172">
        <f>Data!I114</f>
        <v>2490</v>
      </c>
    </row>
    <row r="75" spans="12:14" ht="12.75">
      <c r="L75" s="169">
        <f>IF(Data!H115&lt;&gt;"",Data!J115,"")</f>
        <v>35462</v>
      </c>
      <c r="M75" s="173">
        <f>Data!H115</f>
        <v>35462</v>
      </c>
      <c r="N75" s="172">
        <f>Data!I115</f>
        <v>2497</v>
      </c>
    </row>
    <row r="76" spans="12:14" ht="12.75">
      <c r="L76" s="169">
        <f>IF(Data!H116&lt;&gt;"",Data!J116,"")</f>
        <v>35490</v>
      </c>
      <c r="M76" s="173">
        <f>Data!H116</f>
        <v>35490</v>
      </c>
      <c r="N76" s="172">
        <f>Data!I116</f>
        <v>2505</v>
      </c>
    </row>
    <row r="77" spans="12:14" ht="12.75">
      <c r="L77" s="169">
        <f>IF(Data!H117&lt;&gt;"",Data!J117,"")</f>
        <v>35521</v>
      </c>
      <c r="M77" s="173">
        <f>Data!H117</f>
        <v>35521</v>
      </c>
      <c r="N77" s="172">
        <f>Data!I117</f>
        <v>2511</v>
      </c>
    </row>
    <row r="78" spans="12:14" ht="12.75">
      <c r="L78" s="169">
        <f>IF(Data!H118&lt;&gt;"",Data!J118,"")</f>
        <v>35551</v>
      </c>
      <c r="M78" s="173">
        <f>Data!H118</f>
        <v>35551</v>
      </c>
      <c r="N78" s="172">
        <f>Data!I118</f>
        <v>2518</v>
      </c>
    </row>
    <row r="79" spans="12:14" ht="12.75">
      <c r="L79" s="169">
        <f>IF(Data!H119&lt;&gt;"",Data!J119,"")</f>
        <v>35582</v>
      </c>
      <c r="M79" s="173">
        <f>Data!H119</f>
        <v>35582</v>
      </c>
      <c r="N79" s="172">
        <f>Data!I119</f>
        <v>2524</v>
      </c>
    </row>
    <row r="80" spans="12:14" ht="12.75">
      <c r="L80" s="169">
        <f>IF(Data!H120&lt;&gt;"",Data!J120,"")</f>
        <v>35612</v>
      </c>
      <c r="M80" s="173">
        <f>Data!H120</f>
        <v>35612</v>
      </c>
      <c r="N80" s="172">
        <f>Data!I120</f>
        <v>2536</v>
      </c>
    </row>
    <row r="81" spans="12:14" ht="12.75">
      <c r="L81" s="169">
        <f>IF(Data!H121&lt;&gt;"",Data!J121,"")</f>
        <v>35643</v>
      </c>
      <c r="M81" s="173">
        <f>Data!H121</f>
        <v>35643</v>
      </c>
      <c r="N81" s="172">
        <f>Data!I121</f>
        <v>2540</v>
      </c>
    </row>
    <row r="82" spans="12:14" ht="12.75">
      <c r="L82" s="169">
        <f>IF(Data!H122&lt;&gt;"",Data!J122,"")</f>
        <v>35674</v>
      </c>
      <c r="M82" s="173">
        <f>Data!H122</f>
        <v>35674</v>
      </c>
      <c r="N82" s="172">
        <f>Data!I122</f>
        <v>2546</v>
      </c>
    </row>
    <row r="83" spans="12:14" ht="12.75">
      <c r="L83" s="169">
        <f>IF(Data!H123&lt;&gt;"",Data!J123,"")</f>
        <v>35704</v>
      </c>
      <c r="M83" s="173">
        <f>Data!H123</f>
        <v>35704</v>
      </c>
      <c r="N83" s="172">
        <f>Data!I123</f>
        <v>2551</v>
      </c>
    </row>
    <row r="84" spans="12:14" ht="12.75">
      <c r="L84" s="169">
        <f>IF(Data!H124&lt;&gt;"",Data!J124,"")</f>
        <v>35735</v>
      </c>
      <c r="M84" s="173">
        <f>Data!H124</f>
        <v>35735</v>
      </c>
      <c r="N84" s="172">
        <f>Data!I124</f>
        <v>2553</v>
      </c>
    </row>
    <row r="85" spans="12:14" ht="12.75">
      <c r="L85" s="169">
        <f>IF(Data!H125&lt;&gt;"",Data!J125,"")</f>
        <v>35765</v>
      </c>
      <c r="M85" s="173">
        <f>Data!H125</f>
        <v>35765</v>
      </c>
      <c r="N85" s="172">
        <f>Data!I125</f>
        <v>2559</v>
      </c>
    </row>
    <row r="86" spans="12:14" ht="12.75">
      <c r="L86" s="169">
        <f>IF(Data!H126&lt;&gt;"",Data!J126,"")</f>
        <v>35796</v>
      </c>
      <c r="M86" s="173">
        <f>Data!H126</f>
        <v>35796</v>
      </c>
      <c r="N86" s="172">
        <f>Data!I126</f>
        <v>2566</v>
      </c>
    </row>
    <row r="87" spans="12:14" ht="12.75">
      <c r="L87" s="169">
        <f>IF(Data!H127&lt;&gt;"",Data!J127,"")</f>
        <v>35827</v>
      </c>
      <c r="M87" s="173">
        <f>Data!H127</f>
        <v>35827</v>
      </c>
      <c r="N87" s="172">
        <f>Data!I127</f>
        <v>2569</v>
      </c>
    </row>
    <row r="88" spans="12:14" ht="12.75">
      <c r="L88" s="169">
        <f>IF(Data!H128&lt;&gt;"",Data!J128,"")</f>
        <v>35855</v>
      </c>
      <c r="M88" s="173">
        <f>Data!H128</f>
        <v>35855</v>
      </c>
      <c r="N88" s="172">
        <f>Data!I128</f>
        <v>2571</v>
      </c>
    </row>
    <row r="89" spans="12:14" ht="12.75">
      <c r="L89" s="169">
        <f>IF(Data!H129&lt;&gt;"",Data!J129,"")</f>
        <v>35886</v>
      </c>
      <c r="M89" s="173">
        <f>Data!H129</f>
        <v>35886</v>
      </c>
      <c r="N89" s="172">
        <f>Data!I129</f>
        <v>2578</v>
      </c>
    </row>
    <row r="90" spans="12:14" ht="12.75">
      <c r="L90" s="169">
        <f>IF(Data!H130&lt;&gt;"",Data!J130,"")</f>
        <v>35916</v>
      </c>
      <c r="M90" s="173">
        <f>Data!H130</f>
        <v>35916</v>
      </c>
      <c r="N90" s="172">
        <f>Data!I130</f>
        <v>2580</v>
      </c>
    </row>
    <row r="91" spans="12:14" ht="12.75">
      <c r="L91" s="169">
        <f>IF(Data!H131&lt;&gt;"",Data!J131,"")</f>
        <v>35947</v>
      </c>
      <c r="M91" s="173">
        <f>Data!H131</f>
        <v>35947</v>
      </c>
      <c r="N91" s="172">
        <f>Data!I131</f>
        <v>2587</v>
      </c>
    </row>
    <row r="92" spans="12:14" ht="12.75">
      <c r="L92" s="169">
        <f>IF(Data!H132&lt;&gt;"",Data!J132,"")</f>
        <v>35977</v>
      </c>
      <c r="M92" s="173">
        <f>Data!H132</f>
        <v>35977</v>
      </c>
      <c r="N92" s="172">
        <f>Data!I132</f>
        <v>2590</v>
      </c>
    </row>
    <row r="93" spans="12:14" ht="12.75">
      <c r="L93" s="169">
        <f>IF(Data!H133&lt;&gt;"",Data!J133,"")</f>
        <v>36008</v>
      </c>
      <c r="M93" s="173">
        <f>Data!H133</f>
        <v>36008</v>
      </c>
      <c r="N93" s="172">
        <f>Data!I133</f>
        <v>2594</v>
      </c>
    </row>
    <row r="94" spans="12:14" ht="12.75">
      <c r="L94" s="169">
        <f>IF(Data!H134&lt;&gt;"",Data!J134,"")</f>
        <v>36039</v>
      </c>
      <c r="M94" s="173">
        <f>Data!H134</f>
        <v>36039</v>
      </c>
      <c r="N94" s="172">
        <f>Data!I134</f>
        <v>2599</v>
      </c>
    </row>
    <row r="95" spans="12:14" ht="12.75">
      <c r="L95" s="169">
        <f>IF(Data!H135&lt;&gt;"",Data!J135,"")</f>
        <v>36069</v>
      </c>
      <c r="M95" s="173">
        <f>Data!H135</f>
        <v>36069</v>
      </c>
      <c r="N95" s="172">
        <f>Data!I135</f>
        <v>2607</v>
      </c>
    </row>
    <row r="96" spans="12:14" ht="12.75">
      <c r="L96" s="169">
        <f>IF(Data!H136&lt;&gt;"",Data!J136,"")</f>
        <v>36100</v>
      </c>
      <c r="M96" s="173">
        <f>Data!H136</f>
        <v>36100</v>
      </c>
      <c r="N96" s="172">
        <f>Data!I136</f>
        <v>2616</v>
      </c>
    </row>
    <row r="97" spans="12:14" ht="12.75">
      <c r="L97" s="169">
        <f>IF(Data!H137&lt;&gt;"",Data!J137,"")</f>
        <v>36130</v>
      </c>
      <c r="M97" s="173">
        <f>Data!H137</f>
        <v>36130</v>
      </c>
      <c r="N97" s="172">
        <f>Data!I137</f>
        <v>2625</v>
      </c>
    </row>
    <row r="98" spans="12:14" ht="12.75">
      <c r="L98" s="169">
        <f>IF(Data!H138&lt;&gt;"",Data!J138,"")</f>
        <v>36161</v>
      </c>
      <c r="M98" s="173">
        <f>Data!H138</f>
        <v>36161</v>
      </c>
      <c r="N98" s="172">
        <f>Data!I138</f>
        <v>2622</v>
      </c>
    </row>
    <row r="99" spans="12:14" ht="12.75">
      <c r="L99" s="169">
        <f>IF(Data!H139&lt;&gt;"",Data!J139,"")</f>
        <v>36192</v>
      </c>
      <c r="M99" s="173">
        <f>Data!H139</f>
        <v>36192</v>
      </c>
      <c r="N99" s="172">
        <f>Data!I139</f>
        <v>2626</v>
      </c>
    </row>
    <row r="100" spans="12:14" ht="12.75">
      <c r="L100" s="169">
        <f>IF(Data!H140&lt;&gt;"",Data!J140,"")</f>
        <v>36220</v>
      </c>
      <c r="M100" s="173">
        <f>Data!H140</f>
        <v>36220</v>
      </c>
      <c r="N100" s="172">
        <f>Data!I140</f>
        <v>2633</v>
      </c>
    </row>
    <row r="101" spans="12:14" ht="12.75">
      <c r="L101" s="169">
        <f>IF(Data!H141&lt;&gt;"",Data!J141,"")</f>
        <v>36251</v>
      </c>
      <c r="M101" s="173">
        <f>Data!H141</f>
        <v>36251</v>
      </c>
      <c r="N101" s="172">
        <f>Data!I141</f>
        <v>2636</v>
      </c>
    </row>
    <row r="102" spans="12:14" ht="12.75">
      <c r="L102" s="169">
        <f>IF(Data!H142&lt;&gt;"",Data!J142,"")</f>
        <v>36281</v>
      </c>
      <c r="M102" s="173">
        <f>Data!H142</f>
        <v>36281</v>
      </c>
      <c r="N102" s="172">
        <f>Data!I142</f>
        <v>2639</v>
      </c>
    </row>
    <row r="103" spans="12:14" ht="12.75">
      <c r="L103" s="169">
        <f>IF(Data!H143&lt;&gt;"",Data!J143,"")</f>
        <v>36312</v>
      </c>
      <c r="M103" s="173">
        <f>Data!H143</f>
        <v>36312</v>
      </c>
      <c r="N103" s="172">
        <f>Data!I143</f>
        <v>2646</v>
      </c>
    </row>
    <row r="104" spans="12:14" ht="12.75">
      <c r="L104" s="169">
        <f>IF(Data!H144&lt;&gt;"",Data!J144,"")</f>
        <v>36342</v>
      </c>
      <c r="M104" s="173">
        <f>Data!H144</f>
        <v>36342</v>
      </c>
      <c r="N104" s="172">
        <f>Data!I144</f>
        <v>2649</v>
      </c>
    </row>
    <row r="105" spans="12:14" ht="12.75">
      <c r="L105" s="169">
        <f>IF(Data!H145&lt;&gt;"",Data!J145,"")</f>
        <v>36373</v>
      </c>
      <c r="M105" s="173">
        <f>Data!H145</f>
        <v>36373</v>
      </c>
      <c r="N105" s="172">
        <f>Data!I145</f>
        <v>2654</v>
      </c>
    </row>
    <row r="106" spans="12:14" ht="12.75">
      <c r="L106" s="169">
        <f>IF(Data!H146&lt;&gt;"",Data!J146,"")</f>
        <v>36404</v>
      </c>
      <c r="M106" s="173">
        <f>Data!H146</f>
        <v>36404</v>
      </c>
      <c r="N106" s="172">
        <f>Data!I146</f>
        <v>2659</v>
      </c>
    </row>
    <row r="107" spans="12:14" ht="12.75">
      <c r="L107" s="169">
        <f>IF(Data!H147&lt;&gt;"",Data!J147,"")</f>
        <v>36434</v>
      </c>
      <c r="M107" s="173">
        <f>Data!H147</f>
        <v>36434</v>
      </c>
      <c r="N107" s="172">
        <f>Data!I147</f>
        <v>2664</v>
      </c>
    </row>
    <row r="108" spans="12:14" ht="12.75">
      <c r="L108" s="169">
        <f>IF(Data!H148&lt;&gt;"",Data!J148,"")</f>
        <v>36465</v>
      </c>
      <c r="M108" s="173">
        <f>Data!H148</f>
        <v>36465</v>
      </c>
      <c r="N108" s="172">
        <f>Data!I148</f>
        <v>2675</v>
      </c>
    </row>
    <row r="109" spans="12:14" ht="12.75">
      <c r="L109" s="169">
        <f>IF(Data!H149&lt;&gt;"",Data!J149,"")</f>
        <v>36495</v>
      </c>
      <c r="M109" s="173">
        <f>Data!H149</f>
        <v>36495</v>
      </c>
      <c r="N109" s="172">
        <f>Data!I149</f>
        <v>2680</v>
      </c>
    </row>
    <row r="110" spans="12:14" ht="12.75">
      <c r="L110" s="169">
        <f>IF(Data!H150&lt;&gt;"",Data!J150,"")</f>
        <v>36526</v>
      </c>
      <c r="M110" s="173">
        <f>Data!H150</f>
        <v>36526</v>
      </c>
      <c r="N110" s="172">
        <f>Data!I150</f>
        <v>2689</v>
      </c>
    </row>
    <row r="111" spans="12:14" ht="12.75">
      <c r="L111" s="169">
        <f>IF(Data!H151&lt;&gt;"",Data!J151,"")</f>
        <v>36557</v>
      </c>
      <c r="M111" s="173">
        <f>Data!H151</f>
        <v>36557</v>
      </c>
      <c r="N111" s="172">
        <f>Data!I151</f>
        <v>2697</v>
      </c>
    </row>
    <row r="112" spans="12:14" ht="12.75">
      <c r="L112" s="169">
        <f>IF(Data!H152&lt;&gt;"",Data!J152,"")</f>
        <v>36586</v>
      </c>
      <c r="M112" s="173">
        <f>Data!H152</f>
        <v>36586</v>
      </c>
      <c r="N112" s="172">
        <f>Data!I152</f>
        <v>2708</v>
      </c>
    </row>
    <row r="113" spans="12:14" ht="12.75">
      <c r="L113" s="169">
        <f>IF(Data!H153&lt;&gt;"",Data!J153,"")</f>
        <v>36617</v>
      </c>
      <c r="M113" s="173">
        <f>Data!H153</f>
        <v>36617</v>
      </c>
      <c r="N113" s="172">
        <f>Data!I153</f>
        <v>2715</v>
      </c>
    </row>
    <row r="114" spans="12:14" ht="12.75">
      <c r="L114" s="169">
        <f>IF(Data!H154&lt;&gt;"",Data!J154,"")</f>
        <v>36647</v>
      </c>
      <c r="M114" s="173">
        <f>Data!H154</f>
        <v>36647</v>
      </c>
      <c r="N114" s="172">
        <f>Data!I154</f>
        <v>2727</v>
      </c>
    </row>
    <row r="115" spans="12:14" ht="12.75">
      <c r="L115" s="169">
        <f>IF(Data!H155&lt;&gt;"",Data!J155,"")</f>
        <v>36678</v>
      </c>
      <c r="M115" s="173">
        <f>Data!H155</f>
        <v>36678</v>
      </c>
      <c r="N115" s="172">
        <f>Data!I155</f>
        <v>2734</v>
      </c>
    </row>
    <row r="116" spans="12:14" ht="12.75">
      <c r="L116" s="169">
        <f>IF(Data!H156&lt;&gt;"",Data!J156,"")</f>
        <v>36708</v>
      </c>
      <c r="M116" s="173">
        <f>Data!H156</f>
        <v>36708</v>
      </c>
      <c r="N116" s="172">
        <f>Data!I156</f>
        <v>2736</v>
      </c>
    </row>
    <row r="117" spans="12:14" ht="12.75">
      <c r="L117" s="169">
        <f>IF(Data!H157&lt;&gt;"",Data!J157,"")</f>
        <v>36739</v>
      </c>
      <c r="M117" s="173">
        <f>Data!H157</f>
        <v>36739</v>
      </c>
      <c r="N117" s="172">
        <f>Data!I157</f>
        <v>2742</v>
      </c>
    </row>
    <row r="118" spans="12:14" ht="12.75">
      <c r="L118" s="169">
        <f>IF(Data!H158&lt;&gt;"",Data!J158,"")</f>
        <v>36770</v>
      </c>
      <c r="M118" s="173">
        <f>Data!H158</f>
        <v>36770</v>
      </c>
      <c r="N118" s="172">
        <f>Data!I158</f>
        <v>2746</v>
      </c>
    </row>
    <row r="119" spans="12:14" ht="12.75">
      <c r="L119" s="169">
        <f>IF(Data!H159&lt;&gt;"",Data!J159,"")</f>
        <v>36800</v>
      </c>
      <c r="M119" s="173">
        <f>Data!H159</f>
        <v>36800</v>
      </c>
      <c r="N119" s="172">
        <f>Data!I159</f>
        <v>2748</v>
      </c>
    </row>
    <row r="120" spans="12:14" ht="12.75">
      <c r="L120" s="169">
        <f>IF(Data!H160&lt;&gt;"",Data!J160,"")</f>
        <v>36831</v>
      </c>
      <c r="M120" s="173">
        <f>Data!H160</f>
        <v>36831</v>
      </c>
      <c r="N120" s="172">
        <f>Data!I160</f>
        <v>2749</v>
      </c>
    </row>
    <row r="121" spans="12:14" ht="12.75">
      <c r="L121" s="169">
        <f>IF(Data!H161&lt;&gt;"",Data!J161,"")</f>
        <v>36861</v>
      </c>
      <c r="M121" s="173">
        <f>Data!H161</f>
        <v>36861</v>
      </c>
      <c r="N121" s="172">
        <f>Data!I161</f>
        <v>2746</v>
      </c>
    </row>
    <row r="122" spans="12:14" ht="12.75">
      <c r="L122" s="169">
        <f>IF(Data!H162&lt;&gt;"",Data!J162,"")</f>
        <v>36892</v>
      </c>
      <c r="M122" s="173">
        <f>Data!H162</f>
        <v>36892</v>
      </c>
      <c r="N122" s="172">
        <f>Data!I162</f>
        <v>2753</v>
      </c>
    </row>
    <row r="123" spans="12:14" ht="12.75">
      <c r="L123" s="169">
        <f>IF(Data!H163&lt;&gt;"",Data!J163,"")</f>
        <v>36923</v>
      </c>
      <c r="M123" s="173">
        <f>Data!H163</f>
        <v>36923</v>
      </c>
      <c r="N123" s="172">
        <f>Data!I163</f>
        <v>2755</v>
      </c>
    </row>
    <row r="124" spans="12:14" ht="12.75">
      <c r="L124" s="169">
        <f>IF(Data!H164&lt;&gt;"",Data!J164,"")</f>
        <v>36951</v>
      </c>
      <c r="M124" s="173">
        <f>Data!H164</f>
        <v>36951</v>
      </c>
      <c r="N124" s="172">
        <f>Data!I164</f>
        <v>2756</v>
      </c>
    </row>
    <row r="125" spans="12:14" ht="12.75">
      <c r="L125" s="169">
        <f>IF(Data!H165&lt;&gt;"",Data!J165,"")</f>
        <v>36982</v>
      </c>
      <c r="M125" s="173">
        <f>Data!H165</f>
        <v>36982</v>
      </c>
      <c r="N125" s="172">
        <f>Data!I165</f>
        <v>2761</v>
      </c>
    </row>
    <row r="126" spans="12:14" ht="12.75">
      <c r="L126" s="169">
        <f>IF(Data!H166&lt;&gt;"",Data!J166,"")</f>
        <v>37012</v>
      </c>
      <c r="M126" s="173">
        <f>Data!H166</f>
        <v>37012</v>
      </c>
      <c r="N126" s="172">
        <f>Data!I166</f>
        <v>2763</v>
      </c>
    </row>
    <row r="127" spans="12:14" ht="12.75">
      <c r="L127" s="169">
        <f>IF(Data!H167&lt;&gt;"",Data!J167,"")</f>
        <v>37043</v>
      </c>
      <c r="M127" s="173">
        <f>Data!H167</f>
        <v>37043</v>
      </c>
      <c r="N127" s="172">
        <f>Data!I167</f>
        <v>2763</v>
      </c>
    </row>
    <row r="128" spans="12:14" ht="12.75">
      <c r="L128" s="169">
        <f>IF(Data!H168&lt;&gt;"",Data!J168,"")</f>
        <v>37073</v>
      </c>
      <c r="M128" s="173">
        <f>Data!H168</f>
        <v>37073</v>
      </c>
      <c r="N128" s="172">
        <f>Data!I168</f>
        <v>2768</v>
      </c>
    </row>
    <row r="129" spans="12:14" ht="12.75">
      <c r="L129" s="169">
        <f>IF(Data!H169&lt;&gt;"",Data!J169,"")</f>
        <v>37104</v>
      </c>
      <c r="M129" s="173">
        <f>Data!H169</f>
        <v>37104</v>
      </c>
      <c r="N129" s="172">
        <f>Data!I169</f>
        <v>2773</v>
      </c>
    </row>
    <row r="130" spans="12:14" ht="12.75">
      <c r="L130" s="169">
        <f>IF(Data!H170&lt;&gt;"",Data!J170,"")</f>
        <v>37135</v>
      </c>
      <c r="M130" s="173">
        <f>Data!H170</f>
        <v>37135</v>
      </c>
      <c r="N130" s="172">
        <f>Data!I170</f>
        <v>2771</v>
      </c>
    </row>
    <row r="131" spans="12:14" ht="12.75">
      <c r="L131" s="169">
        <f>IF(Data!H171&lt;&gt;"",Data!J171,"")</f>
        <v>37165</v>
      </c>
      <c r="M131" s="173">
        <f>Data!H171</f>
        <v>37165</v>
      </c>
      <c r="N131" s="172">
        <f>Data!I171</f>
        <v>2776</v>
      </c>
    </row>
    <row r="132" spans="12:14" ht="12.75">
      <c r="L132" s="169">
        <f>IF(Data!H172&lt;&gt;"",Data!J172,"")</f>
        <v>37196</v>
      </c>
      <c r="M132" s="173">
        <f>Data!H172</f>
        <v>37196</v>
      </c>
      <c r="N132" s="172">
        <f>Data!I172</f>
        <v>2784</v>
      </c>
    </row>
    <row r="133" spans="12:14" ht="12.75">
      <c r="L133" s="169">
        <f>IF(Data!H173&lt;&gt;"",Data!J173,"")</f>
        <v>37226</v>
      </c>
      <c r="M133" s="173">
        <f>Data!H173</f>
        <v>37226</v>
      </c>
      <c r="N133" s="172">
        <f>Data!I173</f>
        <v>2796</v>
      </c>
    </row>
    <row r="134" spans="12:14" ht="12.75">
      <c r="L134" s="169">
        <f>IF(Data!H174&lt;&gt;"",Data!J174,"")</f>
        <v>37257</v>
      </c>
      <c r="M134" s="173">
        <f>Data!H174</f>
        <v>37257</v>
      </c>
      <c r="N134" s="172">
        <f>Data!I174</f>
        <v>2801</v>
      </c>
    </row>
    <row r="135" spans="12:14" ht="12.75">
      <c r="L135" s="169">
        <f>IF(Data!H175&lt;&gt;"",Data!J175,"")</f>
        <v>37288</v>
      </c>
      <c r="M135" s="173">
        <f>Data!H175</f>
        <v>37288</v>
      </c>
      <c r="N135" s="172">
        <f>Data!I175</f>
        <v>2808</v>
      </c>
    </row>
    <row r="136" spans="12:14" ht="12.75">
      <c r="L136" s="169">
        <f>IF(Data!H176&lt;&gt;"",Data!J176,"")</f>
        <v>37316</v>
      </c>
      <c r="M136" s="173">
        <f>Data!H176</f>
        <v>37316</v>
      </c>
      <c r="N136" s="172">
        <f>Data!I176</f>
        <v>2811</v>
      </c>
    </row>
    <row r="137" spans="12:14" ht="12.75">
      <c r="L137" s="169">
        <f>IF(Data!H177&lt;&gt;"",Data!J177,"")</f>
        <v>37347</v>
      </c>
      <c r="M137" s="173">
        <f>Data!H177</f>
        <v>37347</v>
      </c>
      <c r="N137" s="172">
        <f>Data!I177</f>
        <v>2815</v>
      </c>
    </row>
    <row r="138" spans="12:14" ht="12.75">
      <c r="L138" s="169">
        <f>IF(Data!H178&lt;&gt;"",Data!J178,"")</f>
        <v>37377</v>
      </c>
      <c r="M138" s="173">
        <f>Data!H178</f>
        <v>37377</v>
      </c>
      <c r="N138" s="172">
        <f>Data!I178</f>
        <v>2822</v>
      </c>
    </row>
    <row r="139" spans="12:14" ht="12.75">
      <c r="L139" s="169">
        <f>IF(Data!H179&lt;&gt;"",Data!J179,"")</f>
        <v>37408</v>
      </c>
      <c r="M139" s="173">
        <f>Data!H179</f>
        <v>37408</v>
      </c>
      <c r="N139" s="172">
        <f>Data!I179</f>
        <v>2827</v>
      </c>
    </row>
    <row r="140" spans="12:14" ht="12.75">
      <c r="L140" s="169">
        <f>IF(Data!H180&lt;&gt;"",Data!J180,"")</f>
        <v>37438</v>
      </c>
      <c r="M140" s="173">
        <f>Data!H180</f>
        <v>37438</v>
      </c>
      <c r="N140" s="172">
        <f>Data!I180</f>
        <v>2833</v>
      </c>
    </row>
    <row r="141" spans="12:14" ht="12.75">
      <c r="L141" s="169">
        <f>IF(Data!H181&lt;&gt;"",Data!J181,"")</f>
        <v>37469</v>
      </c>
      <c r="M141" s="173">
        <f>Data!H181</f>
        <v>37469</v>
      </c>
      <c r="N141" s="172">
        <f>Data!I181</f>
        <v>2839</v>
      </c>
    </row>
    <row r="142" spans="12:14" ht="12.75">
      <c r="L142" s="169">
        <f>IF(Data!H182&lt;&gt;"",Data!J182,"")</f>
        <v>37500</v>
      </c>
      <c r="M142" s="173">
        <f>Data!H182</f>
        <v>37500</v>
      </c>
      <c r="N142" s="172">
        <f>Data!I182</f>
        <v>2847</v>
      </c>
    </row>
    <row r="143" spans="12:14" ht="12.75">
      <c r="L143" s="169">
        <f>IF(Data!H183&lt;&gt;"",Data!J183,"")</f>
        <v>37530</v>
      </c>
      <c r="M143" s="173">
        <f>Data!H183</f>
        <v>37530</v>
      </c>
      <c r="N143" s="172">
        <f>Data!I183</f>
        <v>2852</v>
      </c>
    </row>
    <row r="144" spans="12:14" ht="12.75">
      <c r="L144" s="169">
        <f>IF(Data!H184&lt;&gt;"",Data!J184,"")</f>
        <v>37561</v>
      </c>
      <c r="M144" s="173">
        <f>Data!H184</f>
        <v>37561</v>
      </c>
      <c r="N144" s="172">
        <f>Data!I184</f>
        <v>2852</v>
      </c>
    </row>
    <row r="145" spans="12:14" ht="12.75">
      <c r="L145" s="169">
        <f>IF(Data!H185&lt;&gt;"",Data!J185,"")</f>
        <v>37591</v>
      </c>
      <c r="M145" s="173">
        <f>Data!H185</f>
        <v>37591</v>
      </c>
      <c r="N145" s="172">
        <f>Data!I185</f>
        <v>2856</v>
      </c>
    </row>
    <row r="146" spans="12:14" ht="12.75">
      <c r="L146" s="169">
        <f>IF(Data!H186&lt;&gt;"",Data!J186,"")</f>
        <v>37622</v>
      </c>
      <c r="M146" s="173">
        <f>Data!H186</f>
        <v>37622</v>
      </c>
      <c r="N146" s="172">
        <f>Data!I186</f>
        <v>2860</v>
      </c>
    </row>
    <row r="147" spans="12:14" ht="12.75">
      <c r="L147" s="169">
        <f>IF(Data!H187&lt;&gt;"",Data!J187,"")</f>
        <v>37653</v>
      </c>
      <c r="M147" s="173">
        <f>Data!H187</f>
        <v>37653</v>
      </c>
      <c r="N147" s="172">
        <f>Data!I187</f>
        <v>2856</v>
      </c>
    </row>
    <row r="148" spans="12:14" ht="12.75">
      <c r="L148" s="169">
        <f>IF(Data!H188&lt;&gt;"",Data!J188,"")</f>
        <v>37681</v>
      </c>
      <c r="M148" s="173">
        <f>Data!H188</f>
        <v>37681</v>
      </c>
      <c r="N148" s="172">
        <f>Data!I188</f>
        <v>2857</v>
      </c>
    </row>
    <row r="149" spans="12:14" ht="12.75">
      <c r="L149" s="169">
        <f>IF(Data!H189&lt;&gt;"",Data!J189,"")</f>
        <v>37712</v>
      </c>
      <c r="M149" s="173">
        <f>Data!H189</f>
        <v>37712</v>
      </c>
      <c r="N149" s="172">
        <f>Data!I189</f>
        <v>2859</v>
      </c>
    </row>
    <row r="150" spans="12:14" ht="12.75">
      <c r="L150" s="169">
        <f>IF(Data!H190&lt;&gt;"",Data!J190,"")</f>
        <v>37742</v>
      </c>
      <c r="M150" s="173">
        <f>Data!H190</f>
        <v>37742</v>
      </c>
      <c r="N150" s="172">
        <f>Data!I190</f>
        <v>2860</v>
      </c>
    </row>
    <row r="151" spans="12:14" ht="12.75">
      <c r="L151" s="169">
        <f>IF(Data!H191&lt;&gt;"",Data!J191,"")</f>
        <v>37773</v>
      </c>
      <c r="M151" s="173">
        <f>Data!H191</f>
        <v>37773</v>
      </c>
      <c r="N151" s="172">
        <f>Data!I191</f>
        <v>2864</v>
      </c>
    </row>
    <row r="152" spans="12:14" ht="12.75">
      <c r="L152" s="169">
        <f>IF(Data!H192&lt;&gt;"",Data!J192,"")</f>
        <v>37803</v>
      </c>
      <c r="M152" s="173">
        <f>Data!H192</f>
        <v>37803</v>
      </c>
      <c r="N152" s="172">
        <f>Data!I192</f>
        <v>2870</v>
      </c>
    </row>
    <row r="153" spans="12:14" ht="12.75">
      <c r="L153" s="169">
        <f>IF(Data!H193&lt;&gt;"",Data!J193,"")</f>
        <v>37834</v>
      </c>
      <c r="M153" s="173">
        <f>Data!H193</f>
        <v>37834</v>
      </c>
      <c r="N153" s="172">
        <f>Data!I193</f>
        <v>2872</v>
      </c>
    </row>
    <row r="154" spans="12:14" ht="12.75">
      <c r="L154" s="169">
        <f>IF(Data!H194&lt;&gt;"",Data!J194,"")</f>
        <v>37865</v>
      </c>
      <c r="M154" s="173">
        <f>Data!H194</f>
        <v>37865</v>
      </c>
      <c r="N154" s="172">
        <f>Data!I194</f>
        <v>2875</v>
      </c>
    </row>
    <row r="155" spans="12:14" ht="12.75">
      <c r="L155" s="169">
        <f>IF(Data!H195&lt;&gt;"",Data!J195,"")</f>
        <v>37895</v>
      </c>
      <c r="M155" s="173">
        <f>Data!H195</f>
        <v>37895</v>
      </c>
      <c r="N155" s="172">
        <f>Data!I195</f>
        <v>2883</v>
      </c>
    </row>
    <row r="156" spans="12:14" ht="12.75">
      <c r="L156" s="169">
        <f>IF(Data!H196&lt;&gt;"",Data!J196,"")</f>
        <v>37926</v>
      </c>
      <c r="M156" s="173">
        <f>Data!H196</f>
        <v>37926</v>
      </c>
      <c r="N156" s="172">
        <f>Data!I196</f>
        <v>2886</v>
      </c>
    </row>
    <row r="157" spans="12:14" ht="12.75">
      <c r="L157" s="169">
        <f>IF(Data!H197&lt;&gt;"",Data!J197,"")</f>
        <v>37956</v>
      </c>
      <c r="M157" s="173">
        <f>Data!H197</f>
        <v>37956</v>
      </c>
      <c r="N157" s="172">
        <f>Data!I197</f>
        <v>2891</v>
      </c>
    </row>
    <row r="158" spans="12:14" ht="12.75">
      <c r="L158" s="169">
        <f>IF(Data!H198&lt;&gt;"",Data!J198,"")</f>
        <v>37987</v>
      </c>
      <c r="M158" s="173">
        <f>Data!H198</f>
        <v>37987</v>
      </c>
      <c r="N158" s="172">
        <f>Data!I198</f>
        <v>2894</v>
      </c>
    </row>
    <row r="159" spans="12:14" ht="12.75">
      <c r="L159" s="169">
        <f>IF(Data!H199&lt;&gt;"",Data!J199,"")</f>
        <v>38018</v>
      </c>
      <c r="M159" s="173">
        <f>Data!H199</f>
        <v>38018</v>
      </c>
      <c r="N159" s="172">
        <f>Data!I199</f>
        <v>2904</v>
      </c>
    </row>
    <row r="160" spans="12:14" ht="12.75">
      <c r="L160" s="169">
        <f>IF(Data!H200&lt;&gt;"",Data!J200,"")</f>
        <v>38047</v>
      </c>
      <c r="M160" s="173">
        <f>Data!H200</f>
        <v>38047</v>
      </c>
      <c r="N160" s="172">
        <f>Data!I200</f>
        <v>2918</v>
      </c>
    </row>
    <row r="161" spans="12:14" ht="12.75">
      <c r="L161" s="169">
        <f>IF(Data!H201&lt;&gt;"",Data!J201,"")</f>
        <v>38078</v>
      </c>
      <c r="M161" s="173">
        <f>Data!H201</f>
        <v>38078</v>
      </c>
      <c r="N161" s="172">
        <f>Data!I201</f>
        <v>2930</v>
      </c>
    </row>
    <row r="162" spans="12:14" ht="12.75">
      <c r="L162" s="169">
        <f>IF(Data!H202&lt;&gt;"",Data!J202,"")</f>
        <v>38108</v>
      </c>
      <c r="M162" s="173">
        <f>Data!H202</f>
        <v>38108</v>
      </c>
      <c r="N162" s="172">
        <f>Data!I202</f>
        <v>2934</v>
      </c>
    </row>
    <row r="163" spans="12:14" ht="12.75">
      <c r="L163" s="169">
        <f>IF(Data!H203&lt;&gt;"",Data!J203,"")</f>
        <v>38139</v>
      </c>
      <c r="M163" s="173">
        <f>Data!H203</f>
        <v>38139</v>
      </c>
      <c r="N163" s="172">
        <f>Data!I203</f>
        <v>2939</v>
      </c>
    </row>
    <row r="164" spans="12:14" ht="12.75">
      <c r="L164" s="169">
        <f>IF(Data!H204&lt;&gt;"",Data!J204,"")</f>
        <v>38169</v>
      </c>
      <c r="M164" s="173">
        <f>Data!H204</f>
        <v>38169</v>
      </c>
      <c r="N164" s="172">
        <f>Data!I204</f>
        <v>2943</v>
      </c>
    </row>
    <row r="165" spans="12:14" ht="12.75">
      <c r="L165" s="169">
        <f>IF(Data!H205&lt;&gt;"",Data!J205,"")</f>
        <v>38200</v>
      </c>
      <c r="M165" s="173">
        <f>Data!H205</f>
        <v>38200</v>
      </c>
      <c r="N165" s="172">
        <f>Data!I205</f>
        <v>2945</v>
      </c>
    </row>
    <row r="166" spans="12:14" ht="12.75">
      <c r="L166" s="169">
        <f>IF(Data!H206&lt;&gt;"",Data!J206,"")</f>
        <v>38231</v>
      </c>
      <c r="M166" s="173">
        <f>Data!H206</f>
        <v>38231</v>
      </c>
      <c r="N166" s="172">
        <f>Data!I206</f>
        <v>2952</v>
      </c>
    </row>
    <row r="167" spans="12:14" ht="12.75">
      <c r="L167" s="169">
        <f>IF(Data!H207&lt;&gt;"",Data!J207,"")</f>
        <v>38261</v>
      </c>
      <c r="M167" s="173">
        <f>Data!H207</f>
        <v>38261</v>
      </c>
      <c r="N167" s="172">
        <f>Data!I207</f>
        <v>2952</v>
      </c>
    </row>
    <row r="168" spans="12:14" ht="12.75">
      <c r="L168" s="169">
        <f>IF(Data!H208&lt;&gt;"",Data!J208,"")</f>
        <v>38292</v>
      </c>
      <c r="M168" s="173">
        <f>Data!H208</f>
        <v>38292</v>
      </c>
      <c r="N168" s="172">
        <f>Data!I208</f>
        <v>2958</v>
      </c>
    </row>
    <row r="169" spans="12:14" ht="12.75">
      <c r="L169" s="169">
        <f>IF(Data!H209&lt;&gt;"",Data!J209,"")</f>
        <v>38322</v>
      </c>
      <c r="M169" s="173">
        <f>Data!H209</f>
        <v>38322</v>
      </c>
      <c r="N169" s="172">
        <f>Data!I209</f>
        <v>2964</v>
      </c>
    </row>
    <row r="170" spans="12:14" ht="12.75">
      <c r="L170" s="169">
        <f>IF(Data!H210&lt;&gt;"",Data!J210,"")</f>
        <v>38353</v>
      </c>
      <c r="M170" s="173">
        <f>Data!H210</f>
        <v>38353</v>
      </c>
      <c r="N170" s="172">
        <f>Data!I210</f>
        <v>2966</v>
      </c>
    </row>
    <row r="171" spans="12:14" ht="12.75">
      <c r="L171" s="169">
        <f>IF(Data!H211&lt;&gt;"",Data!J211,"")</f>
        <v>38384</v>
      </c>
      <c r="M171" s="173">
        <f>Data!H211</f>
        <v>38384</v>
      </c>
      <c r="N171" s="172">
        <f>Data!I211</f>
        <v>2972</v>
      </c>
    </row>
    <row r="172" spans="12:14" ht="12.75">
      <c r="L172" s="169">
        <f>IF(Data!H212&lt;&gt;"",Data!J212,"")</f>
        <v>38412</v>
      </c>
      <c r="M172" s="173">
        <f>Data!H212</f>
        <v>38412</v>
      </c>
      <c r="N172" s="172">
        <f>Data!I212</f>
        <v>2974</v>
      </c>
    </row>
    <row r="173" spans="12:14" ht="12.75">
      <c r="L173" s="169">
        <f>IF(Data!H213&lt;&gt;"",Data!J213,"")</f>
        <v>38443</v>
      </c>
      <c r="M173" s="173">
        <f>Data!H213</f>
        <v>38443</v>
      </c>
      <c r="N173" s="172">
        <f>Data!I213</f>
        <v>2974</v>
      </c>
    </row>
    <row r="174" spans="12:14" ht="12.75">
      <c r="L174" s="169">
        <f>IF(Data!H214&lt;&gt;"",Data!J214,"")</f>
        <v>38473</v>
      </c>
      <c r="M174" s="173">
        <f>Data!H214</f>
        <v>38473</v>
      </c>
      <c r="N174" s="172">
        <f>Data!I214</f>
        <v>2980</v>
      </c>
    </row>
    <row r="175" spans="12:14" ht="12.75">
      <c r="L175" s="169">
        <f>IF(Data!H215&lt;&gt;"",Data!J215,"")</f>
        <v>38504</v>
      </c>
      <c r="M175" s="173">
        <f>Data!H215</f>
        <v>38504</v>
      </c>
      <c r="N175" s="172">
        <f>Data!I215</f>
        <v>2987</v>
      </c>
    </row>
    <row r="176" spans="12:14" ht="12.75">
      <c r="L176" s="169">
        <f>IF(Data!H216&lt;&gt;"",Data!J216,"")</f>
        <v>38534</v>
      </c>
      <c r="M176" s="173">
        <f>Data!H216</f>
        <v>38534</v>
      </c>
      <c r="N176" s="172">
        <f>Data!I216</f>
        <v>2988</v>
      </c>
    </row>
    <row r="177" spans="12:14" ht="12.75">
      <c r="L177" s="169">
        <f>IF(Data!H217&lt;&gt;"",Data!J217,"")</f>
        <v>38565</v>
      </c>
      <c r="M177" s="173">
        <f>Data!H217</f>
        <v>38565</v>
      </c>
      <c r="N177" s="172">
        <f>Data!I217</f>
        <v>2990</v>
      </c>
    </row>
    <row r="178" spans="12:14" ht="12.75">
      <c r="L178" s="169">
        <f>IF(Data!H218&lt;&gt;"",Data!J218,"")</f>
        <v>38596</v>
      </c>
      <c r="M178" s="173">
        <f>Data!H218</f>
        <v>38596</v>
      </c>
      <c r="N178" s="172">
        <f>Data!I218</f>
        <v>2988</v>
      </c>
    </row>
    <row r="179" spans="12:14" ht="12.75">
      <c r="L179" s="169">
        <f>IF(Data!H219&lt;&gt;"",Data!J219,"")</f>
        <v>38626</v>
      </c>
      <c r="M179" s="173">
        <f>Data!H219</f>
        <v>38626</v>
      </c>
      <c r="N179" s="172">
        <f>Data!I219</f>
        <v>2985</v>
      </c>
    </row>
    <row r="180" spans="12:14" ht="12.75">
      <c r="L180" s="169">
        <f>IF(Data!H220&lt;&gt;"",Data!J220,"")</f>
        <v>38657</v>
      </c>
      <c r="M180" s="173">
        <f>Data!H220</f>
        <v>38657</v>
      </c>
      <c r="N180" s="172">
        <f>Data!I220</f>
        <v>2988</v>
      </c>
    </row>
    <row r="181" spans="12:14" ht="12.75">
      <c r="L181" s="169">
        <f>IF(Data!H221&lt;&gt;"",Data!J221,"")</f>
        <v>38687</v>
      </c>
      <c r="M181" s="173">
        <f>Data!H221</f>
        <v>38687</v>
      </c>
      <c r="N181" s="172">
        <f>Data!I221</f>
        <v>2989</v>
      </c>
    </row>
    <row r="182" spans="12:14" ht="12.75">
      <c r="L182" s="169">
        <f>IF(Data!H222&lt;&gt;"",Data!J222,"")</f>
        <v>38718</v>
      </c>
      <c r="M182" s="173">
        <f>Data!H222</f>
        <v>38718</v>
      </c>
      <c r="N182" s="172">
        <f>Data!I222</f>
        <v>2998</v>
      </c>
    </row>
    <row r="183" spans="12:14" ht="12.75">
      <c r="L183" s="169">
        <f>IF(Data!H223&lt;&gt;"",Data!J223,"")</f>
        <v>38749</v>
      </c>
      <c r="M183" s="173">
        <f>Data!H223</f>
        <v>38749</v>
      </c>
      <c r="N183" s="172">
        <f>Data!I223</f>
        <v>2999</v>
      </c>
    </row>
    <row r="184" spans="12:14" ht="12.75">
      <c r="L184" s="169">
        <f>IF(Data!H224&lt;&gt;"",Data!J224,"")</f>
        <v>38777</v>
      </c>
      <c r="M184" s="173">
        <f>Data!H224</f>
        <v>38777</v>
      </c>
      <c r="N184" s="172">
        <f>Data!I224</f>
        <v>3003</v>
      </c>
    </row>
    <row r="185" spans="12:14" ht="12.75">
      <c r="L185" s="169">
        <f>IF(Data!H225&lt;&gt;"",Data!J225,"")</f>
        <v>38808</v>
      </c>
      <c r="M185" s="173">
        <f>Data!H225</f>
        <v>38808</v>
      </c>
      <c r="N185" s="172">
        <f>Data!I225</f>
        <v>3003</v>
      </c>
    </row>
    <row r="186" spans="12:14" ht="12.75">
      <c r="L186" s="169">
        <f>IF(Data!H226&lt;&gt;"",Data!J226,"")</f>
        <v>38838</v>
      </c>
      <c r="M186" s="173">
        <f>Data!H226</f>
        <v>38838</v>
      </c>
      <c r="N186" s="172">
        <f>Data!I226</f>
        <v>3003</v>
      </c>
    </row>
    <row r="187" spans="12:14" ht="12.75">
      <c r="L187" s="169">
        <f>IF(Data!H227&lt;&gt;"",Data!J227,"")</f>
        <v>38869</v>
      </c>
      <c r="M187" s="173">
        <f>Data!H227</f>
        <v>38869</v>
      </c>
      <c r="N187" s="172">
        <f>Data!I227</f>
        <v>3003</v>
      </c>
    </row>
    <row r="188" spans="12:14" ht="12.75">
      <c r="L188" s="169">
        <f>IF(Data!H228&lt;&gt;"",Data!J228,"")</f>
        <v>38899</v>
      </c>
      <c r="M188" s="173">
        <f>Data!H228</f>
        <v>38899</v>
      </c>
      <c r="N188" s="172">
        <f>Data!I228</f>
        <v>2999</v>
      </c>
    </row>
    <row r="189" spans="12:14" ht="12.75">
      <c r="L189" s="169">
        <f>IF(Data!H229&lt;&gt;"",Data!J229,"")</f>
        <v>38930</v>
      </c>
      <c r="M189" s="173">
        <f>Data!H229</f>
        <v>38930</v>
      </c>
      <c r="N189" s="172">
        <f>Data!I229</f>
        <v>2999</v>
      </c>
    </row>
    <row r="190" spans="12:14" ht="12.75">
      <c r="L190" s="169">
        <f>IF(Data!H230&lt;&gt;"",Data!J230,"")</f>
        <v>38961</v>
      </c>
      <c r="M190" s="173">
        <f>Data!H230</f>
        <v>38961</v>
      </c>
      <c r="N190" s="172">
        <f>Data!I230</f>
        <v>3003</v>
      </c>
    </row>
    <row r="191" spans="12:14" ht="12.75">
      <c r="L191" s="169">
        <f>IF(Data!H231&lt;&gt;"",Data!J231,"")</f>
        <v>38991</v>
      </c>
      <c r="M191" s="173">
        <f>Data!H231</f>
        <v>38991</v>
      </c>
      <c r="N191" s="172">
        <f>Data!I231</f>
        <v>3010</v>
      </c>
    </row>
    <row r="192" spans="12:14" ht="12.75">
      <c r="L192" s="169">
        <f>IF(Data!H232&lt;&gt;"",Data!J232,"")</f>
        <v>39022</v>
      </c>
      <c r="M192" s="173">
        <f>Data!H232</f>
        <v>39022</v>
      </c>
      <c r="N192" s="172">
        <f>Data!I232</f>
        <v>3012</v>
      </c>
    </row>
    <row r="193" spans="12:14" ht="12.75">
      <c r="L193" s="169">
        <f>IF(Data!H233&lt;&gt;"",Data!J233,"")</f>
        <v>39052</v>
      </c>
      <c r="M193" s="173">
        <f>Data!H233</f>
        <v>39052</v>
      </c>
      <c r="N193" s="172">
        <f>Data!I233</f>
        <v>3014</v>
      </c>
    </row>
    <row r="194" spans="12:14" ht="12.75">
      <c r="L194" s="169">
        <f>IF(Data!H234&lt;&gt;"",Data!J234,"")</f>
        <v>39083</v>
      </c>
      <c r="M194" s="173">
        <f>Data!H234</f>
        <v>39083</v>
      </c>
      <c r="N194" s="172">
        <f>Data!I234</f>
        <v>3015</v>
      </c>
    </row>
    <row r="195" spans="12:14" ht="12.75">
      <c r="L195" s="169">
        <f>IF(Data!H235&lt;&gt;"",Data!J235,"")</f>
        <v>39114</v>
      </c>
      <c r="M195" s="173">
        <f>Data!H235</f>
        <v>39114</v>
      </c>
      <c r="N195" s="172">
        <f>Data!I235</f>
        <v>3013</v>
      </c>
    </row>
    <row r="196" spans="12:14" ht="12.75">
      <c r="L196" s="169">
        <f>IF(Data!H236&lt;&gt;"",Data!J236,"")</f>
        <v>39142</v>
      </c>
      <c r="M196" s="173">
        <f>Data!H236</f>
        <v>39142</v>
      </c>
      <c r="N196" s="172">
        <f>Data!I236</f>
        <v>3016</v>
      </c>
    </row>
    <row r="197" spans="12:14" ht="12.75">
      <c r="L197" s="169">
        <f>IF(Data!H237&lt;&gt;"",Data!J237,"")</f>
        <v>39173</v>
      </c>
      <c r="M197" s="173">
        <f>Data!H237</f>
        <v>39173</v>
      </c>
      <c r="N197" s="172">
        <f>Data!I237</f>
        <v>3018</v>
      </c>
    </row>
    <row r="198" spans="12:14" ht="12.75">
      <c r="L198" s="169">
        <f>IF(Data!H238&lt;&gt;"",Data!J238,"")</f>
        <v>39203</v>
      </c>
      <c r="M198" s="173">
        <f>Data!H238</f>
        <v>39203</v>
      </c>
      <c r="N198" s="172">
        <f>Data!I238</f>
        <v>3023</v>
      </c>
    </row>
    <row r="199" spans="12:14" ht="12.75">
      <c r="L199" s="169">
        <f>IF(Data!H239&lt;&gt;"",Data!J239,"")</f>
        <v>39234</v>
      </c>
      <c r="M199" s="173">
        <f>Data!H239</f>
        <v>39234</v>
      </c>
      <c r="N199" s="172">
        <f>Data!I239</f>
        <v>3024</v>
      </c>
    </row>
    <row r="200" spans="12:14" ht="12.75">
      <c r="L200" s="169">
        <f>IF(Data!H240&lt;&gt;"",Data!J240,"")</f>
        <v>39264</v>
      </c>
      <c r="M200" s="173">
        <f>Data!H240</f>
        <v>39264</v>
      </c>
      <c r="N200" s="172">
        <f>Data!I240</f>
        <v>3028</v>
      </c>
    </row>
    <row r="201" spans="12:14" ht="12.75">
      <c r="L201" s="169">
        <f>IF(Data!H241&lt;&gt;"",Data!J241,"")</f>
        <v>39295</v>
      </c>
      <c r="M201" s="173">
        <f>Data!H241</f>
        <v>39295</v>
      </c>
      <c r="N201" s="172">
        <f>Data!I241</f>
        <v>3034</v>
      </c>
    </row>
    <row r="202" spans="12:14" ht="12.75">
      <c r="L202" s="169">
        <f>IF(Data!H242&lt;&gt;"",Data!J242,"")</f>
        <v>39326</v>
      </c>
      <c r="M202" s="173">
        <f>Data!H242</f>
        <v>39326</v>
      </c>
      <c r="N202" s="172">
        <f>Data!I242</f>
        <v>3034</v>
      </c>
    </row>
    <row r="203" spans="12:14" ht="12.75">
      <c r="L203" s="169">
        <f>IF(Data!H243&lt;&gt;"",Data!J243,"")</f>
        <v>39356</v>
      </c>
      <c r="M203" s="173">
        <f>Data!H243</f>
        <v>39356</v>
      </c>
      <c r="N203" s="172">
        <f>Data!I243</f>
        <v>3038</v>
      </c>
    </row>
    <row r="204" spans="12:14" ht="12.75">
      <c r="L204" s="169">
        <f>IF(Data!H244&lt;&gt;"",Data!J244,"")</f>
        <v>39387</v>
      </c>
      <c r="M204" s="173">
        <f>Data!H244</f>
        <v>39387</v>
      </c>
      <c r="N204" s="172">
        <f>Data!I244</f>
        <v>3039</v>
      </c>
    </row>
    <row r="205" spans="12:14" ht="12.75">
      <c r="L205" s="169">
        <f>IF(Data!H245&lt;&gt;"",Data!J245,"")</f>
        <v>39417</v>
      </c>
      <c r="M205" s="173">
        <f>Data!H245</f>
        <v>39417</v>
      </c>
      <c r="N205" s="172">
        <f>Data!I245</f>
        <v>3031</v>
      </c>
    </row>
    <row r="206" spans="12:14" ht="12.75">
      <c r="L206" s="169">
        <f>IF(Data!H246&lt;&gt;"",Data!J246,"")</f>
        <v>39448</v>
      </c>
      <c r="M206" s="173">
        <f>Data!H246</f>
        <v>39448</v>
      </c>
      <c r="N206" s="172">
        <f>Data!I246</f>
        <v>3030</v>
      </c>
    </row>
    <row r="207" spans="12:14" ht="12.75">
      <c r="L207" s="169">
        <f>IF(Data!H247&lt;&gt;"",Data!J247,"")</f>
        <v>39479</v>
      </c>
      <c r="M207" s="173">
        <f>Data!H247</f>
        <v>39479</v>
      </c>
      <c r="N207" s="172">
        <f>Data!I247</f>
        <v>3033</v>
      </c>
    </row>
    <row r="208" spans="12:14" ht="12.75">
      <c r="L208" s="169">
        <f>IF(Data!H248&lt;&gt;"",Data!J248,"")</f>
        <v>39508</v>
      </c>
      <c r="M208" s="173">
        <f>Data!H248</f>
        <v>39508</v>
      </c>
      <c r="N208" s="172">
        <f>Data!I248</f>
        <v>3026</v>
      </c>
    </row>
    <row r="209" spans="12:14" ht="12.75">
      <c r="L209" s="169">
        <f>IF(Data!H249&lt;&gt;"",Data!J249,"")</f>
        <v>39539</v>
      </c>
      <c r="M209" s="173">
        <f>Data!H249</f>
        <v>39539</v>
      </c>
      <c r="N209" s="172">
        <f>Data!I249</f>
        <v>3026</v>
      </c>
    </row>
    <row r="210" spans="12:14" ht="12.75">
      <c r="L210" s="169">
        <f>IF(Data!H250&lt;&gt;"",Data!J250,"")</f>
        <v>39569</v>
      </c>
      <c r="M210" s="173">
        <f>Data!H250</f>
        <v>39569</v>
      </c>
      <c r="N210" s="172">
        <f>Data!I250</f>
        <v>3020</v>
      </c>
    </row>
    <row r="211" spans="12:14" ht="12.75">
      <c r="L211" s="169">
        <f>IF(Data!H251&lt;&gt;"",Data!J251,"")</f>
        <v>39600</v>
      </c>
      <c r="M211" s="173">
        <f>Data!H251</f>
        <v>39600</v>
      </c>
      <c r="N211" s="172">
        <f>Data!I251</f>
        <v>3011</v>
      </c>
    </row>
    <row r="212" spans="12:14" ht="12.75">
      <c r="L212" s="169">
        <f>IF(Data!H252&lt;&gt;"",Data!J252,"")</f>
        <v>39630</v>
      </c>
      <c r="M212" s="173">
        <f>Data!H252</f>
        <v>39630</v>
      </c>
      <c r="N212" s="172">
        <f>Data!I252</f>
        <v>3006</v>
      </c>
    </row>
    <row r="213" spans="12:14" ht="12.75">
      <c r="L213" s="169">
        <f>IF(Data!H253&lt;&gt;"",Data!J253,"")</f>
        <v>39661</v>
      </c>
      <c r="M213" s="173">
        <f>Data!H253</f>
        <v>39661</v>
      </c>
      <c r="N213" s="172">
        <f>Data!I253</f>
        <v>2996</v>
      </c>
    </row>
    <row r="214" spans="12:14" ht="12.75">
      <c r="L214" s="169">
        <f>IF(Data!H254&lt;&gt;"",Data!J254,"")</f>
        <v>39692</v>
      </c>
      <c r="M214" s="173">
        <f>Data!H254</f>
        <v>39692</v>
      </c>
      <c r="N214" s="172">
        <f>Data!I254</f>
        <v>2989</v>
      </c>
    </row>
    <row r="215" spans="12:14" ht="12.75">
      <c r="L215" s="169">
        <f>IF(Data!H255&lt;&gt;"",Data!J255,"")</f>
        <v>39722</v>
      </c>
      <c r="M215" s="173">
        <f>Data!H255</f>
        <v>39722</v>
      </c>
      <c r="N215" s="172">
        <f>Data!I255</f>
        <v>2983</v>
      </c>
    </row>
    <row r="216" spans="12:14" ht="12.75">
      <c r="L216" s="169">
        <f>IF(Data!H256&lt;&gt;"",Data!J256,"")</f>
        <v>39753</v>
      </c>
      <c r="M216" s="173">
        <f>Data!H256</f>
        <v>39753</v>
      </c>
      <c r="N216" s="172">
        <f>Data!I256</f>
        <v>2974</v>
      </c>
    </row>
    <row r="217" spans="12:14" ht="12.75">
      <c r="L217" s="169">
        <f>IF(Data!H257&lt;&gt;"",Data!J257,"")</f>
        <v>39783</v>
      </c>
      <c r="M217" s="173">
        <f>Data!H257</f>
        <v>39783</v>
      </c>
      <c r="N217" s="172">
        <f>Data!I257</f>
        <v>2976</v>
      </c>
    </row>
    <row r="218" spans="12:14" ht="12.75">
      <c r="L218" s="169">
        <f>IF(Data!H258&lt;&gt;"",Data!J258,"")</f>
        <v>39814</v>
      </c>
      <c r="M218" s="173">
        <f>Data!H258</f>
        <v>39814</v>
      </c>
      <c r="N218" s="172">
        <f>Data!I258</f>
        <v>2968</v>
      </c>
    </row>
    <row r="219" spans="12:14" ht="12.75">
      <c r="L219" s="169">
        <f>IF(Data!H259&lt;&gt;"",Data!J259,"")</f>
        <v>39845</v>
      </c>
      <c r="M219" s="173">
        <f>Data!H259</f>
        <v>39845</v>
      </c>
      <c r="N219" s="172">
        <f>Data!I259</f>
        <v>2964</v>
      </c>
    </row>
    <row r="220" spans="12:14" ht="12.75">
      <c r="L220" s="169">
        <f>IF(Data!H260&lt;&gt;"",Data!J260,"")</f>
        <v>39873</v>
      </c>
      <c r="M220" s="173">
        <f>Data!H260</f>
        <v>39873</v>
      </c>
      <c r="N220" s="172">
        <f>Data!I260</f>
        <v>2958</v>
      </c>
    </row>
    <row r="221" spans="12:14" ht="12.75">
      <c r="L221" s="169">
        <f>IF(Data!H261&lt;&gt;"",Data!J261,"")</f>
        <v>39904</v>
      </c>
      <c r="M221" s="173">
        <f>Data!H261</f>
        <v>39904</v>
      </c>
      <c r="N221" s="172">
        <f>Data!I261</f>
        <v>2956</v>
      </c>
    </row>
    <row r="222" spans="12:14" ht="12.75">
      <c r="L222" s="169">
        <f>IF(Data!H262&lt;&gt;"",Data!J262,"")</f>
        <v>39934</v>
      </c>
      <c r="M222" s="173">
        <f>Data!H262</f>
        <v>39934</v>
      </c>
      <c r="N222" s="172">
        <f>Data!I262</f>
        <v>2953</v>
      </c>
    </row>
    <row r="223" spans="12:14" ht="12.75">
      <c r="L223" s="169">
        <f>IF(Data!H263&lt;&gt;"",Data!J263,"")</f>
        <v>39965</v>
      </c>
      <c r="M223" s="173">
        <f>Data!H263</f>
        <v>39965</v>
      </c>
      <c r="N223" s="172">
        <f>Data!I263</f>
        <v>2955</v>
      </c>
    </row>
    <row r="224" spans="12:14" ht="12.75">
      <c r="L224" s="169">
        <f>IF(Data!H264&lt;&gt;"",Data!J264,"")</f>
        <v>39995</v>
      </c>
      <c r="M224" s="173">
        <f>Data!H264</f>
        <v>39995</v>
      </c>
      <c r="N224" s="172">
        <f>Data!I264</f>
        <v>2958</v>
      </c>
    </row>
    <row r="225" spans="12:14" ht="12.75">
      <c r="L225" s="169">
        <f>IF(Data!H265&lt;&gt;"",Data!J265,"")</f>
        <v>40026</v>
      </c>
      <c r="M225" s="173">
        <f>Data!H265</f>
        <v>40026</v>
      </c>
      <c r="N225" s="172">
        <f>Data!I265</f>
        <v>2958</v>
      </c>
    </row>
    <row r="226" spans="12:14" ht="12.75">
      <c r="L226" s="169">
        <f>IF(Data!H266&lt;&gt;"",Data!J266,"")</f>
        <v>40057</v>
      </c>
      <c r="M226" s="173">
        <f>Data!H266</f>
        <v>40057</v>
      </c>
      <c r="N226" s="172">
        <f>Data!I266</f>
        <v>2961</v>
      </c>
    </row>
    <row r="227" spans="12:14" ht="12.75">
      <c r="L227" s="169">
        <f>IF(Data!H267&lt;&gt;"",Data!J267,"")</f>
        <v>40087</v>
      </c>
      <c r="M227" s="173">
        <f>Data!H267</f>
        <v>40087</v>
      </c>
      <c r="N227" s="172">
        <f>Data!I267</f>
        <v>2958</v>
      </c>
    </row>
    <row r="228" spans="12:14" ht="12.75">
      <c r="L228" s="169">
        <f>IF(Data!H268&lt;&gt;"",Data!J268,"")</f>
        <v>40118</v>
      </c>
      <c r="M228" s="173">
        <f>Data!H268</f>
        <v>40118</v>
      </c>
      <c r="N228" s="172">
        <f>Data!I268</f>
        <v>2958</v>
      </c>
    </row>
    <row r="229" spans="12:14" ht="12.75">
      <c r="L229" s="169">
        <f>IF(Data!H269&lt;&gt;"",Data!J269,"")</f>
        <v>40148</v>
      </c>
      <c r="M229" s="173">
        <f>Data!H269</f>
        <v>40148</v>
      </c>
      <c r="N229" s="172">
        <f>Data!I269</f>
        <v>2956</v>
      </c>
    </row>
    <row r="230" spans="12:14" ht="12.75">
      <c r="L230" s="169">
        <f>IF(Data!H270&lt;&gt;"",Data!J270,"")</f>
        <v>40179</v>
      </c>
      <c r="M230" s="173">
        <f>Data!H270</f>
        <v>40179</v>
      </c>
      <c r="N230" s="172">
        <f>Data!I270</f>
        <v>2951</v>
      </c>
    </row>
    <row r="231" spans="12:14" ht="12.75">
      <c r="L231" s="169">
        <f>IF(Data!H271&lt;&gt;"",Data!J271,"")</f>
        <v>40210</v>
      </c>
      <c r="M231" s="173">
        <f>Data!H271</f>
        <v>40210</v>
      </c>
      <c r="N231" s="172">
        <f>Data!I271</f>
        <v>2944</v>
      </c>
    </row>
    <row r="232" spans="12:14" ht="12.75">
      <c r="L232" s="169">
        <f>IF(Data!H272&lt;&gt;"",Data!J272,"")</f>
        <v>40238</v>
      </c>
      <c r="M232" s="173">
        <f>Data!H272</f>
        <v>40238</v>
      </c>
      <c r="N232" s="172">
        <f>Data!I272</f>
        <v>2949</v>
      </c>
    </row>
    <row r="233" spans="12:14" ht="12.75">
      <c r="L233" s="169">
        <f>IF(Data!H273&lt;&gt;"",Data!J273,"")</f>
        <v>40269</v>
      </c>
      <c r="M233" s="173">
        <f>Data!H273</f>
        <v>40269</v>
      </c>
      <c r="N233" s="172">
        <f>Data!I273</f>
        <v>2952</v>
      </c>
    </row>
    <row r="234" spans="12:14" ht="12.75">
      <c r="L234" s="169">
        <f>IF(Data!H274&lt;&gt;"",Data!J274,"")</f>
        <v>40299</v>
      </c>
      <c r="M234" s="173">
        <f>Data!H274</f>
        <v>40299</v>
      </c>
      <c r="N234" s="172">
        <f>Data!I274</f>
        <v>2950</v>
      </c>
    </row>
    <row r="235" spans="12:14" ht="12.75">
      <c r="L235" s="169">
        <f>IF(Data!H275&lt;&gt;"",Data!J275,"")</f>
        <v>40330</v>
      </c>
      <c r="M235" s="173">
        <f>Data!H275</f>
        <v>40330</v>
      </c>
      <c r="N235" s="172">
        <f>Data!I275</f>
        <v>2952</v>
      </c>
    </row>
    <row r="236" spans="12:14" ht="12.75">
      <c r="L236" s="169">
        <f>IF(Data!H276&lt;&gt;"",Data!J276,"")</f>
        <v>40360</v>
      </c>
      <c r="M236" s="173">
        <f>Data!H276</f>
        <v>40360</v>
      </c>
      <c r="N236" s="172">
        <f>Data!I276</f>
        <v>2953</v>
      </c>
    </row>
    <row r="237" spans="12:14" ht="12.75">
      <c r="L237" s="169">
        <f>IF(Data!H277&lt;&gt;"",Data!J277,"")</f>
        <v>40391</v>
      </c>
      <c r="M237" s="173">
        <f>Data!H277</f>
        <v>40391</v>
      </c>
      <c r="N237" s="172">
        <f>Data!I277</f>
        <v>2956</v>
      </c>
    </row>
    <row r="238" spans="12:14" ht="12.75">
      <c r="L238" s="169">
        <f>IF(Data!H278&lt;&gt;"",Data!J278,"")</f>
        <v>40422</v>
      </c>
      <c r="M238" s="173">
        <f>Data!H278</f>
        <v>40422</v>
      </c>
      <c r="N238" s="172">
        <f>Data!I278</f>
        <v>2959</v>
      </c>
    </row>
    <row r="239" spans="12:14" ht="12.75">
      <c r="L239" s="169">
        <f>IF(Data!H279&lt;&gt;"",Data!J279,"")</f>
        <v>40452</v>
      </c>
      <c r="M239" s="173">
        <f>Data!H279</f>
        <v>40452</v>
      </c>
      <c r="N239" s="172">
        <f>Data!I279</f>
        <v>2963</v>
      </c>
    </row>
    <row r="240" spans="12:14" ht="12.75">
      <c r="L240" s="169">
        <f>IF(Data!H280&lt;&gt;"",Data!J280,"")</f>
        <v>40483</v>
      </c>
      <c r="M240" s="173">
        <f>Data!H280</f>
        <v>40483</v>
      </c>
      <c r="N240" s="172">
        <f>Data!I280</f>
        <v>2966</v>
      </c>
    </row>
    <row r="241" spans="12:14" ht="12.75">
      <c r="L241" s="169">
        <f>IF(Data!H281&lt;&gt;"",Data!J281,"")</f>
        <v>40513</v>
      </c>
      <c r="M241" s="173">
        <f>Data!H281</f>
        <v>40513</v>
      </c>
      <c r="N241" s="172">
        <f>Data!I281</f>
        <v>2967</v>
      </c>
    </row>
    <row r="242" spans="12:14" ht="12.75">
      <c r="L242" s="169">
        <f>IF(Data!H282&lt;&gt;"",Data!J282,"")</f>
        <v>40544</v>
      </c>
      <c r="M242" s="173">
        <f>Data!H282</f>
        <v>40544</v>
      </c>
      <c r="N242" s="172">
        <f>Data!I282</f>
        <v>2970</v>
      </c>
    </row>
    <row r="243" spans="12:14" ht="12.75">
      <c r="L243" s="169">
        <f>IF(Data!H283&lt;&gt;"",Data!J283,"")</f>
        <v>40575</v>
      </c>
      <c r="M243" s="173">
        <f>Data!H283</f>
        <v>40575</v>
      </c>
      <c r="N243" s="172">
        <f>Data!I283</f>
        <v>2973</v>
      </c>
    </row>
    <row r="244" spans="12:14" ht="12.75">
      <c r="L244" s="169">
        <f>IF(Data!H284&lt;&gt;"",Data!J284,"")</f>
        <v>40603</v>
      </c>
      <c r="M244" s="173">
        <f>Data!H284</f>
        <v>40603</v>
      </c>
      <c r="N244" s="172">
        <f>Data!I284</f>
        <v>2971</v>
      </c>
    </row>
    <row r="245" spans="12:14" ht="12.75">
      <c r="L245" s="169">
        <f>IF(Data!H285&lt;&gt;"",Data!J285,"")</f>
        <v>40634</v>
      </c>
      <c r="M245" s="173">
        <f>Data!H285</f>
        <v>40634</v>
      </c>
      <c r="N245" s="172">
        <f>Data!I285</f>
        <v>2966</v>
      </c>
    </row>
    <row r="246" spans="12:14" ht="12.75">
      <c r="L246" s="169">
        <f>IF(Data!H286&lt;&gt;"",Data!J286,"")</f>
        <v>40664</v>
      </c>
      <c r="M246" s="173">
        <f>Data!H286</f>
        <v>40664</v>
      </c>
      <c r="N246" s="172">
        <f>Data!I286</f>
        <v>2963</v>
      </c>
    </row>
    <row r="247" spans="12:14" ht="12.75">
      <c r="L247" s="169">
        <f>IF(Data!H287&lt;&gt;"",Data!J287,"")</f>
        <v>40695</v>
      </c>
      <c r="M247" s="173">
        <f>Data!H287</f>
        <v>40695</v>
      </c>
      <c r="N247" s="172">
        <f>Data!I287</f>
        <v>2961</v>
      </c>
    </row>
    <row r="248" spans="12:14" ht="12.75">
      <c r="L248" s="169">
        <f>IF(Data!H288&lt;&gt;"",Data!J288,"")</f>
        <v>40725</v>
      </c>
      <c r="M248" s="173">
        <f>Data!H288</f>
        <v>40725</v>
      </c>
      <c r="N248" s="172">
        <f>Data!I288</f>
        <v>2955</v>
      </c>
    </row>
    <row r="249" spans="12:14" ht="12.75">
      <c r="L249" s="169">
        <f>IF(Data!H289&lt;&gt;"",Data!J289,"")</f>
        <v>40756</v>
      </c>
      <c r="M249" s="173">
        <f>Data!H289</f>
        <v>40756</v>
      </c>
      <c r="N249" s="172">
        <f>Data!I289</f>
        <v>2952</v>
      </c>
    </row>
    <row r="250" spans="12:14" ht="12.75">
      <c r="L250" s="169">
        <f>IF(Data!H290&lt;&gt;"",Data!J290,"")</f>
        <v>40787</v>
      </c>
      <c r="M250" s="173">
        <f>Data!H290</f>
        <v>40787</v>
      </c>
      <c r="N250" s="172">
        <f>Data!I290</f>
        <v>2949</v>
      </c>
    </row>
    <row r="251" spans="12:14" ht="12.75">
      <c r="L251" s="169">
        <f>IF(Data!H291&lt;&gt;"",Data!J291,"")</f>
        <v>40817</v>
      </c>
      <c r="M251" s="173">
        <f>Data!H291</f>
        <v>40817</v>
      </c>
      <c r="N251" s="172">
        <f>Data!I291</f>
        <v>2944</v>
      </c>
    </row>
    <row r="252" spans="12:14" ht="12.75">
      <c r="L252" s="169">
        <f>IF(Data!H292&lt;&gt;"",Data!J292,"")</f>
        <v>40848</v>
      </c>
      <c r="M252" s="173">
        <f>Data!H292</f>
        <v>40848</v>
      </c>
      <c r="N252" s="172">
        <f>Data!I292</f>
        <v>2942</v>
      </c>
    </row>
    <row r="253" spans="12:14" ht="12.75">
      <c r="L253" s="169">
        <f>IF(Data!H293&lt;&gt;"",Data!J293,"")</f>
        <v>40878</v>
      </c>
      <c r="M253" s="173">
        <f>Data!H293</f>
        <v>40878</v>
      </c>
      <c r="N253" s="172">
        <f>Data!I293</f>
        <v>2946</v>
      </c>
    </row>
    <row r="254" spans="12:14" ht="12.75">
      <c r="L254" s="169">
        <f>IF(Data!H294&lt;&gt;"",Data!J294,"")</f>
        <v>40909</v>
      </c>
      <c r="M254" s="173">
        <f>Data!H294</f>
        <v>40909</v>
      </c>
      <c r="N254" s="172">
        <f>Data!I294</f>
        <v>2950</v>
      </c>
    </row>
    <row r="255" spans="12:14" ht="12.75">
      <c r="L255" s="169">
        <f>IF(Data!H295&lt;&gt;"",Data!J295,"")</f>
        <v>40940</v>
      </c>
      <c r="M255" s="173">
        <f>Data!H295</f>
        <v>40940</v>
      </c>
      <c r="N255" s="172">
        <f>Data!I295</f>
        <v>2955</v>
      </c>
    </row>
    <row r="256" spans="12:14" ht="12.75">
      <c r="L256" s="169">
        <f>IF(Data!H296&lt;&gt;"",Data!J296,"")</f>
        <v>40969</v>
      </c>
      <c r="M256" s="173">
        <f>Data!H296</f>
        <v>40969</v>
      </c>
      <c r="N256" s="172">
        <f>Data!I296</f>
        <v>2959</v>
      </c>
    </row>
    <row r="257" spans="12:14" ht="12.75">
      <c r="L257" s="169">
        <f>IF(Data!H297&lt;&gt;"",Data!J297,"")</f>
        <v>41000</v>
      </c>
      <c r="M257" s="173">
        <f>Data!H297</f>
        <v>41000</v>
      </c>
      <c r="N257" s="172">
        <f>Data!I297</f>
        <v>2960</v>
      </c>
    </row>
    <row r="258" spans="12:14" ht="12.75">
      <c r="L258" s="169">
        <f>IF(Data!H298&lt;&gt;"",Data!J298,"")</f>
        <v>41030</v>
      </c>
      <c r="M258" s="173">
        <f>Data!H298</f>
        <v>41030</v>
      </c>
      <c r="N258" s="172">
        <f>Data!I298</f>
        <v>2967</v>
      </c>
    </row>
    <row r="259" spans="12:14" ht="12.75">
      <c r="L259" s="169">
        <f>IF(Data!H299&lt;&gt;"",Data!J299,"")</f>
        <v>41061</v>
      </c>
      <c r="M259" s="173">
        <f>Data!H299</f>
        <v>41061</v>
      </c>
      <c r="N259" s="172">
        <f>Data!I299</f>
        <v>2970</v>
      </c>
    </row>
    <row r="260" spans="12:14" ht="12.75">
      <c r="L260" s="169">
        <f>IF(Data!H300&lt;&gt;"",Data!J300,"")</f>
        <v>41091</v>
      </c>
      <c r="M260" s="173">
        <f>Data!H300</f>
        <v>41091</v>
      </c>
      <c r="N260" s="172">
        <f>Data!I300</f>
        <v>2971</v>
      </c>
    </row>
    <row r="261" spans="12:14" ht="12.75">
      <c r="L261" s="169">
        <f>IF(Data!H301&lt;&gt;"",Data!J301,"")</f>
        <v>41122</v>
      </c>
      <c r="M261" s="173">
        <f>Data!H301</f>
        <v>41122</v>
      </c>
      <c r="N261" s="172">
        <f>Data!I301</f>
        <v>2975</v>
      </c>
    </row>
    <row r="262" spans="12:14" ht="12.75">
      <c r="L262" s="169">
        <f>IF(Data!H302&lt;&gt;"",Data!J302,"")</f>
        <v>41153</v>
      </c>
      <c r="M262" s="173">
        <f>Data!H302</f>
        <v>41153</v>
      </c>
      <c r="N262" s="172">
        <f>Data!I302</f>
        <v>2972</v>
      </c>
    </row>
    <row r="263" spans="12:14" ht="12.75">
      <c r="L263" s="169">
        <f>IF(Data!H303&lt;&gt;"",Data!J303,"")</f>
        <v>41183</v>
      </c>
      <c r="M263" s="173">
        <f>Data!H303</f>
        <v>41183</v>
      </c>
      <c r="N263" s="172">
        <f>Data!I303</f>
        <v>2974</v>
      </c>
    </row>
    <row r="264" spans="12:14" ht="12.75">
      <c r="L264" s="169">
        <f>IF(Data!H304&lt;&gt;"",Data!J304,"")</f>
        <v>41214</v>
      </c>
      <c r="M264" s="173">
        <f>Data!H304</f>
        <v>41214</v>
      </c>
      <c r="N264" s="172">
        <f>Data!I304</f>
        <v>2977</v>
      </c>
    </row>
    <row r="265" spans="12:14" ht="12.75">
      <c r="L265" s="169">
        <f>IF(Data!H305&lt;&gt;"",Data!J305,"")</f>
        <v>41244</v>
      </c>
      <c r="M265" s="173">
        <f>Data!H305</f>
        <v>41244</v>
      </c>
      <c r="N265" s="172">
        <f>Data!I305</f>
        <v>2971</v>
      </c>
    </row>
    <row r="266" spans="12:14" ht="12.75">
      <c r="L266" s="169">
        <f>IF(Data!H306&lt;&gt;"",Data!J306,"")</f>
        <v>41275</v>
      </c>
      <c r="M266" s="173">
        <f>Data!H306</f>
        <v>41275</v>
      </c>
      <c r="N266" s="172">
        <f>Data!I306</f>
        <v>2973</v>
      </c>
    </row>
    <row r="267" spans="12:14" ht="12.75">
      <c r="L267" s="169">
        <f>IF(Data!H307&lt;&gt;"",Data!J307,"")</f>
        <v>41306</v>
      </c>
      <c r="M267" s="173">
        <f>Data!H307</f>
        <v>41306</v>
      </c>
      <c r="N267" s="172">
        <f>Data!I307</f>
        <v>2970</v>
      </c>
    </row>
    <row r="268" spans="12:14" ht="12.75">
      <c r="L268" s="169">
        <f>IF(Data!H308&lt;&gt;"",Data!J308,"")</f>
        <v>41334</v>
      </c>
      <c r="M268" s="173">
        <f>Data!H308</f>
        <v>41334</v>
      </c>
      <c r="N268" s="172">
        <f>Data!I308</f>
        <v>2967</v>
      </c>
    </row>
    <row r="269" spans="12:14" ht="12.75">
      <c r="L269" s="169">
        <f>IF(Data!H309&lt;&gt;"",Data!J309,"")</f>
        <v>41365</v>
      </c>
      <c r="M269" s="173">
        <f>Data!H309</f>
        <v>41365</v>
      </c>
      <c r="N269" s="172">
        <f>Data!I309</f>
        <v>2969</v>
      </c>
    </row>
    <row r="270" spans="12:14" ht="12.75">
      <c r="L270" s="169">
        <f>IF(Data!H310&lt;&gt;"",Data!J310,"")</f>
        <v>41395</v>
      </c>
      <c r="M270" s="173">
        <f>Data!H310</f>
        <v>41395</v>
      </c>
      <c r="N270" s="172">
        <f>Data!I310</f>
        <v>2972</v>
      </c>
    </row>
    <row r="271" spans="12:14" ht="12.75">
      <c r="L271" s="169">
        <f>IF(Data!H311&lt;&gt;"",Data!J311,"")</f>
        <v>41426</v>
      </c>
      <c r="M271" s="173">
        <f>Data!H311</f>
        <v>41426</v>
      </c>
      <c r="N271" s="172">
        <f>Data!I311</f>
        <v>2971</v>
      </c>
    </row>
    <row r="272" spans="12:14" ht="12.75">
      <c r="L272" s="169">
        <f>IF(Data!H312&lt;&gt;"",Data!J312,"")</f>
        <v>41456</v>
      </c>
      <c r="M272" s="173">
        <f>Data!H312</f>
        <v>41456</v>
      </c>
      <c r="N272" s="172">
        <f>Data!I312</f>
        <v>2975</v>
      </c>
    </row>
    <row r="273" spans="12:14" ht="12.75">
      <c r="L273" s="169">
        <f>IF(Data!H313&lt;&gt;"",Data!J313,"")</f>
        <v>41487</v>
      </c>
      <c r="M273" s="173">
        <f>Data!H313</f>
        <v>41487</v>
      </c>
      <c r="N273" s="172">
        <f>Data!I313</f>
        <v>2979</v>
      </c>
    </row>
    <row r="274" spans="12:14" ht="12.75">
      <c r="L274" s="169">
        <f>IF(Data!H314&lt;&gt;"",Data!J314,"")</f>
        <v>41518</v>
      </c>
      <c r="M274" s="173">
        <f>Data!H314</f>
        <v>41518</v>
      </c>
      <c r="N274" s="172">
        <f>Data!I314</f>
        <v>2983</v>
      </c>
    </row>
    <row r="275" spans="12:14" ht="12.75">
      <c r="L275" s="169">
        <f>IF(Data!H315&lt;&gt;"",Data!J315,"")</f>
        <v>41548</v>
      </c>
      <c r="M275" s="173">
        <f>Data!H315</f>
        <v>41548</v>
      </c>
      <c r="N275" s="172">
        <f>Data!I315</f>
        <v>2988</v>
      </c>
    </row>
    <row r="276" spans="12:14" ht="12.75">
      <c r="L276" s="169">
        <f>IF(Data!H316&lt;&gt;"",Data!J316,"")</f>
        <v>41579</v>
      </c>
      <c r="M276" s="173">
        <f>Data!H316</f>
        <v>41579</v>
      </c>
      <c r="N276" s="172">
        <f>Data!I316</f>
        <v>2987</v>
      </c>
    </row>
    <row r="277" spans="12:14" ht="12.75">
      <c r="L277" s="169">
        <f>IF(Data!H317&lt;&gt;"",Data!J317,"")</f>
        <v>41609</v>
      </c>
      <c r="M277" s="173">
        <f>Data!H317</f>
        <v>41609</v>
      </c>
      <c r="N277" s="172">
        <f>Data!I317</f>
        <v>2989</v>
      </c>
    </row>
    <row r="278" spans="12:14" ht="12.75">
      <c r="L278" s="169">
        <f>IF(Data!H318&lt;&gt;"",Data!J318,"")</f>
        <v>41640</v>
      </c>
      <c r="M278" s="173">
        <f>Data!H318</f>
        <v>41640</v>
      </c>
      <c r="N278" s="172">
        <f>Data!I318</f>
        <v>2986</v>
      </c>
    </row>
    <row r="279" spans="12:14" ht="12.75">
      <c r="L279" s="169">
        <f>IF(Data!H319&lt;&gt;"",Data!J319,"")</f>
        <v>41671</v>
      </c>
      <c r="M279" s="173">
        <f>Data!H319</f>
        <v>41671</v>
      </c>
      <c r="N279" s="172">
        <f>Data!I319</f>
        <v>2985</v>
      </c>
    </row>
    <row r="280" spans="12:14" ht="12.75">
      <c r="L280" s="169">
        <f>IF(Data!H320&lt;&gt;"",Data!J320,"")</f>
        <v>41699</v>
      </c>
      <c r="M280" s="173">
        <f>Data!H320</f>
        <v>41699</v>
      </c>
      <c r="N280" s="172">
        <f>Data!I320</f>
        <v>2986</v>
      </c>
    </row>
    <row r="281" spans="12:14" ht="12.75">
      <c r="L281" s="169">
        <f>IF(Data!H321&lt;&gt;"",Data!J321,"")</f>
        <v>41730</v>
      </c>
      <c r="M281" s="173">
        <f>Data!H321</f>
        <v>41730</v>
      </c>
      <c r="N281" s="172">
        <f>Data!I321</f>
        <v>2992</v>
      </c>
    </row>
    <row r="282" spans="12:14" ht="12.75">
      <c r="L282" s="169">
        <f>IF(Data!H322&lt;&gt;"",Data!J322,"")</f>
        <v>41760</v>
      </c>
      <c r="M282" s="173">
        <f>Data!H322</f>
        <v>41760</v>
      </c>
      <c r="N282" s="172">
        <f>Data!I322</f>
        <v>2996</v>
      </c>
    </row>
    <row r="283" spans="12:14" ht="12.75">
      <c r="L283" s="169">
        <f>IF(Data!H323&lt;&gt;"",Data!J323,"")</f>
        <v>41791</v>
      </c>
      <c r="M283" s="173">
        <f>Data!H323</f>
        <v>41791</v>
      </c>
      <c r="N283" s="172">
        <f>Data!I323</f>
        <v>3001</v>
      </c>
    </row>
    <row r="284" spans="12:14" ht="12.75">
      <c r="L284" s="169">
        <f>IF(Data!H324&lt;&gt;"",Data!J324,"")</f>
        <v>41821</v>
      </c>
      <c r="M284" s="173">
        <f>Data!H324</f>
        <v>41821</v>
      </c>
      <c r="N284" s="172">
        <f>Data!I324</f>
        <v>3008</v>
      </c>
    </row>
    <row r="285" spans="12:14" ht="12.75">
      <c r="L285" s="169">
        <f>IF(Data!H325&lt;&gt;"",Data!J325,"")</f>
        <v>41852</v>
      </c>
      <c r="M285" s="173">
        <f>Data!H325</f>
        <v>41852</v>
      </c>
      <c r="N285" s="172">
        <f>Data!I325</f>
        <v>3010</v>
      </c>
    </row>
    <row r="286" spans="12:14" ht="12.75">
      <c r="L286" s="169">
        <f>IF(Data!H326&lt;&gt;"",Data!J326,"")</f>
        <v>41883</v>
      </c>
      <c r="M286" s="173">
        <f>Data!H326</f>
        <v>41883</v>
      </c>
      <c r="N286" s="172">
        <f>Data!I326</f>
        <v>3016</v>
      </c>
    </row>
    <row r="287" spans="12:14" ht="12.75">
      <c r="L287" s="169">
        <f>IF(Data!H327&lt;&gt;"",Data!J327,"")</f>
        <v>41913</v>
      </c>
      <c r="M287" s="173">
        <f>Data!H327</f>
        <v>41913</v>
      </c>
      <c r="N287" s="172">
        <f>Data!I327</f>
        <v>3024</v>
      </c>
    </row>
    <row r="288" spans="12:14" ht="12.75">
      <c r="L288" s="169">
        <f>IF(Data!H328&lt;&gt;"",Data!J328,"")</f>
        <v>41944</v>
      </c>
      <c r="M288" s="173">
        <f>Data!H328</f>
        <v>41944</v>
      </c>
      <c r="N288" s="172">
        <f>Data!I328</f>
        <v>3027</v>
      </c>
    </row>
    <row r="289" spans="12:14" ht="12.75">
      <c r="L289" s="169">
        <f>IF(Data!H329&lt;&gt;"",Data!J329,"")</f>
        <v>41974</v>
      </c>
      <c r="M289" s="173">
        <f>Data!H329</f>
        <v>41974</v>
      </c>
      <c r="N289" s="172">
        <f>Data!I329</f>
        <v>3039</v>
      </c>
    </row>
    <row r="290" spans="12:14" ht="12.75">
      <c r="L290" s="169">
        <f>IF(Data!H330&lt;&gt;"",Data!J330,"")</f>
        <v>42005</v>
      </c>
      <c r="M290" s="173">
        <f>Data!H330</f>
        <v>42005</v>
      </c>
      <c r="N290" s="172">
        <f>Data!I330</f>
        <v>3050</v>
      </c>
    </row>
    <row r="291" spans="12:14" ht="12.75">
      <c r="L291" s="169">
        <f>IF(Data!H331&lt;&gt;"",Data!J331,"")</f>
      </c>
      <c r="M291" s="173">
        <f>Data!H331</f>
      </c>
      <c r="N291" s="172" t="e">
        <f>Data!I331</f>
        <v>#N/A</v>
      </c>
    </row>
    <row r="292" spans="12:14" ht="12.75">
      <c r="L292" s="169">
        <f>IF(Data!H332&lt;&gt;"",Data!J332,"")</f>
      </c>
      <c r="M292" s="173">
        <f>Data!H332</f>
      </c>
      <c r="N292" s="172" t="e">
        <f>Data!I332</f>
        <v>#N/A</v>
      </c>
    </row>
    <row r="293" spans="12:14" ht="12.75">
      <c r="L293" s="169">
        <f>IF(Data!H333&lt;&gt;"",Data!J333,"")</f>
      </c>
      <c r="M293" s="173">
        <f>Data!H333</f>
      </c>
      <c r="N293" s="172" t="e">
        <f>Data!I333</f>
        <v>#N/A</v>
      </c>
    </row>
    <row r="294" spans="12:14" ht="12.75">
      <c r="L294" s="169">
        <f>IF(Data!H334&lt;&gt;"",Data!J334,"")</f>
      </c>
      <c r="M294" s="173">
        <f>Data!H334</f>
      </c>
      <c r="N294" s="172" t="e">
        <f>Data!I334</f>
        <v>#N/A</v>
      </c>
    </row>
    <row r="295" spans="12:14" ht="12.75">
      <c r="L295" s="169">
        <f>IF(Data!H335&lt;&gt;"",Data!J335,"")</f>
      </c>
      <c r="M295" s="173">
        <f>Data!H335</f>
      </c>
      <c r="N295" s="172" t="e">
        <f>Data!I335</f>
        <v>#N/A</v>
      </c>
    </row>
    <row r="296" spans="12:14" ht="12.75">
      <c r="L296" s="169">
        <f>IF(Data!H336&lt;&gt;"",Data!J336,"")</f>
      </c>
      <c r="M296" s="173">
        <f>Data!H336</f>
      </c>
      <c r="N296" s="172" t="e">
        <f>Data!I336</f>
        <v>#N/A</v>
      </c>
    </row>
    <row r="297" spans="12:14" ht="12.75">
      <c r="L297" s="169">
        <f>IF(Data!H337&lt;&gt;"",Data!J337,"")</f>
      </c>
      <c r="M297" s="173">
        <f>Data!H337</f>
      </c>
      <c r="N297" s="172" t="e">
        <f>Data!I337</f>
        <v>#N/A</v>
      </c>
    </row>
    <row r="298" spans="12:14" ht="12.75">
      <c r="L298" s="169">
        <f>IF(Data!H338&lt;&gt;"",Data!J338,"")</f>
      </c>
      <c r="M298" s="173">
        <f>Data!H338</f>
      </c>
      <c r="N298" s="172" t="e">
        <f>Data!I338</f>
        <v>#N/A</v>
      </c>
    </row>
    <row r="299" spans="12:14" ht="12.75">
      <c r="L299" s="169">
        <f>IF(Data!H339&lt;&gt;"",Data!J339,"")</f>
      </c>
      <c r="M299" s="173">
        <f>Data!H339</f>
      </c>
      <c r="N299" s="172" t="e">
        <f>Data!I339</f>
        <v>#N/A</v>
      </c>
    </row>
    <row r="300" spans="12:14" ht="12.75">
      <c r="L300" s="169">
        <f>IF(Data!H340&lt;&gt;"",Data!J340,"")</f>
      </c>
      <c r="M300" s="173">
        <f>Data!H340</f>
      </c>
      <c r="N300" s="172" t="e">
        <f>Data!I340</f>
        <v>#N/A</v>
      </c>
    </row>
    <row r="301" spans="12:14" ht="12.75">
      <c r="L301" s="169">
        <f>IF(Data!H341&lt;&gt;"",Data!J341,"")</f>
      </c>
      <c r="M301" s="173">
        <f>Data!H341</f>
      </c>
      <c r="N301" s="172" t="e">
        <f>Data!I341</f>
        <v>#N/A</v>
      </c>
    </row>
    <row r="302" spans="12:14" ht="12.75">
      <c r="L302" s="169">
        <f>IF(Data!H342&lt;&gt;"",Data!J342,"")</f>
      </c>
      <c r="M302" s="173">
        <f>Data!H342</f>
      </c>
      <c r="N302" s="172" t="e">
        <f>Data!I342</f>
        <v>#N/A</v>
      </c>
    </row>
    <row r="303" spans="12:14" ht="12.75">
      <c r="L303" s="169">
        <f>IF(Data!H343&lt;&gt;"",Data!J343,"")</f>
      </c>
      <c r="M303" s="173">
        <f>Data!H343</f>
      </c>
      <c r="N303" s="172" t="e">
        <f>Data!I343</f>
        <v>#N/A</v>
      </c>
    </row>
    <row r="304" spans="12:14" ht="12.75">
      <c r="L304" s="169">
        <f>IF(Data!H344&lt;&gt;"",Data!J344,"")</f>
      </c>
      <c r="M304" s="173">
        <f>Data!H344</f>
      </c>
      <c r="N304" s="172" t="e">
        <f>Data!I344</f>
        <v>#N/A</v>
      </c>
    </row>
    <row r="305" spans="12:14" ht="12.75">
      <c r="L305" s="169">
        <f>IF(Data!H345&lt;&gt;"",Data!J345,"")</f>
      </c>
      <c r="M305" s="173">
        <f>Data!H345</f>
      </c>
      <c r="N305" s="172" t="e">
        <f>Data!I345</f>
        <v>#N/A</v>
      </c>
    </row>
    <row r="306" spans="12:14" ht="12.75">
      <c r="L306" s="169">
        <f>IF(Data!H346&lt;&gt;"",Data!J346,"")</f>
      </c>
      <c r="M306" s="173">
        <f>Data!H346</f>
      </c>
      <c r="N306" s="172" t="e">
        <f>Data!I346</f>
        <v>#N/A</v>
      </c>
    </row>
    <row r="307" spans="12:14" ht="12.75">
      <c r="L307" s="169">
        <f>IF(Data!H347&lt;&gt;"",Data!J347,"")</f>
      </c>
      <c r="M307" s="173">
        <f>Data!H347</f>
      </c>
      <c r="N307" s="172" t="e">
        <f>Data!I347</f>
        <v>#N/A</v>
      </c>
    </row>
    <row r="308" spans="12:14" ht="12.75">
      <c r="L308" s="169">
        <f>IF(Data!H348&lt;&gt;"",Data!J348,"")</f>
      </c>
      <c r="M308" s="173">
        <f>Data!H348</f>
      </c>
      <c r="N308" s="172" t="e">
        <f>Data!I348</f>
        <v>#N/A</v>
      </c>
    </row>
    <row r="309" spans="12:14" ht="12.75">
      <c r="L309" s="169">
        <f>IF(Data!H349&lt;&gt;"",Data!J349,"")</f>
      </c>
      <c r="M309" s="173">
        <f>Data!H349</f>
      </c>
      <c r="N309" s="172" t="e">
        <f>Data!I349</f>
        <v>#N/A</v>
      </c>
    </row>
    <row r="310" spans="12:14" ht="12.75">
      <c r="L310" s="169">
        <f>IF(Data!H350&lt;&gt;"",Data!J350,"")</f>
      </c>
      <c r="M310" s="173">
        <f>Data!H350</f>
      </c>
      <c r="N310" s="172" t="e">
        <f>Data!I350</f>
        <v>#N/A</v>
      </c>
    </row>
    <row r="311" spans="12:14" ht="12.75">
      <c r="L311" s="169">
        <f>IF(Data!H351&lt;&gt;"",Data!J351,"")</f>
      </c>
      <c r="M311" s="173">
        <f>Data!H351</f>
      </c>
      <c r="N311" s="172" t="e">
        <f>Data!I351</f>
        <v>#N/A</v>
      </c>
    </row>
    <row r="312" spans="12:14" ht="12.75">
      <c r="L312" s="169">
        <f>IF(Data!H352&lt;&gt;"",Data!J352,"")</f>
      </c>
      <c r="M312" s="173">
        <f>Data!H352</f>
      </c>
      <c r="N312" s="172" t="e">
        <f>Data!I352</f>
        <v>#N/A</v>
      </c>
    </row>
    <row r="313" spans="12:14" ht="12.75">
      <c r="L313" s="169">
        <f>IF(Data!H353&lt;&gt;"",Data!J353,"")</f>
      </c>
      <c r="M313" s="173">
        <f>Data!H353</f>
      </c>
      <c r="N313" s="172" t="e">
        <f>Data!I353</f>
        <v>#N/A</v>
      </c>
    </row>
    <row r="314" spans="12:14" ht="12.75">
      <c r="L314" s="169">
        <f>IF(Data!H354&lt;&gt;"",Data!J354,"")</f>
      </c>
      <c r="M314" s="173">
        <f>Data!H354</f>
      </c>
      <c r="N314" s="172" t="e">
        <f>Data!I354</f>
        <v>#N/A</v>
      </c>
    </row>
    <row r="315" spans="12:14" ht="12.75">
      <c r="L315" s="169">
        <f>IF(Data!H355&lt;&gt;"",Data!J355,"")</f>
      </c>
      <c r="M315" s="173">
        <f>Data!H355</f>
      </c>
      <c r="N315" s="172" t="e">
        <f>Data!I355</f>
        <v>#N/A</v>
      </c>
    </row>
    <row r="316" spans="12:14" ht="12.75">
      <c r="L316" s="169">
        <f>IF(Data!H356&lt;&gt;"",Data!J356,"")</f>
      </c>
      <c r="M316" s="173">
        <f>Data!H356</f>
      </c>
      <c r="N316" s="172" t="e">
        <f>Data!I356</f>
        <v>#N/A</v>
      </c>
    </row>
    <row r="317" spans="12:14" ht="12.75">
      <c r="L317" s="169">
        <f>IF(Data!H357&lt;&gt;"",Data!J357,"")</f>
      </c>
      <c r="M317" s="173">
        <f>Data!H357</f>
      </c>
      <c r="N317" s="172" t="e">
        <f>Data!I357</f>
        <v>#N/A</v>
      </c>
    </row>
    <row r="318" spans="12:14" ht="12.75">
      <c r="L318" s="169">
        <f>IF(Data!H358&lt;&gt;"",Data!J358,"")</f>
      </c>
      <c r="M318" s="171">
        <f>Data!H358</f>
      </c>
      <c r="N318" s="170" t="e">
        <f>Data!I358</f>
        <v>#N/A</v>
      </c>
    </row>
    <row r="319" spans="12:14" ht="12.75">
      <c r="L319" s="169">
        <f>IF(Data!H359&lt;&gt;"",Data!J359,"")</f>
      </c>
      <c r="M319" s="168">
        <f>Data!H359</f>
      </c>
      <c r="N319" s="167" t="e">
        <f>Data!I359</f>
        <v>#N/A</v>
      </c>
    </row>
    <row r="320" spans="13:14" ht="12.75">
      <c r="M320" s="166"/>
      <c r="N320" s="165"/>
    </row>
    <row r="321" spans="13:14" ht="12.75">
      <c r="M321" s="166"/>
      <c r="N321" s="165"/>
    </row>
    <row r="322" spans="13:14" ht="12.75">
      <c r="M322" s="166"/>
      <c r="N322" s="165"/>
    </row>
    <row r="323" spans="13:14" ht="12.75">
      <c r="M323" s="166"/>
      <c r="N323" s="165"/>
    </row>
    <row r="324" spans="13:14" ht="12.75">
      <c r="M324" s="166"/>
      <c r="N324" s="165"/>
    </row>
    <row r="325" spans="13:14" ht="12.75">
      <c r="M325" s="166"/>
      <c r="N325" s="165"/>
    </row>
    <row r="326" spans="13:14" ht="12.75">
      <c r="M326" s="166"/>
      <c r="N326" s="165"/>
    </row>
    <row r="327" spans="13:14" ht="12.75">
      <c r="M327" s="166"/>
      <c r="N327" s="165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Theresa.Firestine</dc:creator>
  <cp:keywords/>
  <dc:description/>
  <cp:lastModifiedBy>Edwards, Kara CTR (FHWA)</cp:lastModifiedBy>
  <dcterms:created xsi:type="dcterms:W3CDTF">2015-01-22T19:02:12Z</dcterms:created>
  <dcterms:modified xsi:type="dcterms:W3CDTF">2015-08-04T16:19:24Z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