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August\"/>
    </mc:Choice>
  </mc:AlternateContent>
  <xr:revisionPtr revIDLastSave="0" documentId="13_ncr:40009_{BC41F19B-A6A6-4450-BF88-BF77FBB7127E}" xr6:coauthVersionLast="47" xr6:coauthVersionMax="47" xr10:uidLastSave="{00000000-0000-0000-0000-000000000000}"/>
  <bookViews>
    <workbookView xWindow="792" yWindow="432" windowWidth="21600" windowHeight="11400" tabRatio="661" firstSheet="1" activeTab="12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3'!$A$46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3'!$A$1:$K$64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A31" i="37"/>
  <c r="E15" i="37"/>
  <c r="G15" i="37"/>
  <c r="H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/>
  <c r="I18" i="52"/>
  <c r="J18" i="52"/>
  <c r="E29" i="52"/>
  <c r="G29" i="52"/>
  <c r="F29" i="52"/>
  <c r="I29" i="52"/>
  <c r="K29" i="52"/>
  <c r="J29" i="52"/>
  <c r="E43" i="52"/>
  <c r="F43" i="52"/>
  <c r="G43" i="52"/>
  <c r="I43" i="52"/>
  <c r="K43" i="52"/>
  <c r="J43" i="52"/>
  <c r="E53" i="52"/>
  <c r="F53" i="52"/>
  <c r="I53" i="52"/>
  <c r="K53" i="52"/>
  <c r="J53" i="52"/>
  <c r="E68" i="52"/>
  <c r="F68" i="52"/>
  <c r="G68" i="52"/>
  <c r="I68" i="52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/>
  <c r="I18" i="53"/>
  <c r="J18" i="53"/>
  <c r="K18" i="53"/>
  <c r="E29" i="53"/>
  <c r="F29" i="53"/>
  <c r="G29" i="53"/>
  <c r="I29" i="53"/>
  <c r="J29" i="53"/>
  <c r="K29" i="53"/>
  <c r="E43" i="53"/>
  <c r="F43" i="53"/>
  <c r="G43" i="53"/>
  <c r="I43" i="53"/>
  <c r="J43" i="53"/>
  <c r="K43" i="53"/>
  <c r="E53" i="53"/>
  <c r="F53" i="53"/>
  <c r="G53" i="53"/>
  <c r="I53" i="53"/>
  <c r="J53" i="53"/>
  <c r="K53" i="53"/>
  <c r="E68" i="53"/>
  <c r="F68" i="53"/>
  <c r="G68" i="53"/>
  <c r="I68" i="53"/>
  <c r="J68" i="53"/>
  <c r="K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/>
  <c r="F18" i="54"/>
  <c r="I18" i="54"/>
  <c r="K18" i="54"/>
  <c r="J18" i="54"/>
  <c r="E29" i="54"/>
  <c r="F29" i="54"/>
  <c r="G29" i="54"/>
  <c r="I29" i="54"/>
  <c r="K29" i="54"/>
  <c r="J29" i="54"/>
  <c r="E43" i="54"/>
  <c r="G43" i="54"/>
  <c r="F43" i="54"/>
  <c r="I43" i="54"/>
  <c r="K43" i="54"/>
  <c r="J43" i="54"/>
  <c r="E53" i="54"/>
  <c r="F53" i="54"/>
  <c r="G53" i="54"/>
  <c r="I53" i="54"/>
  <c r="J53" i="54"/>
  <c r="K53" i="54"/>
  <c r="E68" i="54"/>
  <c r="G68" i="54"/>
  <c r="F68" i="54"/>
  <c r="I68" i="54"/>
  <c r="K68" i="54"/>
  <c r="J68" i="54"/>
  <c r="D70" i="54"/>
  <c r="E70" i="54"/>
  <c r="F70" i="54"/>
  <c r="G70" i="54"/>
  <c r="H70" i="54"/>
  <c r="I70" i="54"/>
  <c r="J70" i="54"/>
  <c r="K70" i="54"/>
  <c r="P31" i="11"/>
  <c r="A6" i="57"/>
  <c r="B6" i="57"/>
  <c r="G42" i="57"/>
  <c r="H42" i="57"/>
  <c r="I42" i="57"/>
  <c r="N2" i="22"/>
  <c r="J42" i="57"/>
  <c r="S42" i="57"/>
  <c r="T42" i="57"/>
  <c r="U42" i="57"/>
  <c r="G43" i="57"/>
  <c r="I43" i="57"/>
  <c r="N3" i="22"/>
  <c r="J43" i="57"/>
  <c r="H43" i="57"/>
  <c r="R43" i="57"/>
  <c r="S43" i="57"/>
  <c r="N22" i="11"/>
  <c r="T43" i="57"/>
  <c r="O22" i="11"/>
  <c r="U43" i="57"/>
  <c r="P22" i="11"/>
  <c r="W43" i="57"/>
  <c r="X43" i="57"/>
  <c r="N5" i="11"/>
  <c r="Y43" i="57"/>
  <c r="O5" i="11"/>
  <c r="Z43" i="57"/>
  <c r="P5" i="11"/>
  <c r="G44" i="57"/>
  <c r="J44" i="57"/>
  <c r="H44" i="57"/>
  <c r="I44" i="57"/>
  <c r="N4" i="22"/>
  <c r="R44" i="57"/>
  <c r="S44" i="57"/>
  <c r="N23" i="11"/>
  <c r="T44" i="57"/>
  <c r="O23" i="11"/>
  <c r="U44" i="57"/>
  <c r="P23" i="11"/>
  <c r="W44" i="57"/>
  <c r="X44" i="57"/>
  <c r="N6" i="11"/>
  <c r="Y44" i="57"/>
  <c r="O6" i="11"/>
  <c r="Z44" i="57"/>
  <c r="P6" i="11"/>
  <c r="G45" i="57"/>
  <c r="I45" i="57"/>
  <c r="N5" i="22"/>
  <c r="J45" i="57"/>
  <c r="H45" i="57"/>
  <c r="R45" i="57"/>
  <c r="S45" i="57"/>
  <c r="N24" i="11"/>
  <c r="T45" i="57"/>
  <c r="O24" i="11"/>
  <c r="U45" i="57"/>
  <c r="P24" i="11"/>
  <c r="W45" i="57"/>
  <c r="X45" i="57"/>
  <c r="N7" i="11"/>
  <c r="Y45" i="57"/>
  <c r="O7" i="11"/>
  <c r="Z45" i="57"/>
  <c r="P7" i="11"/>
  <c r="G46" i="57"/>
  <c r="I46" i="57"/>
  <c r="N6" i="22"/>
  <c r="J46" i="57"/>
  <c r="H46" i="57"/>
  <c r="R46" i="57"/>
  <c r="S46" i="57"/>
  <c r="N25" i="11"/>
  <c r="T46" i="57"/>
  <c r="O25" i="11"/>
  <c r="U46" i="57"/>
  <c r="P25" i="11"/>
  <c r="W46" i="57"/>
  <c r="X46" i="57"/>
  <c r="N8" i="11"/>
  <c r="Y46" i="57"/>
  <c r="O8" i="11"/>
  <c r="Z46" i="57"/>
  <c r="P8" i="11"/>
  <c r="G47" i="57"/>
  <c r="J47" i="57"/>
  <c r="H47" i="57"/>
  <c r="I47" i="57"/>
  <c r="N7" i="22"/>
  <c r="R47" i="57"/>
  <c r="S47" i="57"/>
  <c r="N26" i="11"/>
  <c r="T47" i="57"/>
  <c r="O26" i="11"/>
  <c r="U47" i="57"/>
  <c r="P26" i="11"/>
  <c r="W47" i="57"/>
  <c r="X47" i="57"/>
  <c r="N9" i="11"/>
  <c r="Y47" i="57"/>
  <c r="O9" i="11"/>
  <c r="Z47" i="57"/>
  <c r="P9" i="11"/>
  <c r="G48" i="57"/>
  <c r="J48" i="57"/>
  <c r="H48" i="57"/>
  <c r="I48" i="57"/>
  <c r="N8" i="22"/>
  <c r="R48" i="57"/>
  <c r="S48" i="57"/>
  <c r="N27" i="11"/>
  <c r="T48" i="57"/>
  <c r="O27" i="11"/>
  <c r="U48" i="57"/>
  <c r="P27" i="11"/>
  <c r="W48" i="57"/>
  <c r="X48" i="57"/>
  <c r="N10" i="11"/>
  <c r="Y48" i="57"/>
  <c r="O10" i="11"/>
  <c r="Z48" i="57"/>
  <c r="P10" i="11"/>
  <c r="G49" i="57"/>
  <c r="I49" i="57"/>
  <c r="N9" i="22"/>
  <c r="J49" i="57"/>
  <c r="H49" i="57"/>
  <c r="R49" i="57"/>
  <c r="S49" i="57"/>
  <c r="N28" i="11"/>
  <c r="T49" i="57"/>
  <c r="O28" i="11"/>
  <c r="U49" i="57"/>
  <c r="P28" i="11"/>
  <c r="W49" i="57"/>
  <c r="X49" i="57"/>
  <c r="N11" i="11"/>
  <c r="Y49" i="57"/>
  <c r="O11" i="11"/>
  <c r="Z49" i="57"/>
  <c r="P11" i="11"/>
  <c r="G50" i="57"/>
  <c r="I50" i="57"/>
  <c r="N10" i="22"/>
  <c r="J50" i="57"/>
  <c r="H50" i="57"/>
  <c r="R50" i="57"/>
  <c r="S50" i="57"/>
  <c r="N29" i="11"/>
  <c r="T50" i="57"/>
  <c r="O29" i="11"/>
  <c r="U50" i="57"/>
  <c r="P29" i="11"/>
  <c r="W50" i="57"/>
  <c r="X50" i="57"/>
  <c r="N12" i="11"/>
  <c r="Y50" i="57"/>
  <c r="O12" i="11"/>
  <c r="Z50" i="57"/>
  <c r="P12" i="11"/>
  <c r="G51" i="57"/>
  <c r="J51" i="57"/>
  <c r="H51" i="57"/>
  <c r="I51" i="57"/>
  <c r="N11" i="22"/>
  <c r="R51" i="57"/>
  <c r="S51" i="57"/>
  <c r="N30" i="11"/>
  <c r="T51" i="57"/>
  <c r="O30" i="11"/>
  <c r="U51" i="57"/>
  <c r="P30" i="11"/>
  <c r="W51" i="57"/>
  <c r="X51" i="57"/>
  <c r="N13" i="11"/>
  <c r="Y51" i="57"/>
  <c r="O13" i="11"/>
  <c r="Z51" i="57"/>
  <c r="P13" i="11"/>
  <c r="G52" i="57"/>
  <c r="I52" i="57"/>
  <c r="N12" i="22"/>
  <c r="J52" i="57"/>
  <c r="H52" i="57"/>
  <c r="R52" i="57"/>
  <c r="S52" i="57"/>
  <c r="N31" i="11"/>
  <c r="T52" i="57"/>
  <c r="O31" i="11"/>
  <c r="U52" i="57"/>
  <c r="W52" i="57"/>
  <c r="X52" i="57"/>
  <c r="N14" i="11"/>
  <c r="Y52" i="57"/>
  <c r="O14" i="11"/>
  <c r="Z52" i="57"/>
  <c r="P14" i="11"/>
  <c r="G53" i="57"/>
  <c r="I53" i="57"/>
  <c r="N13" i="22"/>
  <c r="J53" i="57"/>
  <c r="H53" i="57"/>
  <c r="R53" i="57"/>
  <c r="S53" i="57"/>
  <c r="N32" i="11"/>
  <c r="T53" i="57"/>
  <c r="O32" i="11"/>
  <c r="U53" i="57"/>
  <c r="P32" i="11"/>
  <c r="W53" i="57"/>
  <c r="X53" i="57"/>
  <c r="N15" i="11"/>
  <c r="Y53" i="57"/>
  <c r="O15" i="11"/>
  <c r="Z53" i="57"/>
  <c r="P15" i="11"/>
  <c r="G54" i="57"/>
  <c r="I54" i="57"/>
  <c r="N14" i="22"/>
  <c r="J54" i="57"/>
  <c r="H54" i="57"/>
  <c r="R54" i="57"/>
  <c r="S54" i="57"/>
  <c r="N33" i="11"/>
  <c r="T54" i="57"/>
  <c r="O33" i="11"/>
  <c r="U54" i="57"/>
  <c r="P33" i="11"/>
  <c r="W54" i="57"/>
  <c r="X54" i="57"/>
  <c r="N16" i="11"/>
  <c r="Y54" i="57"/>
  <c r="O16" i="11"/>
  <c r="Z54" i="57"/>
  <c r="P16" i="11"/>
  <c r="G55" i="57"/>
  <c r="I55" i="57"/>
  <c r="N15" i="22"/>
  <c r="J55" i="57"/>
  <c r="H55" i="57"/>
  <c r="G56" i="57"/>
  <c r="I56" i="57"/>
  <c r="N16" i="22"/>
  <c r="J56" i="57"/>
  <c r="H56" i="57"/>
  <c r="G57" i="57"/>
  <c r="I57" i="57"/>
  <c r="N17" i="22"/>
  <c r="J57" i="57"/>
  <c r="H57" i="57"/>
  <c r="G58" i="57"/>
  <c r="I58" i="57"/>
  <c r="N18" i="22"/>
  <c r="J58" i="57"/>
  <c r="H58" i="57"/>
  <c r="G59" i="57"/>
  <c r="I59" i="57"/>
  <c r="N19" i="22"/>
  <c r="J59" i="57"/>
  <c r="H59" i="57"/>
  <c r="G60" i="57"/>
  <c r="I60" i="57"/>
  <c r="N20" i="22"/>
  <c r="J60" i="57"/>
  <c r="H60" i="57"/>
  <c r="G61" i="57"/>
  <c r="I61" i="57"/>
  <c r="N21" i="22"/>
  <c r="J61" i="57"/>
  <c r="H61" i="57"/>
  <c r="G62" i="57"/>
  <c r="I62" i="57"/>
  <c r="N22" i="22"/>
  <c r="J62" i="57"/>
  <c r="H62" i="57"/>
  <c r="G63" i="57"/>
  <c r="I63" i="57"/>
  <c r="N23" i="22"/>
  <c r="J63" i="57"/>
  <c r="H63" i="57"/>
  <c r="G64" i="57"/>
  <c r="I64" i="57"/>
  <c r="N24" i="22"/>
  <c r="J64" i="57"/>
  <c r="H64" i="57"/>
  <c r="G65" i="57"/>
  <c r="I65" i="57"/>
  <c r="N25" i="22"/>
  <c r="J65" i="57"/>
  <c r="H65" i="57"/>
  <c r="G66" i="57"/>
  <c r="I66" i="57"/>
  <c r="N26" i="22"/>
  <c r="J66" i="57"/>
  <c r="H66" i="57"/>
  <c r="G67" i="57"/>
  <c r="I67" i="57"/>
  <c r="N27" i="22"/>
  <c r="J67" i="57"/>
  <c r="H67" i="57"/>
  <c r="G68" i="57"/>
  <c r="I68" i="57"/>
  <c r="N28" i="22"/>
  <c r="J68" i="57"/>
  <c r="H68" i="57"/>
  <c r="G69" i="57"/>
  <c r="I69" i="57"/>
  <c r="N29" i="22"/>
  <c r="J69" i="57"/>
  <c r="H69" i="57"/>
  <c r="G70" i="57"/>
  <c r="I70" i="57"/>
  <c r="N30" i="22"/>
  <c r="J70" i="57"/>
  <c r="H70" i="57"/>
  <c r="G71" i="57"/>
  <c r="I71" i="57"/>
  <c r="N31" i="22"/>
  <c r="J71" i="57"/>
  <c r="H71" i="57"/>
  <c r="G72" i="57"/>
  <c r="I72" i="57"/>
  <c r="N32" i="22"/>
  <c r="J72" i="57"/>
  <c r="H72" i="57"/>
  <c r="G73" i="57"/>
  <c r="I73" i="57"/>
  <c r="N33" i="22"/>
  <c r="J73" i="57"/>
  <c r="H73" i="57"/>
  <c r="G74" i="57"/>
  <c r="I74" i="57"/>
  <c r="N34" i="22"/>
  <c r="J74" i="57"/>
  <c r="H74" i="57"/>
  <c r="G75" i="57"/>
  <c r="I75" i="57"/>
  <c r="N35" i="22"/>
  <c r="J75" i="57"/>
  <c r="H75" i="57"/>
  <c r="G76" i="57"/>
  <c r="I76" i="57"/>
  <c r="N36" i="22"/>
  <c r="J76" i="57"/>
  <c r="H76" i="57"/>
  <c r="G77" i="57"/>
  <c r="I77" i="57"/>
  <c r="N37" i="22"/>
  <c r="J77" i="57"/>
  <c r="H77" i="57"/>
  <c r="G78" i="57"/>
  <c r="I78" i="57"/>
  <c r="N38" i="22"/>
  <c r="J78" i="57"/>
  <c r="H78" i="57"/>
  <c r="G79" i="57"/>
  <c r="I79" i="57"/>
  <c r="N39" i="22"/>
  <c r="J79" i="57"/>
  <c r="H79" i="57"/>
  <c r="G80" i="57"/>
  <c r="I80" i="57"/>
  <c r="N40" i="22"/>
  <c r="J80" i="57"/>
  <c r="H80" i="57"/>
  <c r="G81" i="57"/>
  <c r="I81" i="57"/>
  <c r="N41" i="22"/>
  <c r="J81" i="57"/>
  <c r="H81" i="57"/>
  <c r="G82" i="57"/>
  <c r="I82" i="57"/>
  <c r="N42" i="22"/>
  <c r="J82" i="57"/>
  <c r="H82" i="57"/>
  <c r="G83" i="57"/>
  <c r="I83" i="57"/>
  <c r="N43" i="22"/>
  <c r="J83" i="57"/>
  <c r="H83" i="57"/>
  <c r="G84" i="57"/>
  <c r="I84" i="57"/>
  <c r="N44" i="22"/>
  <c r="J84" i="57"/>
  <c r="H84" i="57"/>
  <c r="G85" i="57"/>
  <c r="I85" i="57"/>
  <c r="N45" i="22"/>
  <c r="J85" i="57"/>
  <c r="H85" i="57"/>
  <c r="G86" i="57"/>
  <c r="I86" i="57"/>
  <c r="N46" i="22"/>
  <c r="J86" i="57"/>
  <c r="H86" i="57"/>
  <c r="G87" i="57"/>
  <c r="I87" i="57"/>
  <c r="N47" i="22"/>
  <c r="J87" i="57"/>
  <c r="H87" i="57"/>
  <c r="G88" i="57"/>
  <c r="I88" i="57"/>
  <c r="N48" i="22"/>
  <c r="J88" i="57"/>
  <c r="H88" i="57"/>
  <c r="G89" i="57"/>
  <c r="I89" i="57"/>
  <c r="N49" i="22"/>
  <c r="J89" i="57"/>
  <c r="H89" i="57"/>
  <c r="G90" i="57"/>
  <c r="I90" i="57"/>
  <c r="N50" i="22"/>
  <c r="J90" i="57"/>
  <c r="H90" i="57"/>
  <c r="G91" i="57"/>
  <c r="I91" i="57"/>
  <c r="N51" i="22"/>
  <c r="J91" i="57"/>
  <c r="H91" i="57"/>
  <c r="G92" i="57"/>
  <c r="I92" i="57"/>
  <c r="N52" i="22"/>
  <c r="J92" i="57"/>
  <c r="H92" i="57"/>
  <c r="G93" i="57"/>
  <c r="I93" i="57"/>
  <c r="N53" i="22"/>
  <c r="J93" i="57"/>
  <c r="H93" i="57"/>
  <c r="G94" i="57"/>
  <c r="I94" i="57"/>
  <c r="N54" i="22"/>
  <c r="J94" i="57"/>
  <c r="H94" i="57"/>
  <c r="G95" i="57"/>
  <c r="I95" i="57"/>
  <c r="N55" i="22"/>
  <c r="J95" i="57"/>
  <c r="H95" i="57"/>
  <c r="G96" i="57"/>
  <c r="I96" i="57"/>
  <c r="N56" i="22"/>
  <c r="J96" i="57"/>
  <c r="H96" i="57"/>
  <c r="G97" i="57"/>
  <c r="I97" i="57"/>
  <c r="N57" i="22"/>
  <c r="J97" i="57"/>
  <c r="H97" i="57"/>
  <c r="G98" i="57"/>
  <c r="I98" i="57"/>
  <c r="N58" i="22"/>
  <c r="J98" i="57"/>
  <c r="H98" i="57"/>
  <c r="G99" i="57"/>
  <c r="I99" i="57"/>
  <c r="N59" i="22"/>
  <c r="J99" i="57"/>
  <c r="H99" i="57"/>
  <c r="G100" i="57"/>
  <c r="I100" i="57"/>
  <c r="N60" i="22"/>
  <c r="J100" i="57"/>
  <c r="H100" i="57"/>
  <c r="G101" i="57"/>
  <c r="I101" i="57"/>
  <c r="N61" i="22"/>
  <c r="J101" i="57"/>
  <c r="H101" i="57"/>
  <c r="G102" i="57"/>
  <c r="I102" i="57"/>
  <c r="N62" i="22"/>
  <c r="J102" i="57"/>
  <c r="H102" i="57"/>
  <c r="G103" i="57"/>
  <c r="I103" i="57"/>
  <c r="N63" i="22"/>
  <c r="J103" i="57"/>
  <c r="H103" i="57"/>
  <c r="G104" i="57"/>
  <c r="I104" i="57"/>
  <c r="N64" i="22"/>
  <c r="J104" i="57"/>
  <c r="H104" i="57"/>
  <c r="G105" i="57"/>
  <c r="I105" i="57"/>
  <c r="N65" i="22"/>
  <c r="J105" i="57"/>
  <c r="H105" i="57"/>
  <c r="G106" i="57"/>
  <c r="I106" i="57"/>
  <c r="N66" i="22"/>
  <c r="J106" i="57"/>
  <c r="H106" i="57"/>
  <c r="G107" i="57"/>
  <c r="I107" i="57"/>
  <c r="N67" i="22"/>
  <c r="J107" i="57"/>
  <c r="H107" i="57"/>
  <c r="G108" i="57"/>
  <c r="I108" i="57"/>
  <c r="N68" i="22"/>
  <c r="J108" i="57"/>
  <c r="H108" i="57"/>
  <c r="G109" i="57"/>
  <c r="I109" i="57"/>
  <c r="N69" i="22"/>
  <c r="J109" i="57"/>
  <c r="H109" i="57"/>
  <c r="G110" i="57"/>
  <c r="I110" i="57"/>
  <c r="N70" i="22"/>
  <c r="J110" i="57"/>
  <c r="H110" i="57"/>
  <c r="G111" i="57"/>
  <c r="I111" i="57"/>
  <c r="N71" i="22"/>
  <c r="J111" i="57"/>
  <c r="H111" i="57"/>
  <c r="G112" i="57"/>
  <c r="I112" i="57"/>
  <c r="N72" i="22"/>
  <c r="J112" i="57"/>
  <c r="H112" i="57"/>
  <c r="G113" i="57"/>
  <c r="I113" i="57"/>
  <c r="N73" i="22"/>
  <c r="J113" i="57"/>
  <c r="H113" i="57"/>
  <c r="G114" i="57"/>
  <c r="I114" i="57"/>
  <c r="N74" i="22"/>
  <c r="J114" i="57"/>
  <c r="H114" i="57"/>
  <c r="G115" i="57"/>
  <c r="I115" i="57"/>
  <c r="N75" i="22"/>
  <c r="J115" i="57"/>
  <c r="H115" i="57"/>
  <c r="G116" i="57"/>
  <c r="H116" i="57"/>
  <c r="I116" i="57"/>
  <c r="N76" i="22"/>
  <c r="J116" i="57"/>
  <c r="G117" i="57"/>
  <c r="J117" i="57"/>
  <c r="H117" i="57"/>
  <c r="I117" i="57"/>
  <c r="N77" i="22"/>
  <c r="G118" i="57"/>
  <c r="I118" i="57"/>
  <c r="N78" i="22"/>
  <c r="J118" i="57"/>
  <c r="H118" i="57"/>
  <c r="G119" i="57"/>
  <c r="I119" i="57"/>
  <c r="N79" i="22"/>
  <c r="J119" i="57"/>
  <c r="H119" i="57"/>
  <c r="G120" i="57"/>
  <c r="I120" i="57"/>
  <c r="N80" i="22"/>
  <c r="J120" i="57"/>
  <c r="H120" i="57"/>
  <c r="G121" i="57"/>
  <c r="J121" i="57"/>
  <c r="H121" i="57"/>
  <c r="I121" i="57"/>
  <c r="N81" i="22"/>
  <c r="G122" i="57"/>
  <c r="I122" i="57"/>
  <c r="N82" i="22"/>
  <c r="J122" i="57"/>
  <c r="H122" i="57"/>
  <c r="G123" i="57"/>
  <c r="J123" i="57"/>
  <c r="H123" i="57"/>
  <c r="I123" i="57"/>
  <c r="N83" i="22"/>
  <c r="G124" i="57"/>
  <c r="J124" i="57"/>
  <c r="H124" i="57"/>
  <c r="I124" i="57"/>
  <c r="N84" i="22"/>
  <c r="G125" i="57"/>
  <c r="H125" i="57"/>
  <c r="I125" i="57"/>
  <c r="N85" i="22"/>
  <c r="J125" i="57"/>
  <c r="G126" i="57"/>
  <c r="I126" i="57"/>
  <c r="N86" i="22"/>
  <c r="J126" i="57"/>
  <c r="H126" i="57"/>
  <c r="G127" i="57"/>
  <c r="I127" i="57"/>
  <c r="N87" i="22"/>
  <c r="J127" i="57"/>
  <c r="H127" i="57"/>
  <c r="G128" i="57"/>
  <c r="I128" i="57"/>
  <c r="N88" i="22"/>
  <c r="J128" i="57"/>
  <c r="H128" i="57"/>
  <c r="G129" i="57"/>
  <c r="I129" i="57"/>
  <c r="N89" i="22"/>
  <c r="J129" i="57"/>
  <c r="H129" i="57"/>
  <c r="G130" i="57"/>
  <c r="I130" i="57"/>
  <c r="N90" i="22"/>
  <c r="J130" i="57"/>
  <c r="H130" i="57"/>
  <c r="G131" i="57"/>
  <c r="I131" i="57"/>
  <c r="N91" i="22"/>
  <c r="J131" i="57"/>
  <c r="H131" i="57"/>
  <c r="G132" i="57"/>
  <c r="I132" i="57"/>
  <c r="N92" i="22"/>
  <c r="J132" i="57"/>
  <c r="H132" i="57"/>
  <c r="G133" i="57"/>
  <c r="J133" i="57"/>
  <c r="H133" i="57"/>
  <c r="I133" i="57"/>
  <c r="N93" i="22"/>
  <c r="G134" i="57"/>
  <c r="H134" i="57"/>
  <c r="I134" i="57"/>
  <c r="N94" i="22"/>
  <c r="J134" i="57"/>
  <c r="G135" i="57"/>
  <c r="J135" i="57"/>
  <c r="H135" i="57"/>
  <c r="I135" i="57"/>
  <c r="N95" i="22"/>
  <c r="G136" i="57"/>
  <c r="I136" i="57"/>
  <c r="N96" i="22"/>
  <c r="J136" i="57"/>
  <c r="H136" i="57"/>
  <c r="G137" i="57"/>
  <c r="H137" i="57"/>
  <c r="I137" i="57"/>
  <c r="N97" i="22"/>
  <c r="J137" i="57"/>
  <c r="G138" i="57"/>
  <c r="H138" i="57"/>
  <c r="I138" i="57"/>
  <c r="N98" i="22"/>
  <c r="J138" i="57"/>
  <c r="G139" i="57"/>
  <c r="I139" i="57"/>
  <c r="N99" i="22"/>
  <c r="J139" i="57"/>
  <c r="H139" i="57"/>
  <c r="G140" i="57"/>
  <c r="I140" i="57"/>
  <c r="N100" i="22"/>
  <c r="J140" i="57"/>
  <c r="H140" i="57"/>
  <c r="G141" i="57"/>
  <c r="J141" i="57"/>
  <c r="H141" i="57"/>
  <c r="I141" i="57"/>
  <c r="N101" i="22"/>
  <c r="G142" i="57"/>
  <c r="I142" i="57"/>
  <c r="N102" i="22"/>
  <c r="J142" i="57"/>
  <c r="H142" i="57"/>
  <c r="G143" i="57"/>
  <c r="I143" i="57"/>
  <c r="N103" i="22"/>
  <c r="J143" i="57"/>
  <c r="H143" i="57"/>
  <c r="G144" i="57"/>
  <c r="I144" i="57"/>
  <c r="N104" i="22"/>
  <c r="J144" i="57"/>
  <c r="H144" i="57"/>
  <c r="G145" i="57"/>
  <c r="I145" i="57"/>
  <c r="N105" i="22"/>
  <c r="J145" i="57"/>
  <c r="H145" i="57"/>
  <c r="G146" i="57"/>
  <c r="H146" i="57"/>
  <c r="I146" i="57"/>
  <c r="N106" i="22"/>
  <c r="J146" i="57"/>
  <c r="G147" i="57"/>
  <c r="J147" i="57"/>
  <c r="H147" i="57"/>
  <c r="I147" i="57"/>
  <c r="N107" i="22"/>
  <c r="G148" i="57"/>
  <c r="J148" i="57"/>
  <c r="H148" i="57"/>
  <c r="I148" i="57"/>
  <c r="N108" i="22"/>
  <c r="G149" i="57"/>
  <c r="I149" i="57"/>
  <c r="N109" i="22"/>
  <c r="J149" i="57"/>
  <c r="H149" i="57"/>
  <c r="G150" i="57"/>
  <c r="H150" i="57"/>
  <c r="I150" i="57"/>
  <c r="N110" i="22"/>
  <c r="J150" i="57"/>
  <c r="G151" i="57"/>
  <c r="I151" i="57"/>
  <c r="N111" i="22"/>
  <c r="J151" i="57"/>
  <c r="H151" i="57"/>
  <c r="G152" i="57"/>
  <c r="I152" i="57"/>
  <c r="N112" i="22"/>
  <c r="J152" i="57"/>
  <c r="H152" i="57"/>
  <c r="G153" i="57"/>
  <c r="J153" i="57"/>
  <c r="H153" i="57"/>
  <c r="I153" i="57"/>
  <c r="N113" i="22"/>
  <c r="G154" i="57"/>
  <c r="I154" i="57"/>
  <c r="N114" i="22"/>
  <c r="J154" i="57"/>
  <c r="H154" i="57"/>
  <c r="G155" i="57"/>
  <c r="I155" i="57"/>
  <c r="N115" i="22"/>
  <c r="J155" i="57"/>
  <c r="H155" i="57"/>
  <c r="G156" i="57"/>
  <c r="I156" i="57"/>
  <c r="N116" i="22"/>
  <c r="J156" i="57"/>
  <c r="H156" i="57"/>
  <c r="G157" i="57"/>
  <c r="J157" i="57"/>
  <c r="H157" i="57"/>
  <c r="I157" i="57"/>
  <c r="N117" i="22"/>
  <c r="G158" i="57"/>
  <c r="I158" i="57"/>
  <c r="N118" i="22"/>
  <c r="J158" i="57"/>
  <c r="H158" i="57"/>
  <c r="G159" i="57"/>
  <c r="J159" i="57"/>
  <c r="H159" i="57"/>
  <c r="I159" i="57"/>
  <c r="N119" i="22"/>
  <c r="G160" i="57"/>
  <c r="J160" i="57"/>
  <c r="H160" i="57"/>
  <c r="I160" i="57"/>
  <c r="N120" i="22"/>
  <c r="G161" i="57"/>
  <c r="H161" i="57"/>
  <c r="I161" i="57"/>
  <c r="N121" i="22"/>
  <c r="J161" i="57"/>
  <c r="G162" i="57"/>
  <c r="I162" i="57"/>
  <c r="N122" i="22"/>
  <c r="J162" i="57"/>
  <c r="H162" i="57"/>
  <c r="G163" i="57"/>
  <c r="I163" i="57"/>
  <c r="N123" i="22"/>
  <c r="J163" i="57"/>
  <c r="H163" i="57"/>
  <c r="G164" i="57"/>
  <c r="I164" i="57"/>
  <c r="N124" i="22"/>
  <c r="J164" i="57"/>
  <c r="H164" i="57"/>
  <c r="G165" i="57"/>
  <c r="I165" i="57"/>
  <c r="N125" i="22"/>
  <c r="J165" i="57"/>
  <c r="H165" i="57"/>
  <c r="G166" i="57"/>
  <c r="I166" i="57"/>
  <c r="N126" i="22"/>
  <c r="J166" i="57"/>
  <c r="H166" i="57"/>
  <c r="G167" i="57"/>
  <c r="I167" i="57"/>
  <c r="N127" i="22"/>
  <c r="J167" i="57"/>
  <c r="H167" i="57"/>
  <c r="G168" i="57"/>
  <c r="I168" i="57"/>
  <c r="N128" i="22"/>
  <c r="J168" i="57"/>
  <c r="H168" i="57"/>
  <c r="G169" i="57"/>
  <c r="J169" i="57"/>
  <c r="H169" i="57"/>
  <c r="I169" i="57"/>
  <c r="N129" i="22"/>
  <c r="G170" i="57"/>
  <c r="H170" i="57"/>
  <c r="I170" i="57"/>
  <c r="N130" i="22"/>
  <c r="J170" i="57"/>
  <c r="G171" i="57"/>
  <c r="J171" i="57"/>
  <c r="H171" i="57"/>
  <c r="I171" i="57"/>
  <c r="N131" i="22"/>
  <c r="G172" i="57"/>
  <c r="I172" i="57"/>
  <c r="N132" i="22"/>
  <c r="J172" i="57"/>
  <c r="H172" i="57"/>
  <c r="G173" i="57"/>
  <c r="H173" i="57"/>
  <c r="I173" i="57"/>
  <c r="N133" i="22"/>
  <c r="J173" i="57"/>
  <c r="G174" i="57"/>
  <c r="H174" i="57"/>
  <c r="I174" i="57"/>
  <c r="N134" i="22"/>
  <c r="J174" i="57"/>
  <c r="G175" i="57"/>
  <c r="I175" i="57"/>
  <c r="N135" i="22"/>
  <c r="J175" i="57"/>
  <c r="H175" i="57"/>
  <c r="G176" i="57"/>
  <c r="I176" i="57"/>
  <c r="N136" i="22"/>
  <c r="J176" i="57"/>
  <c r="H176" i="57"/>
  <c r="G177" i="57"/>
  <c r="J177" i="57"/>
  <c r="H177" i="57"/>
  <c r="I177" i="57"/>
  <c r="N137" i="22"/>
  <c r="G178" i="57"/>
  <c r="I178" i="57"/>
  <c r="N138" i="22"/>
  <c r="J178" i="57"/>
  <c r="H178" i="57"/>
  <c r="G179" i="57"/>
  <c r="I179" i="57"/>
  <c r="N139" i="22"/>
  <c r="J179" i="57"/>
  <c r="H179" i="57"/>
  <c r="G180" i="57"/>
  <c r="I180" i="57"/>
  <c r="N140" i="22"/>
  <c r="J180" i="57"/>
  <c r="H180" i="57"/>
  <c r="G181" i="57"/>
  <c r="I181" i="57"/>
  <c r="N141" i="22"/>
  <c r="J181" i="57"/>
  <c r="H181" i="57"/>
  <c r="G182" i="57"/>
  <c r="H182" i="57"/>
  <c r="I182" i="57"/>
  <c r="N142" i="22"/>
  <c r="J182" i="57"/>
  <c r="G183" i="57"/>
  <c r="J183" i="57"/>
  <c r="H183" i="57"/>
  <c r="I183" i="57"/>
  <c r="N143" i="22"/>
  <c r="G184" i="57"/>
  <c r="J184" i="57"/>
  <c r="H184" i="57"/>
  <c r="I184" i="57"/>
  <c r="N144" i="22"/>
  <c r="G185" i="57"/>
  <c r="I185" i="57"/>
  <c r="N145" i="22"/>
  <c r="J185" i="57"/>
  <c r="H185" i="57"/>
  <c r="G186" i="57"/>
  <c r="H186" i="57"/>
  <c r="I186" i="57"/>
  <c r="N146" i="22"/>
  <c r="J186" i="57"/>
  <c r="G187" i="57"/>
  <c r="I187" i="57"/>
  <c r="N147" i="22"/>
  <c r="J187" i="57"/>
  <c r="H187" i="57"/>
  <c r="G188" i="57"/>
  <c r="I188" i="57"/>
  <c r="N148" i="22"/>
  <c r="J188" i="57"/>
  <c r="H188" i="57"/>
  <c r="G189" i="57"/>
  <c r="J189" i="57"/>
  <c r="H189" i="57"/>
  <c r="I189" i="57"/>
  <c r="N149" i="22"/>
  <c r="G190" i="57"/>
  <c r="I190" i="57"/>
  <c r="N150" i="22"/>
  <c r="J190" i="57"/>
  <c r="H190" i="57"/>
  <c r="G191" i="57"/>
  <c r="I191" i="57"/>
  <c r="N151" i="22"/>
  <c r="J191" i="57"/>
  <c r="H191" i="57"/>
  <c r="G192" i="57"/>
  <c r="I192" i="57"/>
  <c r="N152" i="22"/>
  <c r="J192" i="57"/>
  <c r="H192" i="57"/>
  <c r="G193" i="57"/>
  <c r="J193" i="57"/>
  <c r="H193" i="57"/>
  <c r="I193" i="57"/>
  <c r="N153" i="22"/>
  <c r="G194" i="57"/>
  <c r="J194" i="57"/>
  <c r="H194" i="57"/>
  <c r="I194" i="57"/>
  <c r="N154" i="22"/>
  <c r="G195" i="57"/>
  <c r="J195" i="57"/>
  <c r="H195" i="57"/>
  <c r="I195" i="57"/>
  <c r="N155" i="22"/>
  <c r="G196" i="57"/>
  <c r="J196" i="57"/>
  <c r="H196" i="57"/>
  <c r="I196" i="57"/>
  <c r="N156" i="22"/>
  <c r="G197" i="57"/>
  <c r="H197" i="57"/>
  <c r="I197" i="57"/>
  <c r="N157" i="22"/>
  <c r="J197" i="57"/>
  <c r="G198" i="57"/>
  <c r="I198" i="57"/>
  <c r="N158" i="22"/>
  <c r="J198" i="57"/>
  <c r="H198" i="57"/>
  <c r="G199" i="57"/>
  <c r="I199" i="57"/>
  <c r="N159" i="22"/>
  <c r="J199" i="57"/>
  <c r="H199" i="57"/>
  <c r="G200" i="57"/>
  <c r="J200" i="57"/>
  <c r="H200" i="57"/>
  <c r="I200" i="57"/>
  <c r="N160" i="22"/>
  <c r="G201" i="57"/>
  <c r="I201" i="57"/>
  <c r="N161" i="22"/>
  <c r="J201" i="57"/>
  <c r="H201" i="57"/>
  <c r="G202" i="57"/>
  <c r="I202" i="57"/>
  <c r="N162" i="22"/>
  <c r="J202" i="57"/>
  <c r="H202" i="57"/>
  <c r="G203" i="57"/>
  <c r="I203" i="57"/>
  <c r="N163" i="22"/>
  <c r="J203" i="57"/>
  <c r="H203" i="57"/>
  <c r="G204" i="57"/>
  <c r="I204" i="57"/>
  <c r="N164" i="22"/>
  <c r="J204" i="57"/>
  <c r="H204" i="57"/>
  <c r="G205" i="57"/>
  <c r="J205" i="57"/>
  <c r="H205" i="57"/>
  <c r="I205" i="57"/>
  <c r="N165" i="22"/>
  <c r="G206" i="57"/>
  <c r="J206" i="57"/>
  <c r="H206" i="57"/>
  <c r="I206" i="57"/>
  <c r="N166" i="22"/>
  <c r="G207" i="57"/>
  <c r="J207" i="57"/>
  <c r="H207" i="57"/>
  <c r="I207" i="57"/>
  <c r="N167" i="22"/>
  <c r="G208" i="57"/>
  <c r="I208" i="57"/>
  <c r="N168" i="22"/>
  <c r="J208" i="57"/>
  <c r="H208" i="57"/>
  <c r="G209" i="57"/>
  <c r="H209" i="57"/>
  <c r="I209" i="57"/>
  <c r="N169" i="22"/>
  <c r="J209" i="57"/>
  <c r="G210" i="57"/>
  <c r="H210" i="57"/>
  <c r="I210" i="57"/>
  <c r="N170" i="22"/>
  <c r="J210" i="57"/>
  <c r="G211" i="57"/>
  <c r="I211" i="57"/>
  <c r="N171" i="22"/>
  <c r="J211" i="57"/>
  <c r="H211" i="57"/>
  <c r="G212" i="57"/>
  <c r="J212" i="57"/>
  <c r="H212" i="57"/>
  <c r="I212" i="57"/>
  <c r="N172" i="22"/>
  <c r="G213" i="57"/>
  <c r="J213" i="57"/>
  <c r="H213" i="57"/>
  <c r="I213" i="57"/>
  <c r="N173" i="22"/>
  <c r="G214" i="57"/>
  <c r="I214" i="57"/>
  <c r="N174" i="22"/>
  <c r="J214" i="57"/>
  <c r="H214" i="57"/>
  <c r="G215" i="57"/>
  <c r="I215" i="57"/>
  <c r="N175" i="22"/>
  <c r="J215" i="57"/>
  <c r="H215" i="57"/>
  <c r="G216" i="57"/>
  <c r="I216" i="57"/>
  <c r="N176" i="22"/>
  <c r="J216" i="57"/>
  <c r="H216" i="57"/>
  <c r="G217" i="57"/>
  <c r="I217" i="57"/>
  <c r="N177" i="22"/>
  <c r="J217" i="57"/>
  <c r="H217" i="57"/>
  <c r="G218" i="57"/>
  <c r="J218" i="57"/>
  <c r="H218" i="57"/>
  <c r="I218" i="57"/>
  <c r="N178" i="22"/>
  <c r="G219" i="57"/>
  <c r="J219" i="57"/>
  <c r="H219" i="57"/>
  <c r="I219" i="57"/>
  <c r="N179" i="22"/>
  <c r="G220" i="57"/>
  <c r="J220" i="57"/>
  <c r="H220" i="57"/>
  <c r="I220" i="57"/>
  <c r="N180" i="22"/>
  <c r="G221" i="57"/>
  <c r="I221" i="57"/>
  <c r="N181" i="22"/>
  <c r="J221" i="57"/>
  <c r="H221" i="57"/>
  <c r="G222" i="57"/>
  <c r="H222" i="57"/>
  <c r="I222" i="57"/>
  <c r="N182" i="22"/>
  <c r="J222" i="57"/>
  <c r="G223" i="57"/>
  <c r="I223" i="57"/>
  <c r="N183" i="22"/>
  <c r="J223" i="57"/>
  <c r="H223" i="57"/>
  <c r="G224" i="57"/>
  <c r="I224" i="57"/>
  <c r="N184" i="22"/>
  <c r="J224" i="57"/>
  <c r="H224" i="57"/>
  <c r="G225" i="57"/>
  <c r="J225" i="57"/>
  <c r="H225" i="57"/>
  <c r="I225" i="57"/>
  <c r="N185" i="22"/>
  <c r="G226" i="57"/>
  <c r="I226" i="57"/>
  <c r="N186" i="22"/>
  <c r="J226" i="57"/>
  <c r="H226" i="57"/>
  <c r="G227" i="57"/>
  <c r="I227" i="57"/>
  <c r="N187" i="22"/>
  <c r="J227" i="57"/>
  <c r="H227" i="57"/>
  <c r="G228" i="57"/>
  <c r="I228" i="57"/>
  <c r="N188" i="22"/>
  <c r="J228" i="57"/>
  <c r="H228" i="57"/>
  <c r="G229" i="57"/>
  <c r="I229" i="57"/>
  <c r="N189" i="22"/>
  <c r="J229" i="57"/>
  <c r="H229" i="57"/>
  <c r="G230" i="57"/>
  <c r="I230" i="57"/>
  <c r="N190" i="22"/>
  <c r="J230" i="57"/>
  <c r="H230" i="57"/>
  <c r="G231" i="57"/>
  <c r="I231" i="57"/>
  <c r="N191" i="22"/>
  <c r="J231" i="57"/>
  <c r="H231" i="57"/>
  <c r="G232" i="57"/>
  <c r="I232" i="57"/>
  <c r="N192" i="22"/>
  <c r="J232" i="57"/>
  <c r="H232" i="57"/>
  <c r="G233" i="57"/>
  <c r="I233" i="57"/>
  <c r="N193" i="22"/>
  <c r="J233" i="57"/>
  <c r="H233" i="57"/>
  <c r="G234" i="57"/>
  <c r="I234" i="57"/>
  <c r="N194" i="22"/>
  <c r="J234" i="57"/>
  <c r="H234" i="57"/>
  <c r="G235" i="57"/>
  <c r="I235" i="57"/>
  <c r="N195" i="22"/>
  <c r="J235" i="57"/>
  <c r="H235" i="57"/>
  <c r="G236" i="57"/>
  <c r="I236" i="57"/>
  <c r="N196" i="22"/>
  <c r="J236" i="57"/>
  <c r="H236" i="57"/>
  <c r="G237" i="57"/>
  <c r="I237" i="57"/>
  <c r="N197" i="22"/>
  <c r="J237" i="57"/>
  <c r="H237" i="57"/>
  <c r="G238" i="57"/>
  <c r="I238" i="57"/>
  <c r="N198" i="22"/>
  <c r="J238" i="57"/>
  <c r="H238" i="57"/>
  <c r="G239" i="57"/>
  <c r="I239" i="57"/>
  <c r="N199" i="22"/>
  <c r="J239" i="57"/>
  <c r="H239" i="57"/>
  <c r="G240" i="57"/>
  <c r="I240" i="57"/>
  <c r="N200" i="22"/>
  <c r="J240" i="57"/>
  <c r="H240" i="57"/>
  <c r="G241" i="57"/>
  <c r="I241" i="57"/>
  <c r="N201" i="22"/>
  <c r="J241" i="57"/>
  <c r="H241" i="57"/>
  <c r="G242" i="57"/>
  <c r="I242" i="57"/>
  <c r="N202" i="22"/>
  <c r="J242" i="57"/>
  <c r="H242" i="57"/>
  <c r="G243" i="57"/>
  <c r="I243" i="57"/>
  <c r="N203" i="22"/>
  <c r="J243" i="57"/>
  <c r="H243" i="57"/>
  <c r="G244" i="57"/>
  <c r="I244" i="57"/>
  <c r="N204" i="22"/>
  <c r="J244" i="57"/>
  <c r="H244" i="57"/>
  <c r="G245" i="57"/>
  <c r="I245" i="57"/>
  <c r="N205" i="22"/>
  <c r="J245" i="57"/>
  <c r="H245" i="57"/>
  <c r="G246" i="57"/>
  <c r="I246" i="57"/>
  <c r="N206" i="22"/>
  <c r="J246" i="57"/>
  <c r="H246" i="57"/>
  <c r="G247" i="57"/>
  <c r="I247" i="57"/>
  <c r="N207" i="22"/>
  <c r="J247" i="57"/>
  <c r="H247" i="57"/>
  <c r="G248" i="57"/>
  <c r="I248" i="57"/>
  <c r="N208" i="22"/>
  <c r="J248" i="57"/>
  <c r="H248" i="57"/>
  <c r="G249" i="57"/>
  <c r="I249" i="57"/>
  <c r="N209" i="22"/>
  <c r="J249" i="57"/>
  <c r="H249" i="57"/>
  <c r="G250" i="57"/>
  <c r="I250" i="57"/>
  <c r="N210" i="22"/>
  <c r="J250" i="57"/>
  <c r="H250" i="57"/>
  <c r="G251" i="57"/>
  <c r="I251" i="57"/>
  <c r="N211" i="22"/>
  <c r="J251" i="57"/>
  <c r="H251" i="57"/>
  <c r="G252" i="57"/>
  <c r="I252" i="57"/>
  <c r="N212" i="22"/>
  <c r="J252" i="57"/>
  <c r="H252" i="57"/>
  <c r="G253" i="57"/>
  <c r="I253" i="57"/>
  <c r="N213" i="22"/>
  <c r="J253" i="57"/>
  <c r="H253" i="57"/>
  <c r="G254" i="57"/>
  <c r="I254" i="57"/>
  <c r="N214" i="22"/>
  <c r="J254" i="57"/>
  <c r="H254" i="57"/>
  <c r="G255" i="57"/>
  <c r="I255" i="57"/>
  <c r="N215" i="22"/>
  <c r="J255" i="57"/>
  <c r="H255" i="57"/>
  <c r="G256" i="57"/>
  <c r="I256" i="57"/>
  <c r="N216" i="22"/>
  <c r="J256" i="57"/>
  <c r="H256" i="57"/>
  <c r="G257" i="57"/>
  <c r="I257" i="57"/>
  <c r="N217" i="22"/>
  <c r="J257" i="57"/>
  <c r="H257" i="57"/>
  <c r="G258" i="57"/>
  <c r="I258" i="57"/>
  <c r="N218" i="22"/>
  <c r="J258" i="57"/>
  <c r="H258" i="57"/>
  <c r="G259" i="57"/>
  <c r="I259" i="57"/>
  <c r="N219" i="22"/>
  <c r="J259" i="57"/>
  <c r="H259" i="57"/>
  <c r="G260" i="57"/>
  <c r="I260" i="57"/>
  <c r="N220" i="22"/>
  <c r="J260" i="57"/>
  <c r="H260" i="57"/>
  <c r="G261" i="57"/>
  <c r="I261" i="57"/>
  <c r="N221" i="22"/>
  <c r="J261" i="57"/>
  <c r="H261" i="57"/>
  <c r="G262" i="57"/>
  <c r="I262" i="57"/>
  <c r="N222" i="22"/>
  <c r="J262" i="57"/>
  <c r="H262" i="57"/>
  <c r="G263" i="57"/>
  <c r="I263" i="57"/>
  <c r="N223" i="22"/>
  <c r="J263" i="57"/>
  <c r="H263" i="57"/>
  <c r="G264" i="57"/>
  <c r="I264" i="57"/>
  <c r="N224" i="22"/>
  <c r="J264" i="57"/>
  <c r="H264" i="57"/>
  <c r="G265" i="57"/>
  <c r="I265" i="57"/>
  <c r="N225" i="22"/>
  <c r="J265" i="57"/>
  <c r="H265" i="57"/>
  <c r="G266" i="57"/>
  <c r="I266" i="57"/>
  <c r="N226" i="22"/>
  <c r="J266" i="57"/>
  <c r="H266" i="57"/>
  <c r="G267" i="57"/>
  <c r="I267" i="57"/>
  <c r="N227" i="22"/>
  <c r="J267" i="57"/>
  <c r="H267" i="57"/>
  <c r="G268" i="57"/>
  <c r="I268" i="57"/>
  <c r="N228" i="22"/>
  <c r="J268" i="57"/>
  <c r="H268" i="57"/>
  <c r="G269" i="57"/>
  <c r="I269" i="57"/>
  <c r="N229" i="22"/>
  <c r="J269" i="57"/>
  <c r="H269" i="57"/>
  <c r="G270" i="57"/>
  <c r="I270" i="57"/>
  <c r="N230" i="22"/>
  <c r="J270" i="57"/>
  <c r="H270" i="57"/>
  <c r="G271" i="57"/>
  <c r="I271" i="57"/>
  <c r="N231" i="22"/>
  <c r="J271" i="57"/>
  <c r="H271" i="57"/>
  <c r="G272" i="57"/>
  <c r="I272" i="57"/>
  <c r="N232" i="22"/>
  <c r="J272" i="57"/>
  <c r="H272" i="57"/>
  <c r="G273" i="57"/>
  <c r="I273" i="57"/>
  <c r="N233" i="22"/>
  <c r="J273" i="57"/>
  <c r="H273" i="57"/>
  <c r="G274" i="57"/>
  <c r="I274" i="57"/>
  <c r="N234" i="22"/>
  <c r="J274" i="57"/>
  <c r="H274" i="57"/>
  <c r="G275" i="57"/>
  <c r="I275" i="57"/>
  <c r="N235" i="22"/>
  <c r="J275" i="57"/>
  <c r="H275" i="57"/>
  <c r="G276" i="57"/>
  <c r="I276" i="57"/>
  <c r="N236" i="22"/>
  <c r="J276" i="57"/>
  <c r="H276" i="57"/>
  <c r="G277" i="57"/>
  <c r="I277" i="57"/>
  <c r="N237" i="22"/>
  <c r="J277" i="57"/>
  <c r="H277" i="57"/>
  <c r="G278" i="57"/>
  <c r="I278" i="57"/>
  <c r="N238" i="22"/>
  <c r="J278" i="57"/>
  <c r="H278" i="57"/>
  <c r="G279" i="57"/>
  <c r="I279" i="57"/>
  <c r="N239" i="22"/>
  <c r="J279" i="57"/>
  <c r="H279" i="57"/>
  <c r="G280" i="57"/>
  <c r="I280" i="57"/>
  <c r="N240" i="22"/>
  <c r="J280" i="57"/>
  <c r="H280" i="57"/>
  <c r="G281" i="57"/>
  <c r="I281" i="57"/>
  <c r="N241" i="22"/>
  <c r="J281" i="57"/>
  <c r="H281" i="57"/>
  <c r="G282" i="57"/>
  <c r="I282" i="57"/>
  <c r="N242" i="22"/>
  <c r="J282" i="57"/>
  <c r="H282" i="57"/>
  <c r="G283" i="57"/>
  <c r="I283" i="57"/>
  <c r="N243" i="22"/>
  <c r="J283" i="57"/>
  <c r="H283" i="57"/>
  <c r="G284" i="57"/>
  <c r="I284" i="57"/>
  <c r="N244" i="22"/>
  <c r="J284" i="57"/>
  <c r="H284" i="57"/>
  <c r="G285" i="57"/>
  <c r="I285" i="57"/>
  <c r="N245" i="22"/>
  <c r="J285" i="57"/>
  <c r="H285" i="57"/>
  <c r="G286" i="57"/>
  <c r="I286" i="57"/>
  <c r="N246" i="22"/>
  <c r="J286" i="57"/>
  <c r="H286" i="57"/>
  <c r="G287" i="57"/>
  <c r="I287" i="57"/>
  <c r="N247" i="22"/>
  <c r="J287" i="57"/>
  <c r="H287" i="57"/>
  <c r="G288" i="57"/>
  <c r="I288" i="57"/>
  <c r="N248" i="22"/>
  <c r="J288" i="57"/>
  <c r="H288" i="57"/>
  <c r="G289" i="57"/>
  <c r="I289" i="57"/>
  <c r="N249" i="22"/>
  <c r="J289" i="57"/>
  <c r="H289" i="57"/>
  <c r="G290" i="57"/>
  <c r="I290" i="57"/>
  <c r="N250" i="22"/>
  <c r="J290" i="57"/>
  <c r="H290" i="57"/>
  <c r="G291" i="57"/>
  <c r="I291" i="57"/>
  <c r="N251" i="22"/>
  <c r="J291" i="57"/>
  <c r="H291" i="57"/>
  <c r="G292" i="57"/>
  <c r="I292" i="57"/>
  <c r="N252" i="22"/>
  <c r="J292" i="57"/>
  <c r="H292" i="57"/>
  <c r="G293" i="57"/>
  <c r="I293" i="57"/>
  <c r="N253" i="22"/>
  <c r="J293" i="57"/>
  <c r="H293" i="57"/>
  <c r="G294" i="57"/>
  <c r="I294" i="57"/>
  <c r="N254" i="22"/>
  <c r="J294" i="57"/>
  <c r="H294" i="57"/>
  <c r="G295" i="57"/>
  <c r="I295" i="57"/>
  <c r="N255" i="22"/>
  <c r="J295" i="57"/>
  <c r="H295" i="57"/>
  <c r="G296" i="57"/>
  <c r="I296" i="57"/>
  <c r="N256" i="22"/>
  <c r="J296" i="57"/>
  <c r="H296" i="57"/>
  <c r="G297" i="57"/>
  <c r="I297" i="57"/>
  <c r="N257" i="22"/>
  <c r="J297" i="57"/>
  <c r="H297" i="57"/>
  <c r="G298" i="57"/>
  <c r="I298" i="57"/>
  <c r="N258" i="22"/>
  <c r="J298" i="57"/>
  <c r="H298" i="57"/>
  <c r="G299" i="57"/>
  <c r="I299" i="57"/>
  <c r="N259" i="22"/>
  <c r="J299" i="57"/>
  <c r="H299" i="57"/>
  <c r="G300" i="57"/>
  <c r="I300" i="57"/>
  <c r="N260" i="22"/>
  <c r="J300" i="57"/>
  <c r="H300" i="57"/>
  <c r="G301" i="57"/>
  <c r="I301" i="57"/>
  <c r="N261" i="22"/>
  <c r="J301" i="57"/>
  <c r="H301" i="57"/>
  <c r="G302" i="57"/>
  <c r="I302" i="57"/>
  <c r="N262" i="22"/>
  <c r="J302" i="57"/>
  <c r="H302" i="57"/>
  <c r="G303" i="57"/>
  <c r="I303" i="57"/>
  <c r="N263" i="22"/>
  <c r="J303" i="57"/>
  <c r="H303" i="57"/>
  <c r="G304" i="57"/>
  <c r="I304" i="57"/>
  <c r="N264" i="22"/>
  <c r="J304" i="57"/>
  <c r="H304" i="57"/>
  <c r="G305" i="57"/>
  <c r="I305" i="57"/>
  <c r="N265" i="22"/>
  <c r="J305" i="57"/>
  <c r="H305" i="57"/>
  <c r="G306" i="57"/>
  <c r="I306" i="57"/>
  <c r="N266" i="22"/>
  <c r="J306" i="57"/>
  <c r="H306" i="57"/>
  <c r="G307" i="57"/>
  <c r="I307" i="57"/>
  <c r="N267" i="22"/>
  <c r="J307" i="57"/>
  <c r="H307" i="57"/>
  <c r="G308" i="57"/>
  <c r="I308" i="57"/>
  <c r="N268" i="22"/>
  <c r="J308" i="57"/>
  <c r="H308" i="57"/>
  <c r="G309" i="57"/>
  <c r="I309" i="57"/>
  <c r="N269" i="22"/>
  <c r="J309" i="57"/>
  <c r="H309" i="57"/>
  <c r="G310" i="57"/>
  <c r="I310" i="57"/>
  <c r="N270" i="22"/>
  <c r="J310" i="57"/>
  <c r="H310" i="57"/>
  <c r="G311" i="57"/>
  <c r="I311" i="57"/>
  <c r="N271" i="22"/>
  <c r="J311" i="57"/>
  <c r="H311" i="57"/>
  <c r="G312" i="57"/>
  <c r="I312" i="57"/>
  <c r="N272" i="22"/>
  <c r="J312" i="57"/>
  <c r="H312" i="57"/>
  <c r="G313" i="57"/>
  <c r="I313" i="57"/>
  <c r="N273" i="22"/>
  <c r="J313" i="57"/>
  <c r="H313" i="57"/>
  <c r="G314" i="57"/>
  <c r="I314" i="57"/>
  <c r="N274" i="22"/>
  <c r="J314" i="57"/>
  <c r="H314" i="57"/>
  <c r="G315" i="57"/>
  <c r="I315" i="57"/>
  <c r="N275" i="22"/>
  <c r="J315" i="57"/>
  <c r="H315" i="57"/>
  <c r="G316" i="57"/>
  <c r="I316" i="57"/>
  <c r="N276" i="22"/>
  <c r="J316" i="57"/>
  <c r="H316" i="57"/>
  <c r="G317" i="57"/>
  <c r="I317" i="57"/>
  <c r="N277" i="22"/>
  <c r="J317" i="57"/>
  <c r="H317" i="57"/>
  <c r="G318" i="57"/>
  <c r="I318" i="57"/>
  <c r="N278" i="22"/>
  <c r="J318" i="57"/>
  <c r="H318" i="57"/>
  <c r="G319" i="57"/>
  <c r="I319" i="57"/>
  <c r="N279" i="22"/>
  <c r="J319" i="57"/>
  <c r="H319" i="57"/>
  <c r="G320" i="57"/>
  <c r="I320" i="57"/>
  <c r="N280" i="22"/>
  <c r="J320" i="57"/>
  <c r="H320" i="57"/>
  <c r="G321" i="57"/>
  <c r="I321" i="57"/>
  <c r="N281" i="22"/>
  <c r="J321" i="57"/>
  <c r="H321" i="57"/>
  <c r="G322" i="57"/>
  <c r="I322" i="57"/>
  <c r="N282" i="22"/>
  <c r="J322" i="57"/>
  <c r="H322" i="57"/>
  <c r="G323" i="57"/>
  <c r="I323" i="57"/>
  <c r="N283" i="22"/>
  <c r="J323" i="57"/>
  <c r="H323" i="57"/>
  <c r="G324" i="57"/>
  <c r="I324" i="57"/>
  <c r="N284" i="22"/>
  <c r="J324" i="57"/>
  <c r="H324" i="57"/>
  <c r="G325" i="57"/>
  <c r="I325" i="57"/>
  <c r="N285" i="22"/>
  <c r="J325" i="57"/>
  <c r="H325" i="57"/>
  <c r="G326" i="57"/>
  <c r="I326" i="57"/>
  <c r="N286" i="22"/>
  <c r="J326" i="57"/>
  <c r="H326" i="57"/>
  <c r="G327" i="57"/>
  <c r="I327" i="57"/>
  <c r="N287" i="22"/>
  <c r="J327" i="57"/>
  <c r="H327" i="57"/>
  <c r="G328" i="57"/>
  <c r="I328" i="57"/>
  <c r="N288" i="22"/>
  <c r="J328" i="57"/>
  <c r="H328" i="57"/>
  <c r="G329" i="57"/>
  <c r="I329" i="57"/>
  <c r="N289" i="22"/>
  <c r="J329" i="57"/>
  <c r="H329" i="57"/>
  <c r="G330" i="57"/>
  <c r="I330" i="57"/>
  <c r="N290" i="22"/>
  <c r="J330" i="57"/>
  <c r="H330" i="57"/>
  <c r="G331" i="57"/>
  <c r="I331" i="57"/>
  <c r="N291" i="22"/>
  <c r="J331" i="57"/>
  <c r="H331" i="57"/>
  <c r="G332" i="57"/>
  <c r="I332" i="57"/>
  <c r="N292" i="22"/>
  <c r="J332" i="57"/>
  <c r="H332" i="57"/>
  <c r="G333" i="57"/>
  <c r="I333" i="57"/>
  <c r="N293" i="22"/>
  <c r="J333" i="57"/>
  <c r="H333" i="57"/>
  <c r="G334" i="57"/>
  <c r="I334" i="57"/>
  <c r="N294" i="22"/>
  <c r="J334" i="57"/>
  <c r="H334" i="57"/>
  <c r="G335" i="57"/>
  <c r="I335" i="57"/>
  <c r="N295" i="22"/>
  <c r="J335" i="57"/>
  <c r="H335" i="57"/>
  <c r="G336" i="57"/>
  <c r="I336" i="57"/>
  <c r="N296" i="22"/>
  <c r="J336" i="57"/>
  <c r="H336" i="57"/>
  <c r="G337" i="57"/>
  <c r="I337" i="57"/>
  <c r="N297" i="22"/>
  <c r="J337" i="57"/>
  <c r="H337" i="57"/>
  <c r="G338" i="57"/>
  <c r="H338" i="57"/>
  <c r="I338" i="57"/>
  <c r="N298" i="22"/>
  <c r="J338" i="57"/>
  <c r="G339" i="57"/>
  <c r="H339" i="57"/>
  <c r="I339" i="57"/>
  <c r="N299" i="22"/>
  <c r="J339" i="57"/>
  <c r="G340" i="57"/>
  <c r="H340" i="57"/>
  <c r="I340" i="57"/>
  <c r="N300" i="22"/>
  <c r="J340" i="57"/>
  <c r="G341" i="57"/>
  <c r="H341" i="57"/>
  <c r="I341" i="57"/>
  <c r="N301" i="22"/>
  <c r="J341" i="57"/>
  <c r="G342" i="57"/>
  <c r="H342" i="57"/>
  <c r="I342" i="57"/>
  <c r="N302" i="22"/>
  <c r="J342" i="57"/>
  <c r="G343" i="57"/>
  <c r="H343" i="57"/>
  <c r="I343" i="57"/>
  <c r="N303" i="22"/>
  <c r="J343" i="57"/>
  <c r="G344" i="57"/>
  <c r="H344" i="57"/>
  <c r="I344" i="57"/>
  <c r="N304" i="22"/>
  <c r="J344" i="57"/>
  <c r="G345" i="57"/>
  <c r="H345" i="57"/>
  <c r="I345" i="57"/>
  <c r="N305" i="22"/>
  <c r="J345" i="57"/>
  <c r="G346" i="57"/>
  <c r="H346" i="57"/>
  <c r="I346" i="57"/>
  <c r="N306" i="22"/>
  <c r="J346" i="57"/>
  <c r="G347" i="57"/>
  <c r="H347" i="57"/>
  <c r="I347" i="57"/>
  <c r="N307" i="22"/>
  <c r="J347" i="57"/>
  <c r="G348" i="57"/>
  <c r="H348" i="57"/>
  <c r="I348" i="57"/>
  <c r="N308" i="22"/>
  <c r="J348" i="57"/>
  <c r="G349" i="57"/>
  <c r="H349" i="57"/>
  <c r="I349" i="57"/>
  <c r="N309" i="22"/>
  <c r="J349" i="57"/>
  <c r="G350" i="57"/>
  <c r="H350" i="57"/>
  <c r="I350" i="57"/>
  <c r="N310" i="22"/>
  <c r="J350" i="57"/>
  <c r="G351" i="57"/>
  <c r="H351" i="57"/>
  <c r="I351" i="57"/>
  <c r="N311" i="22"/>
  <c r="J351" i="57"/>
  <c r="G352" i="57"/>
  <c r="H352" i="57"/>
  <c r="I352" i="57"/>
  <c r="N312" i="22"/>
  <c r="J352" i="57"/>
  <c r="G353" i="57"/>
  <c r="H353" i="57"/>
  <c r="I353" i="57"/>
  <c r="N313" i="22"/>
  <c r="J353" i="57"/>
  <c r="G354" i="57"/>
  <c r="H354" i="57"/>
  <c r="I354" i="57"/>
  <c r="N314" i="22"/>
  <c r="J354" i="57"/>
  <c r="G355" i="57"/>
  <c r="H355" i="57"/>
  <c r="I355" i="57"/>
  <c r="N315" i="22"/>
  <c r="J355" i="57"/>
  <c r="G356" i="57"/>
  <c r="H356" i="57"/>
  <c r="I356" i="57"/>
  <c r="N316" i="22"/>
  <c r="J356" i="57"/>
  <c r="G357" i="57"/>
  <c r="H357" i="57"/>
  <c r="I357" i="57"/>
  <c r="N317" i="22"/>
  <c r="J357" i="57"/>
  <c r="G358" i="57"/>
  <c r="H358" i="57"/>
  <c r="I358" i="57"/>
  <c r="N318" i="22"/>
  <c r="J358" i="57"/>
  <c r="G359" i="57"/>
  <c r="H359" i="57"/>
  <c r="I359" i="57"/>
  <c r="N319" i="22"/>
  <c r="J359" i="57"/>
  <c r="L294" i="22"/>
  <c r="M294" i="22"/>
  <c r="L290" i="22"/>
  <c r="M290" i="22"/>
  <c r="L286" i="22"/>
  <c r="M286" i="22"/>
  <c r="L282" i="22"/>
  <c r="M282" i="22"/>
  <c r="L278" i="22"/>
  <c r="M278" i="22"/>
  <c r="L270" i="22"/>
  <c r="M270" i="22"/>
  <c r="L266" i="22"/>
  <c r="M266" i="22"/>
  <c r="L262" i="22"/>
  <c r="M262" i="22"/>
  <c r="L258" i="22"/>
  <c r="M258" i="22"/>
  <c r="L254" i="22"/>
  <c r="M254" i="22"/>
  <c r="L250" i="22"/>
  <c r="M250" i="22"/>
  <c r="L246" i="22"/>
  <c r="M246" i="22"/>
  <c r="L242" i="22"/>
  <c r="M242" i="22"/>
  <c r="L238" i="22"/>
  <c r="M238" i="22"/>
  <c r="L234" i="22"/>
  <c r="M234" i="22"/>
  <c r="L230" i="22"/>
  <c r="M230" i="22"/>
  <c r="L226" i="22"/>
  <c r="M226" i="22"/>
  <c r="L222" i="22"/>
  <c r="M222" i="22"/>
  <c r="L218" i="22"/>
  <c r="M218" i="22"/>
  <c r="L214" i="22"/>
  <c r="M214" i="22"/>
  <c r="L210" i="22"/>
  <c r="M210" i="22"/>
  <c r="L206" i="22"/>
  <c r="M206" i="22"/>
  <c r="L202" i="22"/>
  <c r="M202" i="22"/>
  <c r="L198" i="22"/>
  <c r="M198" i="22"/>
  <c r="L194" i="22"/>
  <c r="M194" i="22"/>
  <c r="L190" i="22"/>
  <c r="M190" i="22"/>
  <c r="L164" i="22"/>
  <c r="M164" i="22"/>
  <c r="L131" i="22"/>
  <c r="M131" i="22"/>
  <c r="L118" i="22"/>
  <c r="M118" i="22"/>
  <c r="L77" i="22"/>
  <c r="M77" i="22"/>
  <c r="L173" i="22"/>
  <c r="M173" i="22"/>
  <c r="L160" i="22"/>
  <c r="M160" i="22"/>
  <c r="L156" i="22"/>
  <c r="M156" i="22"/>
  <c r="L122" i="22"/>
  <c r="M122" i="22"/>
  <c r="L89" i="22"/>
  <c r="M89" i="22"/>
  <c r="L81" i="22"/>
  <c r="M81" i="22"/>
  <c r="L274" i="22"/>
  <c r="M274" i="22"/>
  <c r="L109" i="22"/>
  <c r="M109" i="22"/>
  <c r="L101" i="22"/>
  <c r="M101" i="22"/>
  <c r="L11" i="22"/>
  <c r="M11" i="22"/>
  <c r="L293" i="22"/>
  <c r="M293" i="22"/>
  <c r="L285" i="22"/>
  <c r="M285" i="22"/>
  <c r="L277" i="22"/>
  <c r="M277" i="22"/>
  <c r="L269" i="22"/>
  <c r="M269" i="22"/>
  <c r="L261" i="22"/>
  <c r="M261" i="22"/>
  <c r="L253" i="22"/>
  <c r="M253" i="22"/>
  <c r="L249" i="22"/>
  <c r="M249" i="22"/>
  <c r="L241" i="22"/>
  <c r="M241" i="22"/>
  <c r="L237" i="22"/>
  <c r="M237" i="22"/>
  <c r="L233" i="22"/>
  <c r="M233" i="22"/>
  <c r="L225" i="22"/>
  <c r="M225" i="22"/>
  <c r="L221" i="22"/>
  <c r="M221" i="22"/>
  <c r="L217" i="22"/>
  <c r="M217" i="22"/>
  <c r="L213" i="22"/>
  <c r="M213" i="22"/>
  <c r="L209" i="22"/>
  <c r="M209" i="22"/>
  <c r="L205" i="22"/>
  <c r="M205" i="22"/>
  <c r="L201" i="22"/>
  <c r="M201" i="22"/>
  <c r="L197" i="22"/>
  <c r="M197" i="22"/>
  <c r="L193" i="22"/>
  <c r="M193" i="22"/>
  <c r="L189" i="22"/>
  <c r="M189" i="22"/>
  <c r="L181" i="22"/>
  <c r="M181" i="22"/>
  <c r="L176" i="22"/>
  <c r="M176" i="22"/>
  <c r="L172" i="22"/>
  <c r="M172" i="22"/>
  <c r="L163" i="22"/>
  <c r="M163" i="22"/>
  <c r="L155" i="22"/>
  <c r="M155" i="22"/>
  <c r="L113" i="22"/>
  <c r="M113" i="22"/>
  <c r="L100" i="22"/>
  <c r="M100" i="22"/>
  <c r="L93" i="22"/>
  <c r="M93" i="22"/>
  <c r="L297" i="22"/>
  <c r="M297" i="22"/>
  <c r="M289" i="22"/>
  <c r="L289" i="22"/>
  <c r="L281" i="22"/>
  <c r="M281" i="22"/>
  <c r="L273" i="22"/>
  <c r="M273" i="22"/>
  <c r="L265" i="22"/>
  <c r="M265" i="22"/>
  <c r="L257" i="22"/>
  <c r="M257" i="22"/>
  <c r="L229" i="22"/>
  <c r="M229" i="22"/>
  <c r="L185" i="22"/>
  <c r="M185" i="22"/>
  <c r="L125" i="22"/>
  <c r="M125" i="22"/>
  <c r="L117" i="22"/>
  <c r="M117" i="22"/>
  <c r="L112" i="22"/>
  <c r="M112" i="22"/>
  <c r="L104" i="22"/>
  <c r="M104" i="22"/>
  <c r="L92" i="22"/>
  <c r="M92" i="22"/>
  <c r="L88" i="22"/>
  <c r="M88" i="22"/>
  <c r="L4" i="22"/>
  <c r="M4" i="22"/>
  <c r="L245" i="22"/>
  <c r="M245" i="22"/>
  <c r="L184" i="22"/>
  <c r="M184" i="22"/>
  <c r="L158" i="22"/>
  <c r="M158" i="22"/>
  <c r="L154" i="22"/>
  <c r="M154" i="22"/>
  <c r="L145" i="22"/>
  <c r="M145" i="22"/>
  <c r="L137" i="22"/>
  <c r="M137" i="22"/>
  <c r="L116" i="22"/>
  <c r="M116" i="22"/>
  <c r="L79" i="22"/>
  <c r="M79" i="22"/>
  <c r="L296" i="22"/>
  <c r="M296" i="22"/>
  <c r="L292" i="22"/>
  <c r="M292" i="22"/>
  <c r="L288" i="22"/>
  <c r="M288" i="22"/>
  <c r="L284" i="22"/>
  <c r="M284" i="22"/>
  <c r="L280" i="22"/>
  <c r="M280" i="22"/>
  <c r="L276" i="22"/>
  <c r="M276" i="22"/>
  <c r="L272" i="22"/>
  <c r="M272" i="22"/>
  <c r="L268" i="22"/>
  <c r="M268" i="22"/>
  <c r="L264" i="22"/>
  <c r="M264" i="22"/>
  <c r="L260" i="22"/>
  <c r="M260" i="22"/>
  <c r="L256" i="22"/>
  <c r="M256" i="22"/>
  <c r="L252" i="22"/>
  <c r="M252" i="22"/>
  <c r="L248" i="22"/>
  <c r="M248" i="22"/>
  <c r="L244" i="22"/>
  <c r="M244" i="22"/>
  <c r="L240" i="22"/>
  <c r="M240" i="22"/>
  <c r="L236" i="22"/>
  <c r="M236" i="22"/>
  <c r="L232" i="22"/>
  <c r="M232" i="22"/>
  <c r="L228" i="22"/>
  <c r="M228" i="22"/>
  <c r="L224" i="22"/>
  <c r="M224" i="22"/>
  <c r="L220" i="22"/>
  <c r="M220" i="22"/>
  <c r="L216" i="22"/>
  <c r="M216" i="22"/>
  <c r="L212" i="22"/>
  <c r="M212" i="22"/>
  <c r="L208" i="22"/>
  <c r="M208" i="22"/>
  <c r="L204" i="22"/>
  <c r="M204" i="22"/>
  <c r="L200" i="22"/>
  <c r="M200" i="22"/>
  <c r="L196" i="22"/>
  <c r="M196" i="22"/>
  <c r="L192" i="22"/>
  <c r="M192" i="22"/>
  <c r="L188" i="22"/>
  <c r="M188" i="22"/>
  <c r="L175" i="22"/>
  <c r="M175" i="22"/>
  <c r="L149" i="22"/>
  <c r="M149" i="22"/>
  <c r="L136" i="22"/>
  <c r="M136" i="22"/>
  <c r="L129" i="22"/>
  <c r="M129" i="22"/>
  <c r="L108" i="22"/>
  <c r="M108" i="22"/>
  <c r="L84" i="22"/>
  <c r="M84" i="22"/>
  <c r="L180" i="22"/>
  <c r="M180" i="22"/>
  <c r="L167" i="22"/>
  <c r="M167" i="22"/>
  <c r="L153" i="22"/>
  <c r="M153" i="22"/>
  <c r="L148" i="22"/>
  <c r="M148" i="22"/>
  <c r="L140" i="22"/>
  <c r="M140" i="22"/>
  <c r="L128" i="22"/>
  <c r="M128" i="22"/>
  <c r="L124" i="22"/>
  <c r="M124" i="22"/>
  <c r="L103" i="22"/>
  <c r="M103" i="22"/>
  <c r="L91" i="22"/>
  <c r="M91" i="22"/>
  <c r="L152" i="22"/>
  <c r="M152" i="22"/>
  <c r="L115" i="22"/>
  <c r="M115" i="22"/>
  <c r="L107" i="22"/>
  <c r="M107" i="22"/>
  <c r="L83" i="22"/>
  <c r="M83" i="22"/>
  <c r="L7" i="22"/>
  <c r="M7" i="22"/>
  <c r="L295" i="22"/>
  <c r="M295" i="22"/>
  <c r="L291" i="22"/>
  <c r="M291" i="22"/>
  <c r="L287" i="22"/>
  <c r="M287" i="22"/>
  <c r="L283" i="22"/>
  <c r="M283" i="22"/>
  <c r="L279" i="22"/>
  <c r="M279" i="22"/>
  <c r="L275" i="22"/>
  <c r="M275" i="22"/>
  <c r="L271" i="22"/>
  <c r="M271" i="22"/>
  <c r="L267" i="22"/>
  <c r="M267" i="22"/>
  <c r="L263" i="22"/>
  <c r="M263" i="22"/>
  <c r="L259" i="22"/>
  <c r="M259" i="22"/>
  <c r="L255" i="22"/>
  <c r="M255" i="22"/>
  <c r="L251" i="22"/>
  <c r="M251" i="22"/>
  <c r="L247" i="22"/>
  <c r="M247" i="22"/>
  <c r="L243" i="22"/>
  <c r="M243" i="22"/>
  <c r="L239" i="22"/>
  <c r="M239" i="22"/>
  <c r="L235" i="22"/>
  <c r="M235" i="22"/>
  <c r="L231" i="22"/>
  <c r="M231" i="22"/>
  <c r="L227" i="22"/>
  <c r="M227" i="22"/>
  <c r="L223" i="22"/>
  <c r="M223" i="22"/>
  <c r="L219" i="22"/>
  <c r="M219" i="22"/>
  <c r="L215" i="22"/>
  <c r="M215" i="22"/>
  <c r="L211" i="22"/>
  <c r="M211" i="22"/>
  <c r="L207" i="22"/>
  <c r="M207" i="22"/>
  <c r="L203" i="22"/>
  <c r="M203" i="22"/>
  <c r="L199" i="22"/>
  <c r="M199" i="22"/>
  <c r="L195" i="22"/>
  <c r="M195" i="22"/>
  <c r="L191" i="22"/>
  <c r="M191" i="22"/>
  <c r="L187" i="22"/>
  <c r="M187" i="22"/>
  <c r="L179" i="22"/>
  <c r="M179" i="22"/>
  <c r="L166" i="22"/>
  <c r="M166" i="22"/>
  <c r="L161" i="22"/>
  <c r="M161" i="22"/>
  <c r="L144" i="22"/>
  <c r="M144" i="22"/>
  <c r="L120" i="22"/>
  <c r="M120" i="22"/>
  <c r="L95" i="22"/>
  <c r="M95" i="22"/>
  <c r="L82" i="22"/>
  <c r="M82" i="22"/>
  <c r="L139" i="22"/>
  <c r="M139" i="22"/>
  <c r="L127" i="22"/>
  <c r="M127" i="22"/>
  <c r="L86" i="22"/>
  <c r="M86" i="22"/>
  <c r="L8" i="22"/>
  <c r="M8" i="22"/>
  <c r="L178" i="22"/>
  <c r="M178" i="22"/>
  <c r="L165" i="22"/>
  <c r="M165" i="22"/>
  <c r="L151" i="22"/>
  <c r="M151" i="22"/>
  <c r="L143" i="22"/>
  <c r="M143" i="22"/>
  <c r="L119" i="22"/>
  <c r="M119" i="22"/>
  <c r="L182" i="22"/>
  <c r="M182" i="22"/>
  <c r="L169" i="22"/>
  <c r="M169" i="22"/>
  <c r="L162" i="22"/>
  <c r="M162" i="22"/>
  <c r="L146" i="22"/>
  <c r="M146" i="22"/>
  <c r="L133" i="22"/>
  <c r="M133" i="22"/>
  <c r="L126" i="22"/>
  <c r="M126" i="22"/>
  <c r="L80" i="22"/>
  <c r="M80" i="22"/>
  <c r="L10" i="22"/>
  <c r="M10" i="22"/>
  <c r="L2" i="22"/>
  <c r="M2" i="22"/>
  <c r="L97" i="22"/>
  <c r="M97" i="22"/>
  <c r="L317" i="22"/>
  <c r="M317" i="22"/>
  <c r="L314" i="22"/>
  <c r="M314" i="22"/>
  <c r="L311" i="22"/>
  <c r="M311" i="22"/>
  <c r="L308" i="22"/>
  <c r="M308" i="22"/>
  <c r="L305" i="22"/>
  <c r="M305" i="22"/>
  <c r="L302" i="22"/>
  <c r="M302" i="22"/>
  <c r="L299" i="22"/>
  <c r="M299" i="22"/>
  <c r="L168" i="22"/>
  <c r="M168" i="22"/>
  <c r="L132" i="22"/>
  <c r="M132" i="22"/>
  <c r="L96" i="22"/>
  <c r="M96" i="22"/>
  <c r="L72" i="22"/>
  <c r="M72" i="22"/>
  <c r="L68" i="22"/>
  <c r="M68" i="22"/>
  <c r="L64" i="22"/>
  <c r="M64" i="22"/>
  <c r="L60" i="22"/>
  <c r="M60" i="22"/>
  <c r="L56" i="22"/>
  <c r="M56" i="22"/>
  <c r="L52" i="22"/>
  <c r="M52" i="22"/>
  <c r="L48" i="22"/>
  <c r="M48" i="22"/>
  <c r="L44" i="22"/>
  <c r="M44" i="22"/>
  <c r="L40" i="22"/>
  <c r="M40" i="22"/>
  <c r="L36" i="22"/>
  <c r="M36" i="22"/>
  <c r="L32" i="22"/>
  <c r="M32" i="22"/>
  <c r="L28" i="22"/>
  <c r="M28" i="22"/>
  <c r="L24" i="22"/>
  <c r="M24" i="22"/>
  <c r="L20" i="22"/>
  <c r="M20" i="22"/>
  <c r="L16" i="22"/>
  <c r="M16" i="22"/>
  <c r="L12" i="22"/>
  <c r="M12" i="22"/>
  <c r="L171" i="22"/>
  <c r="M171" i="22"/>
  <c r="L142" i="22"/>
  <c r="M142" i="22"/>
  <c r="L135" i="22"/>
  <c r="M135" i="22"/>
  <c r="L106" i="22"/>
  <c r="M106" i="22"/>
  <c r="L99" i="22"/>
  <c r="M99" i="22"/>
  <c r="L76" i="22"/>
  <c r="M76" i="22"/>
  <c r="L13" i="22"/>
  <c r="M13" i="22"/>
  <c r="H3" i="54"/>
  <c r="H3" i="52"/>
  <c r="H3" i="53"/>
  <c r="L110" i="22"/>
  <c r="M110" i="22"/>
  <c r="L174" i="22"/>
  <c r="M174" i="22"/>
  <c r="L138" i="22"/>
  <c r="M138" i="22"/>
  <c r="L102" i="22"/>
  <c r="M102" i="22"/>
  <c r="L14" i="22"/>
  <c r="M14" i="22"/>
  <c r="L177" i="22"/>
  <c r="M177" i="22"/>
  <c r="L141" i="22"/>
  <c r="M141" i="22"/>
  <c r="L105" i="22"/>
  <c r="M105" i="22"/>
  <c r="L75" i="22"/>
  <c r="M75" i="22"/>
  <c r="L71" i="22"/>
  <c r="M71" i="22"/>
  <c r="L67" i="22"/>
  <c r="M67" i="22"/>
  <c r="L63" i="22"/>
  <c r="M63" i="22"/>
  <c r="L59" i="22"/>
  <c r="M59" i="22"/>
  <c r="L55" i="22"/>
  <c r="M55" i="22"/>
  <c r="L51" i="22"/>
  <c r="M51" i="22"/>
  <c r="L47" i="22"/>
  <c r="M47" i="22"/>
  <c r="L43" i="22"/>
  <c r="M43" i="22"/>
  <c r="L39" i="22"/>
  <c r="M39" i="22"/>
  <c r="L35" i="22"/>
  <c r="M35" i="22"/>
  <c r="L31" i="22"/>
  <c r="M31" i="22"/>
  <c r="L27" i="22"/>
  <c r="M27" i="22"/>
  <c r="L23" i="22"/>
  <c r="M23" i="22"/>
  <c r="L19" i="22"/>
  <c r="M19" i="22"/>
  <c r="L15" i="22"/>
  <c r="M15" i="22"/>
  <c r="L3" i="22"/>
  <c r="M3" i="22"/>
  <c r="L319" i="22"/>
  <c r="M319" i="22"/>
  <c r="L316" i="22"/>
  <c r="M316" i="22"/>
  <c r="L313" i="22"/>
  <c r="M313" i="22"/>
  <c r="L310" i="22"/>
  <c r="M310" i="22"/>
  <c r="L307" i="22"/>
  <c r="M307" i="22"/>
  <c r="L304" i="22"/>
  <c r="M304" i="22"/>
  <c r="L301" i="22"/>
  <c r="M301" i="22"/>
  <c r="L298" i="22"/>
  <c r="M298" i="22"/>
  <c r="L183" i="22"/>
  <c r="M183" i="22"/>
  <c r="L147" i="22"/>
  <c r="M147" i="22"/>
  <c r="L111" i="22"/>
  <c r="M111" i="22"/>
  <c r="L78" i="22"/>
  <c r="M78" i="22"/>
  <c r="L5" i="22"/>
  <c r="M5" i="22"/>
  <c r="L186" i="22"/>
  <c r="M186" i="22"/>
  <c r="L170" i="22"/>
  <c r="M170" i="22"/>
  <c r="L157" i="22"/>
  <c r="M157" i="22"/>
  <c r="L150" i="22"/>
  <c r="M150" i="22"/>
  <c r="L134" i="22"/>
  <c r="M134" i="22"/>
  <c r="L121" i="22"/>
  <c r="M121" i="22"/>
  <c r="L114" i="22"/>
  <c r="M114" i="22"/>
  <c r="L98" i="22"/>
  <c r="M98" i="22"/>
  <c r="L85" i="22"/>
  <c r="M85" i="22"/>
  <c r="L74" i="22"/>
  <c r="M74" i="22"/>
  <c r="L70" i="22"/>
  <c r="M70" i="22"/>
  <c r="L66" i="22"/>
  <c r="M66" i="22"/>
  <c r="L62" i="22"/>
  <c r="M62" i="22"/>
  <c r="L58" i="22"/>
  <c r="M58" i="22"/>
  <c r="L54" i="22"/>
  <c r="M54" i="22"/>
  <c r="L50" i="22"/>
  <c r="M50" i="22"/>
  <c r="L46" i="22"/>
  <c r="M46" i="22"/>
  <c r="L42" i="22"/>
  <c r="M42" i="22"/>
  <c r="L38" i="22"/>
  <c r="M38" i="22"/>
  <c r="L34" i="22"/>
  <c r="M34" i="22"/>
  <c r="L30" i="22"/>
  <c r="M30" i="22"/>
  <c r="L26" i="22"/>
  <c r="M26" i="22"/>
  <c r="L22" i="22"/>
  <c r="M22" i="22"/>
  <c r="L18" i="22"/>
  <c r="M18" i="22"/>
  <c r="L6" i="22"/>
  <c r="M6" i="22"/>
  <c r="P4" i="11"/>
  <c r="P21" i="11"/>
  <c r="L90" i="22"/>
  <c r="M90" i="22"/>
  <c r="L318" i="22"/>
  <c r="M318" i="22"/>
  <c r="L315" i="22"/>
  <c r="M315" i="22"/>
  <c r="L312" i="22"/>
  <c r="M312" i="22"/>
  <c r="L309" i="22"/>
  <c r="M309" i="22"/>
  <c r="L306" i="22"/>
  <c r="M306" i="22"/>
  <c r="L303" i="22"/>
  <c r="M303" i="22"/>
  <c r="L300" i="22"/>
  <c r="M300" i="22"/>
  <c r="L159" i="22"/>
  <c r="M159" i="22"/>
  <c r="L130" i="22"/>
  <c r="M130" i="22"/>
  <c r="L123" i="22"/>
  <c r="M123" i="22"/>
  <c r="L94" i="22"/>
  <c r="M94" i="22"/>
  <c r="L87" i="22"/>
  <c r="M87" i="22"/>
  <c r="L73" i="22"/>
  <c r="M73" i="22"/>
  <c r="L69" i="22"/>
  <c r="M69" i="22"/>
  <c r="L65" i="22"/>
  <c r="M65" i="22"/>
  <c r="L61" i="22"/>
  <c r="M61" i="22"/>
  <c r="L57" i="22"/>
  <c r="M57" i="22"/>
  <c r="L53" i="22"/>
  <c r="M53" i="22"/>
  <c r="L49" i="22"/>
  <c r="M49" i="22"/>
  <c r="L45" i="22"/>
  <c r="M45" i="22"/>
  <c r="L41" i="22"/>
  <c r="M41" i="22"/>
  <c r="L37" i="22"/>
  <c r="M37" i="22"/>
  <c r="L33" i="22"/>
  <c r="M33" i="22"/>
  <c r="L29" i="22"/>
  <c r="M29" i="22"/>
  <c r="L25" i="22"/>
  <c r="M25" i="22"/>
  <c r="L21" i="22"/>
  <c r="M21" i="22"/>
  <c r="L17" i="22"/>
  <c r="M17" i="22"/>
  <c r="L9" i="22"/>
  <c r="M9" i="22"/>
  <c r="O21" i="11"/>
  <c r="O4" i="11"/>
  <c r="N4" i="11"/>
  <c r="N21" i="11"/>
  <c r="J5" i="52"/>
  <c r="I5" i="54"/>
  <c r="E16" i="37"/>
  <c r="F16" i="37"/>
  <c r="I5" i="53"/>
  <c r="I5" i="52"/>
  <c r="J5" i="53"/>
  <c r="J5" i="54"/>
  <c r="K68" i="52"/>
  <c r="K18" i="52"/>
  <c r="G53" i="52"/>
  <c r="A2" i="23"/>
  <c r="A1" i="23"/>
</calcChain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<sst xmlns="http://schemas.openxmlformats.org/spreadsheetml/2006/main" count="2713" uniqueCount="881">
  <si>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</si>
  <si>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</si>
  <si>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</si>
  <si>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</si>
  <si>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</si>
  <si>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</si>
  <si>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</si>
  <si>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</si>
  <si>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</si>
  <si>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</si>
  <si>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</si>
  <si>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</si>
  <si>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</si>
  <si>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</si>
  <si>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</si>
  <si>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</si>
  <si>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</si>
  <si>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</si>
  <si>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</si>
  <si>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</si>
  <si>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</si>
  <si>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</si>
  <si>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</si>
  <si>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</si>
  <si>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</si>
  <si>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</si>
  <si>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</si>
  <si>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</si>
  <si>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</si>
  <si>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</si>
  <si>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</si>
  <si>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</si>
  <si>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</si>
  <si>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</si>
  <si>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</si>
  <si>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</si>
  <si>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</si>
  <si>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</si>
  <si>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</si>
  <si>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</si>
  <si>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</si>
  <si>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</si>
  <si>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</si>
  <si>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</si>
  <si>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</si>
  <si>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</si>
  <si>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</si>
  <si>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</si>
  <si>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</si>
  <si>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</si>
  <si>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</si>
  <si>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</si>
  <si>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</si>
  <si>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</si>
  <si>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</si>
  <si>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</si>
  <si>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</si>
  <si>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</si>
  <si>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</si>
  <si>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</si>
  <si>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</si>
  <si>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</si>
  <si>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</si>
  <si>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</si>
  <si>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</si>
  <si>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</si>
  <si>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</si>
  <si>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</si>
  <si>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</si>
  <si>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</si>
  <si>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24.9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</si>
  <si>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</si>
  <si>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</si>
  <si>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</si>
  <si>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</si>
  <si>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</si>
  <si>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</si>
  <si>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</si>
  <si>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</si>
  <si>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</si>
  <si>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</si>
  <si>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</si>
  <si>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</si>
  <si>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</si>
  <si>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</si>
  <si>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</si>
  <si>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</si>
  <si>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</si>
  <si>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</si>
  <si>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</si>
  <si>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</si>
  <si>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23.9</t>
  </si>
  <si>
    <t>28.2</t>
  </si>
  <si>
    <t>27.5</t>
  </si>
  <si>
    <t>30.9</t>
  </si>
  <si>
    <t>30.4</t>
  </si>
  <si>
    <t>31.7</t>
  </si>
  <si>
    <t>31.4</t>
  </si>
  <si>
    <t>30.5</t>
  </si>
  <si>
    <t>26.6</t>
  </si>
  <si>
    <t>Urban Interstate</t>
  </si>
  <si>
    <t>41.4</t>
  </si>
  <si>
    <t>40.7</t>
  </si>
  <si>
    <t>48.3</t>
  </si>
  <si>
    <t>45.1</t>
  </si>
  <si>
    <t>48.6</t>
  </si>
  <si>
    <t>48.2</t>
  </si>
  <si>
    <t>48.4</t>
  </si>
  <si>
    <t>47.4</t>
  </si>
  <si>
    <t>45.4</t>
  </si>
  <si>
    <t>Urban Other Arterial</t>
  </si>
  <si>
    <t>82.8</t>
  </si>
  <si>
    <t>81.6</t>
  </si>
  <si>
    <t>94.2</t>
  </si>
  <si>
    <t>89.3</t>
  </si>
  <si>
    <t>96.6</t>
  </si>
  <si>
    <t>94.4</t>
  </si>
  <si>
    <t>95.2</t>
  </si>
  <si>
    <t>98.4</t>
  </si>
  <si>
    <t>94.3</t>
  </si>
  <si>
    <t>96.7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</si>
  <si>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</si>
  <si>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</si>
  <si>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</si>
  <si>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</si>
  <si>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</si>
  <si>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</si>
  <si>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</si>
  <si>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</si>
  <si>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</si>
  <si>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</si>
  <si>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</si>
  <si>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42.2</t>
  </si>
  <si>
    <t>42.7</t>
  </si>
  <si>
    <t>All Systems</t>
  </si>
  <si>
    <t>234.1</t>
  </si>
  <si>
    <t>229.3</t>
  </si>
  <si>
    <t>269.6</t>
  </si>
  <si>
    <t>255.9</t>
  </si>
  <si>
    <t>280.2</t>
  </si>
  <si>
    <t>274.6</t>
  </si>
  <si>
    <t>279.3</t>
  </si>
  <si>
    <t>281.6</t>
  </si>
  <si>
    <t>273.1</t>
  </si>
  <si>
    <t>278.1</t>
  </si>
  <si>
    <t>257.0</t>
  </si>
  <si>
    <t>256.5</t>
  </si>
  <si>
    <t>2023 Individual Monthly Vehicle-Miles of Travel in Billions</t>
  </si>
  <si>
    <t>19.7</t>
  </si>
  <si>
    <t>18.2</t>
  </si>
  <si>
    <t>22.4</t>
  </si>
  <si>
    <t>24.0</t>
  </si>
  <si>
    <t>24.6</t>
  </si>
  <si>
    <t>25.5</t>
  </si>
  <si>
    <t>24.3</t>
  </si>
  <si>
    <t>29.1</t>
  </si>
  <si>
    <t>32.3</t>
  </si>
  <si>
    <t>30.7</t>
  </si>
  <si>
    <t>35.1</t>
  </si>
  <si>
    <t>36.1</t>
  </si>
  <si>
    <t>35.7</t>
  </si>
  <si>
    <t>25.8</t>
  </si>
  <si>
    <t>28.4</t>
  </si>
  <si>
    <t>31.8</t>
  </si>
  <si>
    <t>32.6</t>
  </si>
  <si>
    <t>32.0</t>
  </si>
  <si>
    <t>44.0</t>
  </si>
  <si>
    <t>41.6</t>
  </si>
  <si>
    <t>48.9</t>
  </si>
  <si>
    <t>49.6</t>
  </si>
  <si>
    <t>49.3</t>
  </si>
  <si>
    <t>49.7</t>
  </si>
  <si>
    <t>87.6</t>
  </si>
  <si>
    <t>83.2</t>
  </si>
  <si>
    <t>94.6</t>
  </si>
  <si>
    <t>89.4</t>
  </si>
  <si>
    <t>99.0</t>
  </si>
  <si>
    <t>97.1</t>
  </si>
  <si>
    <t>97.9</t>
  </si>
  <si>
    <t>100.6</t>
  </si>
  <si>
    <t>41.2</t>
  </si>
  <si>
    <t>38.9</t>
  </si>
  <si>
    <t>44.9</t>
  </si>
  <si>
    <t>47.8</t>
  </si>
  <si>
    <t>46.2</t>
  </si>
  <si>
    <t>247.4</t>
  </si>
  <si>
    <t>233.8</t>
  </si>
  <si>
    <t>271.4</t>
  </si>
  <si>
    <t>256.1</t>
  </si>
  <si>
    <t>287.2</t>
  </si>
  <si>
    <t>283.0</t>
  </si>
  <si>
    <t>287.3</t>
  </si>
  <si>
    <t>288.4</t>
  </si>
  <si>
    <t>* Percent Change In Individual Monthly Travel 2022 vs. 2023</t>
  </si>
  <si>
    <t>5.3</t>
  </si>
  <si>
    <t>1.2</t>
  </si>
  <si>
    <t>0.5</t>
  </si>
  <si>
    <t>0.2</t>
  </si>
  <si>
    <t>1.9</t>
  </si>
  <si>
    <t>3.9</t>
  </si>
  <si>
    <t>2.3</t>
  </si>
  <si>
    <t>2.1</t>
  </si>
  <si>
    <t>5.7</t>
  </si>
  <si>
    <t>0.7</t>
  </si>
  <si>
    <t>2.9</t>
  </si>
  <si>
    <t>4.1</t>
  </si>
  <si>
    <t>3.4</t>
  </si>
  <si>
    <t>2.8</t>
  </si>
  <si>
    <t>5.8</t>
  </si>
  <si>
    <t>2.0</t>
  </si>
  <si>
    <t>0.6</t>
  </si>
  <si>
    <t>3.2</t>
  </si>
  <si>
    <t>6.3</t>
  </si>
  <si>
    <t>-0.1</t>
  </si>
  <si>
    <t>2.7</t>
  </si>
  <si>
    <t>0.4</t>
  </si>
  <si>
    <t>0.1</t>
  </si>
  <si>
    <t>2.5</t>
  </si>
  <si>
    <t>2.2</t>
  </si>
  <si>
    <t>4.8</t>
  </si>
  <si>
    <t>2.6</t>
  </si>
  <si>
    <t>3.0</t>
  </si>
  <si>
    <t>2.4</t>
  </si>
  <si>
    <t>Table - 2. Estimated Cumulative Monthly Motor Vehicle Travel in the United States**</t>
  </si>
  <si>
    <t>2022 Cumulative Monthly Vehicle-Miles of Travel in Billions</t>
  </si>
  <si>
    <t>36.7</t>
  </si>
  <si>
    <t>59.0</t>
  </si>
  <si>
    <t>79.6</t>
  </si>
  <si>
    <t>103.2</t>
  </si>
  <si>
    <t>126.9</t>
  </si>
  <si>
    <t>151.8</t>
  </si>
  <si>
    <t>175.6</t>
  </si>
  <si>
    <t>198.2</t>
  </si>
  <si>
    <t>221.5</t>
  </si>
  <si>
    <t>243.4</t>
  </si>
  <si>
    <t>265.0</t>
  </si>
  <si>
    <t>54.6</t>
  </si>
  <si>
    <t>86.6</t>
  </si>
  <si>
    <t>117.2</t>
  </si>
  <si>
    <t>151.2</t>
  </si>
  <si>
    <t>184.9</t>
  </si>
  <si>
    <t>219.9</t>
  </si>
  <si>
    <t>254.6</t>
  </si>
  <si>
    <t>288.2</t>
  </si>
  <si>
    <t>322.1</t>
  </si>
  <si>
    <t>353.0</t>
  </si>
  <si>
    <t>383.3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</si>
  <si>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</si>
  <si>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</si>
  <si>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</si>
  <si>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</si>
  <si>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</si>
  <si>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</si>
  <si>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</si>
  <si>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</si>
  <si>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</si>
  <si>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</si>
  <si>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</si>
  <si>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</si>
  <si>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175.5</t>
  </si>
  <si>
    <t>224.1</t>
  </si>
  <si>
    <t>272.4</t>
  </si>
  <si>
    <t>320.7</t>
  </si>
  <si>
    <t>369.1</t>
  </si>
  <si>
    <t>416.4</t>
  </si>
  <si>
    <t>465.0</t>
  </si>
  <si>
    <t>510.4</t>
  </si>
  <si>
    <t>555.8</t>
  </si>
  <si>
    <t>164.3</t>
  </si>
  <si>
    <t>258.5</t>
  </si>
  <si>
    <t>347.8</t>
  </si>
  <si>
    <t>444.3</t>
  </si>
  <si>
    <t>538.7</t>
  </si>
  <si>
    <t>633.9</t>
  </si>
  <si>
    <t>732.3</t>
  </si>
  <si>
    <t>826.5</t>
  </si>
  <si>
    <t>923.2</t>
  </si>
  <si>
    <t>1012.4</t>
  </si>
  <si>
    <t>1102.2</t>
  </si>
  <si>
    <t>77.4</t>
  </si>
  <si>
    <t>122.0</t>
  </si>
  <si>
    <t>164.7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</si>
  <si>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</si>
  <si>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</si>
  <si>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</si>
  <si>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</si>
  <si>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</si>
  <si>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</si>
  <si>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</si>
  <si>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</si>
  <si>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</si>
  <si>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733.1</t>
  </si>
  <si>
    <t>988.9</t>
  </si>
  <si>
    <t>1269.2</t>
  </si>
  <si>
    <t>1543.8</t>
  </si>
  <si>
    <t>1823.1</t>
  </si>
  <si>
    <t>2104.7</t>
  </si>
  <si>
    <t>2377.9</t>
  </si>
  <si>
    <t>2655.9</t>
  </si>
  <si>
    <t>2912.9</t>
  </si>
  <si>
    <t>3169.4</t>
  </si>
  <si>
    <t>2023 Cumulative Monthly Vehicle-Miles of Travel in Billions</t>
  </si>
  <si>
    <t>37.9</t>
  </si>
  <si>
    <t>60.3</t>
  </si>
  <si>
    <t>80.9</t>
  </si>
  <si>
    <t>105.0</t>
  </si>
  <si>
    <t>129.6</t>
  </si>
  <si>
    <t>155.1</t>
  </si>
  <si>
    <t>179.4</t>
  </si>
  <si>
    <t>56.7</t>
  </si>
  <si>
    <t>89.0</t>
  </si>
  <si>
    <t>119.7</t>
  </si>
  <si>
    <t>154.5</t>
  </si>
  <si>
    <t>189.7</t>
  </si>
  <si>
    <t>225.8</t>
  </si>
  <si>
    <t>261.5</t>
  </si>
  <si>
    <t>50.2</t>
  </si>
  <si>
    <t>78.6</t>
  </si>
  <si>
    <t>106.2</t>
  </si>
  <si>
    <t>138.0</t>
  </si>
  <si>
    <t>169.4</t>
  </si>
  <si>
    <t>202.0</t>
  </si>
  <si>
    <t>85.6</t>
  </si>
  <si>
    <t>134.4</t>
  </si>
  <si>
    <t>179.5</t>
  </si>
  <si>
    <t>229.1</t>
  </si>
  <si>
    <t>278.5</t>
  </si>
  <si>
    <t>328.1</t>
  </si>
  <si>
    <t>377.8</t>
  </si>
  <si>
    <t>170.8</t>
  </si>
  <si>
    <t>265.3</t>
  </si>
  <si>
    <t>354.7</t>
  </si>
  <si>
    <t>453.8</t>
  </si>
  <si>
    <t>550.8</t>
  </si>
  <si>
    <t>648.8</t>
  </si>
  <si>
    <t>749.4</t>
  </si>
  <si>
    <t>80.1</t>
  </si>
  <si>
    <t>124.9</t>
  </si>
  <si>
    <t>167.6</t>
  </si>
  <si>
    <t>215.5</t>
  </si>
  <si>
    <t>260.9</t>
  </si>
  <si>
    <t>306.3</t>
  </si>
  <si>
    <t>352.5</t>
  </si>
  <si>
    <t>481.3</t>
  </si>
  <si>
    <t>752.7</t>
  </si>
  <si>
    <t>1008.8</t>
  </si>
  <si>
    <t>1295.9</t>
  </si>
  <si>
    <t>1578.9</t>
  </si>
  <si>
    <t>1866.2</t>
  </si>
  <si>
    <t>2154.6</t>
  </si>
  <si>
    <t>* Percent Change In Cumulative Monthly Travel 2022 vs. 2023</t>
  </si>
  <si>
    <t>3.3</t>
  </si>
  <si>
    <t>1.7</t>
  </si>
  <si>
    <t>1.8</t>
  </si>
  <si>
    <t>4.3</t>
  </si>
  <si>
    <t>3.1</t>
  </si>
  <si>
    <t>3.8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</si>
  <si>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</si>
  <si>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</si>
  <si>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</si>
  <si>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</si>
  <si>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</si>
  <si>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</si>
  <si>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</si>
  <si>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</si>
  <si>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</si>
  <si>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</si>
  <si>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</si>
  <si>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</si>
  <si>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</si>
  <si>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</si>
  <si>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</si>
  <si>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</si>
  <si>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</si>
  <si>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</si>
  <si>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</si>
  <si>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</si>
  <si>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</si>
  <si>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</si>
  <si>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</si>
  <si>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</si>
  <si>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</si>
  <si>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</si>
  <si>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</si>
  <si>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</si>
  <si>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</si>
  <si>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</si>
  <si>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</si>
  <si>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</si>
  <si>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</si>
  <si>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</si>
  <si>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</si>
  <si>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</si>
  <si>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</si>
  <si>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</si>
  <si>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</si>
  <si>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</si>
  <si>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</si>
  <si>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</si>
  <si>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</si>
  <si>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</si>
  <si>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</si>
  <si>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</si>
  <si>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</si>
  <si>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</si>
  <si>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</si>
  <si>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</si>
  <si>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</si>
  <si>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</si>
  <si>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</si>
  <si>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</si>
  <si>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</si>
  <si>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</si>
  <si>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</si>
  <si>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</si>
  <si>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</si>
  <si>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</si>
  <si>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</si>
  <si>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</si>
  <si>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</si>
  <si>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</si>
  <si>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</si>
  <si>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</si>
  <si>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</si>
  <si>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</si>
  <si>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</si>
  <si>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</si>
  <si>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</si>
  <si>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</si>
  <si>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</si>
  <si>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</si>
  <si>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</si>
  <si>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</si>
  <si>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</si>
  <si>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</si>
  <si>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</si>
  <si>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</si>
  <si>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</si>
  <si>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</si>
  <si>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</si>
  <si>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</si>
  <si>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</si>
  <si>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</si>
  <si>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</si>
  <si>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</si>
  <si>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</si>
  <si>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</si>
  <si>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</si>
  <si>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</si>
  <si>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</si>
  <si>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</si>
  <si>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</si>
  <si>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</si>
  <si>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</si>
  <si>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</si>
  <si>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</si>
  <si>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</si>
  <si>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</si>
  <si>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</si>
  <si>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</si>
  <si>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</si>
  <si>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</si>
  <si>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</si>
  <si>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</si>
  <si>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</si>
  <si>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</si>
  <si>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</si>
  <si>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</si>
  <si>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</si>
  <si>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</si>
  <si>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</si>
  <si>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</si>
  <si>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</si>
  <si>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</si>
  <si>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</si>
  <si>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</si>
  <si>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</si>
  <si>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</si>
  <si>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</si>
  <si>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</si>
  <si>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</si>
  <si>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</si>
  <si>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</si>
  <si>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</si>
  <si>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</si>
  <si>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</si>
  <si>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</si>
  <si>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</si>
  <si>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</si>
  <si>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</si>
  <si>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</si>
  <si>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</si>
  <si>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</si>
  <si>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</si>
  <si>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</si>
  <si>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</si>
  <si>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</si>
  <si>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</si>
  <si>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</si>
  <si>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</si>
  <si>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</si>
  <si>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</si>
  <si>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</si>
  <si>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</si>
  <si>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August</t>
  </si>
  <si>
    <t>63.7</t>
  </si>
  <si>
    <t>64.4</t>
  </si>
  <si>
    <t>60.1</t>
  </si>
  <si>
    <t>40.0</t>
  </si>
  <si>
    <t>92.0</t>
  </si>
  <si>
    <t>196.4</t>
  </si>
  <si>
    <t>1.4</t>
  </si>
  <si>
    <t>-2.4</t>
  </si>
  <si>
    <t>2021</t>
  </si>
  <si>
    <t>September28,2023</t>
  </si>
  <si>
    <t>July 2022</t>
  </si>
  <si>
    <t>September 28,2023</t>
  </si>
  <si>
    <t>6.8</t>
  </si>
  <si>
    <t>49.9</t>
  </si>
  <si>
    <t>271.2</t>
  </si>
  <si>
    <t>270.3</t>
  </si>
  <si>
    <t>6.0</t>
  </si>
  <si>
    <t>0.9</t>
  </si>
  <si>
    <t>July</t>
  </si>
  <si>
    <t>Page 2 - table</t>
  </si>
  <si>
    <t>year_record</t>
  </si>
  <si>
    <t>tmonth</t>
  </si>
  <si>
    <t>yearToDate</t>
  </si>
  <si>
    <t>moving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</si>
  <si>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</si>
  <si>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</si>
  <si>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</si>
  <si>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</si>
  <si>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</si>
  <si>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</si>
  <si>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</si>
  <si>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</si>
  <si>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</si>
  <si>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</si>
  <si>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</si>
  <si>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</si>
  <si>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</si>
  <si>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</si>
  <si>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</si>
  <si>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</si>
  <si>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</si>
  <si>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</si>
  <si>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</si>
  <si>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</si>
  <si>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</si>
  <si>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</si>
  <si>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</si>
  <si>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</si>
  <si>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</si>
  <si>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</si>
  <si>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</si>
  <si>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</si>
  <si>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</si>
  <si>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</si>
  <si>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</si>
  <si>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</si>
  <si>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</si>
  <si>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</si>
  <si>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</si>
  <si>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</si>
  <si>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</si>
  <si>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</si>
  <si>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</si>
  <si>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</si>
  <si>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</si>
  <si>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</si>
  <si>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</si>
  <si>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</si>
  <si>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</si>
  <si>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</si>
  <si>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</si>
  <si>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</si>
  <si>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</si>
  <si>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</si>
  <si>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</si>
  <si>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</si>
  <si>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</si>
  <si>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</si>
  <si>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</si>
  <si>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</si>
  <si>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</si>
  <si>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</si>
  <si>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</si>
  <si>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</si>
  <si>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</si>
  <si>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</si>
  <si>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</si>
  <si>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</si>
  <si>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</si>
  <si>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</si>
  <si>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</si>
  <si>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</si>
  <si>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2015</t>
  </si>
  <si>
    <t>272209.000000</t>
  </si>
  <si>
    <t>2063547.000000</t>
  </si>
  <si>
    <t>3070101.000000</t>
  </si>
  <si>
    <t>2016</t>
  </si>
  <si>
    <t>279213.000000</t>
  </si>
  <si>
    <t>2116827.000000</t>
  </si>
  <si>
    <t>3148653.000000</t>
  </si>
  <si>
    <t>2017</t>
  </si>
  <si>
    <t>282558.000000</t>
  </si>
  <si>
    <t>2142130.000000</t>
  </si>
  <si>
    <t>3199711.000000</t>
  </si>
  <si>
    <t>2018</t>
  </si>
  <si>
    <t>284989.000000</t>
  </si>
  <si>
    <t>2160667.000000</t>
  </si>
  <si>
    <t>3230885.000000</t>
  </si>
  <si>
    <t>2019</t>
  </si>
  <si>
    <t>293308.000000</t>
  </si>
  <si>
    <t>2182408.000000</t>
  </si>
  <si>
    <t>3262068.000000</t>
  </si>
  <si>
    <t>2020</t>
  </si>
  <si>
    <t>265060.000000</t>
  </si>
  <si>
    <t>1899743.000000</t>
  </si>
  <si>
    <t>2979106.000000</t>
  </si>
  <si>
    <t>279596.000000</t>
  </si>
  <si>
    <t>2070289.000000</t>
  </si>
  <si>
    <t>3074168.000000</t>
  </si>
  <si>
    <t>2022</t>
  </si>
  <si>
    <t>281617.000000</t>
  </si>
  <si>
    <t>2104719.000000</t>
  </si>
  <si>
    <t>3174518.000000</t>
  </si>
  <si>
    <t>288396.000000</t>
  </si>
  <si>
    <t>2154571.000000</t>
  </si>
  <si>
    <t>3219269.000000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</si>
  <si>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</si>
  <si>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</si>
  <si>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</si>
  <si>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</si>
  <si>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</si>
  <si>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</si>
  <si>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</si>
  <si>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</si>
  <si>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</si>
  <si>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</si>
  <si>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</si>
  <si>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</si>
  <si>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</si>
  <si>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</si>
  <si>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</si>
  <si>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</si>
  <si>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</si>
  <si>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</si>
  <si>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</si>
  <si>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</si>
  <si>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</si>
  <si>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</si>
  <si>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</si>
  <si>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</si>
  <si>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</si>
  <si>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June</t>
  </si>
  <si>
    <t>2646</t>
  </si>
  <si>
    <t>7</t>
  </si>
  <si>
    <t>2649</t>
  </si>
  <si>
    <t>8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</si>
  <si>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</si>
  <si>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</si>
  <si>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</si>
  <si>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</si>
  <si>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</si>
  <si>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</si>
  <si>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</si>
  <si>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</si>
  <si>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</si>
  <si>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</si>
  <si>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</si>
  <si>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</si>
  <si>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</si>
  <si>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</si>
  <si>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</si>
  <si>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</si>
  <si>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</si>
  <si>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</si>
  <si>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</si>
  <si>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</si>
  <si>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</si>
  <si>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</si>
  <si>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</si>
  <si>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</si>
  <si>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</si>
  <si>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</si>
  <si>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</si>
  <si>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</si>
  <si>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</si>
  <si>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</si>
  <si>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</si>
  <si>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</si>
  <si>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</si>
  <si>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</si>
  <si>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</si>
  <si>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</si>
  <si>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</si>
  <si>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</si>
  <si>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</si>
  <si>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</si>
  <si>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</si>
  <si>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</si>
  <si>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</si>
  <si>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</si>
  <si>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</si>
  <si>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</si>
  <si>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</si>
  <si>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</si>
  <si>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</si>
  <si>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</si>
  <si>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</si>
  <si>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</si>
  <si>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</si>
  <si>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</si>
  <si>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</si>
  <si>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</si>
  <si>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</si>
  <si>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</si>
  <si>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</si>
  <si>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</si>
  <si>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</si>
  <si>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</si>
  <si>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</si>
  <si>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</si>
  <si>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</si>
  <si>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</si>
  <si>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</si>
  <si>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</si>
  <si>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</si>
  <si>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</si>
  <si>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</si>
  <si>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</si>
  <si>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</si>
  <si>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</si>
  <si>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</si>
  <si>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</si>
  <si>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</si>
  <si>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</si>
  <si>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</si>
  <si>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</si>
  <si>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</si>
  <si>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</si>
  <si>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</si>
  <si>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</si>
  <si>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</si>
  <si>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</si>
  <si>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</si>
  <si>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</si>
  <si>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</si>
  <si>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</si>
  <si>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</si>
  <si>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</si>
  <si>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</si>
  <si>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</si>
  <si>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</si>
  <si>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</si>
  <si>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</si>
  <si>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</si>
  <si>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</si>
  <si>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</si>
  <si>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</si>
  <si>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</si>
  <si>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</si>
  <si>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</si>
  <si>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</si>
  <si>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</si>
  <si>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</si>
  <si>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</si>
  <si>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</si>
  <si>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</si>
  <si>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</si>
  <si>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</si>
  <si>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</si>
  <si>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</si>
  <si>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</si>
  <si>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</si>
  <si>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</si>
  <si>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</si>
  <si>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</si>
  <si>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</si>
  <si>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</si>
  <si>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</si>
  <si>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</si>
  <si>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</si>
  <si>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</si>
  <si>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</si>
  <si>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</si>
  <si>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</si>
  <si>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</si>
  <si>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</si>
  <si>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</si>
  <si>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</si>
  <si>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</si>
  <si>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</si>
  <si>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</si>
  <si>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</si>
  <si>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</si>
  <si>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</si>
  <si>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</si>
  <si>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</si>
  <si>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</si>
  <si>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</si>
  <si>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</si>
  <si>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</si>
  <si>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</si>
  <si>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</si>
  <si>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</si>
  <si>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</si>
  <si>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</si>
  <si>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</si>
  <si>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</si>
  <si>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</si>
  <si>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</si>
  <si>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</si>
  <si>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</si>
  <si>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</si>
  <si>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</si>
  <si>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</si>
  <si>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</si>
  <si>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</si>
  <si>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</si>
  <si>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</si>
  <si>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</si>
  <si>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</si>
  <si>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</si>
  <si>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</si>
  <si>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</si>
  <si>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</si>
  <si>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</si>
  <si>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</si>
  <si>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</si>
  <si>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</si>
  <si>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</si>
  <si>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</si>
  <si>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</si>
  <si>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</si>
  <si>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</si>
  <si>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</si>
  <si>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</si>
  <si>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</si>
  <si>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</si>
  <si>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</si>
  <si>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</si>
  <si>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</si>
  <si>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</si>
  <si>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</si>
  <si>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</si>
  <si>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</si>
  <si>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</si>
  <si>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</si>
  <si>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</si>
  <si>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</si>
  <si>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</si>
  <si>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</si>
  <si>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</si>
  <si>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</si>
  <si>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</si>
  <si>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</si>
  <si>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</si>
  <si>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</si>
  <si>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</si>
  <si>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</si>
  <si>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</si>
  <si>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</si>
  <si>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</si>
  <si>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</si>
  <si>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</si>
  <si>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3195</t>
  </si>
  <si>
    <t>3203</t>
  </si>
  <si>
    <t>3211</t>
  </si>
  <si>
    <t>313</t>
  </si>
  <si>
    <t>314</t>
  </si>
  <si>
    <t>315</t>
  </si>
  <si>
    <t>316</t>
  </si>
  <si>
    <t>317</t>
  </si>
  <si>
    <t>318</t>
  </si>
  <si>
    <t>Seasonally adjusted data are modeled by the Bureau of Transportation Statistics, Office of the Assistant Secretary for Research and Technology, U.S. Department of Transportation. See http://www.transtats.bts.gov/OSEA/SeasonalAdjustment/ for additional seasonally adjusted travel data and information.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</si>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</sst>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0.0%"/>
    <numFmt numFmtId="166" formatCode="0.0"/>
    <numFmt numFmtId="170" formatCode="mmmm\ yyyy"/>
    <numFmt numFmtId="176" formatCode="yyyy"/>
    <numFmt numFmtId="179" formatCode="#,##0.0"/>
    <numFmt numFmtId="180" formatCode="0;[Red]0"/>
    <numFmt numFmtId="181" formatCode="[$-409]mmm\-yy;@"/>
    <numFmt numFmtId="184" formatCode="#,##0;[Red]#,##0"/>
    <numFmt numFmtId="185" formatCode="mmmm"/>
    <numFmt numFmtId="187" formatCode="#,##0.0_);[Red]\-#,##0.0"/>
    <numFmt numFmtId="190" formatCode="_(* #,##0_);_(* \(#,##0\);_ &quot; -&quot;"/>
    <numFmt numFmtId="191" formatCode="[Black][&gt;-0.05]#,##0.0;[Red][&lt;-0.01]\-#,##0.0;General"/>
    <numFmt numFmtId="193" formatCode="m/d/yy;@"/>
  </numFmts>
  <fonts count="27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4" fillId="0" borderId="0"/>
  </cellStyleXfs>
  <cellXfs count="28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5" fontId="6" fillId="0" borderId="0" xfId="1" applyNumberFormat="1" applyFont="1"/>
    <xf numFmtId="166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84" fontId="16" fillId="0" borderId="1" xfId="0" applyNumberFormat="1" applyFont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6" fillId="0" borderId="1" xfId="0" applyNumberFormat="1" applyFont="1" applyBorder="1" applyAlignment="1">
      <alignment wrapText="1"/>
    </xf>
    <xf numFmtId="184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6" fontId="16" fillId="0" borderId="1" xfId="0" applyNumberFormat="1" applyFont="1" applyBorder="1" applyAlignment="1">
      <alignment wrapText="1"/>
    </xf>
    <xf numFmtId="166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6" fontId="15" fillId="2" borderId="0" xfId="0" applyNumberFormat="1" applyFont="1" applyFill="1"/>
    <xf numFmtId="166" fontId="14" fillId="0" borderId="3" xfId="0" applyNumberFormat="1" applyFont="1" applyBorder="1" applyAlignment="1">
      <alignment horizontal="left" wrapText="1"/>
    </xf>
    <xf numFmtId="166" fontId="0" fillId="2" borderId="0" xfId="0" applyNumberFormat="1" applyFill="1"/>
    <xf numFmtId="166" fontId="14" fillId="0" borderId="9" xfId="0" applyNumberFormat="1" applyFont="1" applyBorder="1" applyAlignment="1">
      <alignment horizontal="left" wrapText="1"/>
    </xf>
    <xf numFmtId="170" fontId="0" fillId="0" borderId="0" xfId="0" applyNumberFormat="1"/>
    <xf numFmtId="185" fontId="0" fillId="0" borderId="0" xfId="0" applyNumberFormat="1"/>
    <xf numFmtId="166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85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87" fontId="0" fillId="2" borderId="0" xfId="0" applyNumberFormat="1" applyFill="1"/>
    <xf numFmtId="187" fontId="16" fillId="0" borderId="1" xfId="0" applyNumberFormat="1" applyFont="1" applyBorder="1" applyAlignment="1">
      <alignment horizontal="left" wrapText="1"/>
    </xf>
    <xf numFmtId="187" fontId="16" fillId="0" borderId="1" xfId="0" applyNumberFormat="1" applyFont="1" applyBorder="1" applyAlignment="1">
      <alignment wrapText="1"/>
    </xf>
    <xf numFmtId="187" fontId="0" fillId="2" borderId="5" xfId="0" applyNumberFormat="1" applyFill="1" applyBorder="1" applyAlignment="1"/>
    <xf numFmtId="187" fontId="0" fillId="2" borderId="8" xfId="0" applyNumberFormat="1" applyFill="1" applyBorder="1" applyAlignment="1"/>
    <xf numFmtId="187" fontId="0" fillId="0" borderId="0" xfId="0" applyNumberFormat="1"/>
    <xf numFmtId="187" fontId="14" fillId="0" borderId="3" xfId="0" applyNumberFormat="1" applyFont="1" applyBorder="1" applyAlignment="1">
      <alignment horizontal="left"/>
    </xf>
    <xf numFmtId="187" fontId="0" fillId="2" borderId="11" xfId="0" applyNumberFormat="1" applyFill="1" applyBorder="1" applyAlignment="1"/>
    <xf numFmtId="187" fontId="0" fillId="2" borderId="12" xfId="0" applyNumberFormat="1" applyFill="1" applyBorder="1" applyAlignment="1"/>
    <xf numFmtId="187" fontId="14" fillId="0" borderId="9" xfId="0" applyNumberFormat="1" applyFont="1" applyBorder="1" applyAlignment="1">
      <alignment horizontal="left"/>
    </xf>
    <xf numFmtId="187" fontId="14" fillId="0" borderId="3" xfId="0" applyNumberFormat="1" applyFont="1" applyBorder="1" applyAlignment="1">
      <alignment horizontal="left" wrapText="1"/>
    </xf>
    <xf numFmtId="187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87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wrapText="1"/>
    </xf>
    <xf numFmtId="190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87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87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87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87" fontId="0" fillId="2" borderId="0" xfId="0" applyNumberFormat="1" applyFill="1" applyBorder="1" applyAlignment="1"/>
    <xf numFmtId="187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87" fontId="16" fillId="0" borderId="15" xfId="0" applyNumberFormat="1" applyFont="1" applyBorder="1" applyAlignment="1">
      <alignment wrapText="1"/>
    </xf>
    <xf numFmtId="191" fontId="16" fillId="0" borderId="1" xfId="0" applyNumberFormat="1" applyFont="1" applyBorder="1" applyAlignment="1">
      <alignment horizontal="right" wrapText="1"/>
    </xf>
    <xf numFmtId="191" fontId="14" fillId="0" borderId="3" xfId="0" applyNumberFormat="1" applyFont="1" applyBorder="1" applyAlignment="1">
      <alignment horizontal="left" wrapText="1"/>
    </xf>
    <xf numFmtId="191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76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3" fontId="0" fillId="0" borderId="0" xfId="0" applyNumberFormat="1"/>
    <xf numFmtId="0" fontId="12" fillId="0" borderId="0" xfId="0" applyFont="1"/>
    <xf numFmtId="179" fontId="5" fillId="0" borderId="0" xfId="0" applyNumberFormat="1" applyFont="1"/>
    <xf numFmtId="179" fontId="0" fillId="0" borderId="1" xfId="0" applyNumberFormat="1" applyBorder="1" applyAlignment="1">
      <alignment wrapText="1"/>
    </xf>
    <xf numFmtId="179" fontId="0" fillId="0" borderId="13" xfId="0" applyNumberFormat="1" applyBorder="1" applyAlignment="1">
      <alignment wrapText="1"/>
    </xf>
    <xf numFmtId="179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76" fontId="5" fillId="0" borderId="0" xfId="0" applyNumberFormat="1" applyFont="1" applyAlignment="1"/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85" fontId="14" fillId="0" borderId="2" xfId="0" applyNumberFormat="1" applyFont="1" applyBorder="1" applyAlignment="1">
      <alignment horizontal="center" vertical="center" wrapText="1"/>
    </xf>
    <xf numFmtId="185" fontId="14" fillId="0" borderId="3" xfId="0" applyNumberFormat="1" applyFont="1" applyBorder="1" applyAlignment="1">
      <alignment horizontal="center" vertical="center" wrapText="1"/>
    </xf>
    <xf numFmtId="185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3" xfId="0" applyNumberFormat="1" applyFont="1" applyBorder="1" applyAlignment="1">
      <alignment horizontal="center" vertical="center" wrapText="1"/>
    </xf>
    <xf numFmtId="187" fontId="14" fillId="0" borderId="19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12" fillId="0" borderId="0" xfId="0" applyNumberFormat="1" applyFont="1" applyAlignment="1"/>
    <xf numFmtId="0" fontId="0" fillId="0" borderId="0" xfId="2" applyFont="1"/>
    <xf numFmtId="3" fontId="0" fillId="0" borderId="0" xfId="2" applyNumberFormat="1" applyFont="1" applyAlignment="1">
      <alignment wrapText="1"/>
    </xf>
    <xf numFmtId="181" fontId="0" fillId="0" borderId="0" xfId="2" applyNumberFormat="1" applyFont="1" applyAlignment="1">
      <alignment horizontal="left"/>
    </xf>
    <xf numFmtId="3" fontId="0" fillId="3" borderId="0" xfId="0" applyNumberFormat="1" applyFill="1"/>
  </cellXfs>
  <cellStyles count="3">
    <cellStyle name="Normal" xfId="0" builtinId="0"/>
    <cellStyle name="Normal 2 3" xfId="2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2366592722"/>
          <c:y val="2.489631288101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1'!$L$2:$L$298</c:f>
              <c:strCache>
                <c:ptCount val="296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  <c:pt idx="293">
                  <c:v>2023</c:v>
                </c:pt>
                <c:pt idx="294">
                  <c:v>2023</c:v>
                </c:pt>
                <c:pt idx="295">
                  <c:v>2023</c:v>
                </c:pt>
              </c:strCache>
            </c:strRef>
          </c:cat>
          <c:val>
            <c:numRef>
              <c:f>'Figure 1'!$N$2:$N$298</c:f>
              <c:numCache>
                <c:formatCode>#,##0.0</c:formatCode>
                <c:ptCount val="297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3195</c:v>
                </c:pt>
                <c:pt idx="293">
                  <c:v>3203</c:v>
                </c:pt>
                <c:pt idx="294">
                  <c:v>3211</c:v>
                </c:pt>
                <c:pt idx="295">
                  <c:v>3217</c:v>
                </c:pt>
                <c:pt idx="2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B-40CC-8660-1CE8B4F1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567392"/>
        <c:axId val="1"/>
      </c:lineChart>
      <c:catAx>
        <c:axId val="124056739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8263003499"/>
              <c:y val="0.96265608971402539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max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51081966146E-2"/>
              <c:y val="0.351660084023043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56739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9236315337"/>
          <c:y val="3.2257995085466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47-4AA7-B3B6-EAA7F0B1662F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7-4AA7-B3B6-EAA7F0B1662F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5.85</c:v>
                </c:pt>
                <c:pt idx="2">
                  <c:v>6.07</c:v>
                </c:pt>
                <c:pt idx="3">
                  <c:v>5.91</c:v>
                </c:pt>
                <c:pt idx="4">
                  <c:v>6.34</c:v>
                </c:pt>
                <c:pt idx="5">
                  <c:v>6.39</c:v>
                </c:pt>
                <c:pt idx="6">
                  <c:v>6.23</c:v>
                </c:pt>
                <c:pt idx="7">
                  <c:v>6.34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47-4AA7-B3B6-EAA7F0B16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555328"/>
        <c:axId val="1"/>
      </c:lineChart>
      <c:catAx>
        <c:axId val="12405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78904594757"/>
              <c:y val="0.9147465906169473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854725990576479E-2"/>
              <c:y val="0.13374754123843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555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2387427074373"/>
          <c:y val="0.43718257744887884"/>
          <c:w val="0.10577249231369819"/>
          <c:h val="0.134517716138116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1157421109"/>
          <c:y val="3.1325427387270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0-4194-9173-43B2F0B7DACC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0-4194-9173-43B2F0B7DACC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</c:v>
                </c:pt>
                <c:pt idx="2">
                  <c:v>2.68</c:v>
                </c:pt>
                <c:pt idx="3">
                  <c:v>2.63</c:v>
                </c:pt>
                <c:pt idx="4">
                  <c:v>2.93</c:v>
                </c:pt>
                <c:pt idx="5">
                  <c:v>3.04</c:v>
                </c:pt>
                <c:pt idx="6">
                  <c:v>3.04</c:v>
                </c:pt>
                <c:pt idx="7">
                  <c:v>2.97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0-4194-9173-43B2F0B7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566144"/>
        <c:axId val="1"/>
      </c:lineChart>
      <c:catAx>
        <c:axId val="12405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408521303"/>
              <c:y val="0.91084442911789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7089890079529536E-2"/>
              <c:y val="0.12817032907382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56614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32261771678932"/>
          <c:y val="0.4302023983608198"/>
          <c:w val="0.10551889844772444"/>
          <c:h val="0.143400799453606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4" name="Picture 1">
          <a:extLst>
            <a:ext uri="{FF2B5EF4-FFF2-40B4-BE49-F238E27FC236}">
              <a16:creationId xmlns:a16="http://schemas.microsoft.com/office/drawing/2014/main" id="{6F2BB0D7-CD26-3915-9F43-2A58C530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53340</xdr:colOff>
      <xdr:row>57</xdr:row>
      <xdr:rowOff>7620</xdr:rowOff>
    </xdr:to>
    <xdr:pic>
      <xdr:nvPicPr>
        <xdr:cNvPr id="27965" name="Picture 2" descr="map">
          <a:extLst>
            <a:ext uri="{FF2B5EF4-FFF2-40B4-BE49-F238E27FC236}">
              <a16:creationId xmlns:a16="http://schemas.microsoft.com/office/drawing/2014/main" id="{8BAFEF86-C2D1-9AED-6E2B-B5AFC813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7" name="AutoShape 1" descr="U.S. Department of Transportation - FHWA">
          <a:extLst>
            <a:ext uri="{FF2B5EF4-FFF2-40B4-BE49-F238E27FC236}">
              <a16:creationId xmlns:a16="http://schemas.microsoft.com/office/drawing/2014/main" id="{20460661-C016-0886-8597-5AC1B72A3949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8" name="AutoShape 2" descr="Fhwa Logo">
          <a:extLst>
            <a:ext uri="{FF2B5EF4-FFF2-40B4-BE49-F238E27FC236}">
              <a16:creationId xmlns:a16="http://schemas.microsoft.com/office/drawing/2014/main" id="{D33834D5-73C8-E8FE-9075-9C79B298AA21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8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A9889E4-A8A8-03A1-DAAE-FB4A17B4F3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8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28390-AF54-0620-FC7B-043AD1E60B4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F76E1-F5B8-99F9-A43E-2315E7492AC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9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FAA2C62-FDE9-2CBA-7AF0-9A9CCBB018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9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D7B50-B741-BB85-3340-59F1EEDA849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BB7D4-F13E-D688-EFBC-33D2323582A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9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2C8B7EE2-6D50-023F-D7F7-1FD02AB64B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9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007B83-2741-692E-C2AE-A5BEB18370A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9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5267DD-2FD3-2B04-65F9-BD08A5E6F6A3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</xdr:colOff>
      <xdr:row>1</xdr:row>
      <xdr:rowOff>53340</xdr:rowOff>
    </xdr:to>
    <xdr:sp macro="" textlink="">
      <xdr:nvSpPr>
        <xdr:cNvPr id="478697" name="AutoShape 15" descr="U.S. Department of Transportation - FHWA">
          <a:extLst>
            <a:ext uri="{FF2B5EF4-FFF2-40B4-BE49-F238E27FC236}">
              <a16:creationId xmlns:a16="http://schemas.microsoft.com/office/drawing/2014/main" id="{7776752D-856E-5F97-F781-35CCD63F09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9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5803DA0-72A7-7F45-7C89-20637176DB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9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A96EB-7BC5-642F-CA59-B038740CA7A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5D0810-9597-7151-4343-73FD9FC337E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0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C68F0193-B5E0-A9FC-BF88-5375B254AB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70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E303F-0A36-2211-935A-6149B15F139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4EAA37-85A4-C85A-CEC5-28A4B49299D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0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236535A0-5940-1485-3087-7CFAFC9F5E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70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F21131-1FA1-07CC-2F39-268911B579B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0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27DFC7-0CA8-5EBB-C81A-A2979D908CD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121920</xdr:colOff>
      <xdr:row>30</xdr:row>
      <xdr:rowOff>53340</xdr:rowOff>
    </xdr:to>
    <xdr:sp macro="" textlink="">
      <xdr:nvSpPr>
        <xdr:cNvPr id="478707" name="AutoShape 15" descr="U.S. Department of Transportation - FHWA">
          <a:extLst>
            <a:ext uri="{FF2B5EF4-FFF2-40B4-BE49-F238E27FC236}">
              <a16:creationId xmlns:a16="http://schemas.microsoft.com/office/drawing/2014/main" id="{15241DCE-F20A-D63C-DC82-B90BCDF5EE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6" name="AutoShape 15" descr="FHWA">
          <a:extLst>
            <a:ext uri="{FF2B5EF4-FFF2-40B4-BE49-F238E27FC236}">
              <a16:creationId xmlns:a16="http://schemas.microsoft.com/office/drawing/2014/main" id="{05751083-DF05-B967-09D1-39072412245A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68580</xdr:colOff>
      <xdr:row>2</xdr:row>
      <xdr:rowOff>53340</xdr:rowOff>
    </xdr:to>
    <xdr:sp macro="" textlink="">
      <xdr:nvSpPr>
        <xdr:cNvPr id="4795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8D71758-C765-8CEB-88CA-9133E815B484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897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7C4ADA-FA1B-1BB7-A3BA-8341EA52BB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121920</xdr:colOff>
      <xdr:row>2</xdr:row>
      <xdr:rowOff>0</xdr:rowOff>
    </xdr:to>
    <xdr:sp macro="" textlink="">
      <xdr:nvSpPr>
        <xdr:cNvPr id="4795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89565-D759-F66D-30CF-4FAA50124512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68580</xdr:colOff>
      <xdr:row>2</xdr:row>
      <xdr:rowOff>53340</xdr:rowOff>
    </xdr:to>
    <xdr:sp macro="" textlink="">
      <xdr:nvSpPr>
        <xdr:cNvPr id="4795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731E86E7-0529-43B7-EE3D-5611F87745F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897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FA12E-297F-24DE-6B26-886FE95764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121920</xdr:colOff>
      <xdr:row>2</xdr:row>
      <xdr:rowOff>0</xdr:rowOff>
    </xdr:to>
    <xdr:sp macro="" textlink="">
      <xdr:nvSpPr>
        <xdr:cNvPr id="4795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B5B45A-ED65-FC9A-9999-15CDFEEBC968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68580</xdr:colOff>
      <xdr:row>2</xdr:row>
      <xdr:rowOff>53340</xdr:rowOff>
    </xdr:to>
    <xdr:sp macro="" textlink="">
      <xdr:nvSpPr>
        <xdr:cNvPr id="4795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2C98B10-0DCA-FE57-461B-61E4566AF92E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897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40F2F2-FB93-9D8D-7F4C-5EDDF39CD0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121920</xdr:colOff>
      <xdr:row>2</xdr:row>
      <xdr:rowOff>0</xdr:rowOff>
    </xdr:to>
    <xdr:sp macro="" textlink="">
      <xdr:nvSpPr>
        <xdr:cNvPr id="4795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D0D880-A5FF-7EE3-FE10-6ACFE0DE4423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121920</xdr:colOff>
      <xdr:row>2</xdr:row>
      <xdr:rowOff>53340</xdr:rowOff>
    </xdr:to>
    <xdr:sp macro="" textlink="">
      <xdr:nvSpPr>
        <xdr:cNvPr id="479577" name="AutoShape 15" descr="U.S. Department of Transportation - FHWA">
          <a:extLst>
            <a:ext uri="{FF2B5EF4-FFF2-40B4-BE49-F238E27FC236}">
              <a16:creationId xmlns:a16="http://schemas.microsoft.com/office/drawing/2014/main" id="{B3852E7D-25E8-C151-D473-DBD1D4DE0E48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19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78" name="AutoShape 16" descr="FHWA">
          <a:extLst>
            <a:ext uri="{FF2B5EF4-FFF2-40B4-BE49-F238E27FC236}">
              <a16:creationId xmlns:a16="http://schemas.microsoft.com/office/drawing/2014/main" id="{F3EC6E6B-0921-CBC7-A347-7E45A3E6B65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79" name="AutoShape 17" descr="FHWA">
          <a:extLst>
            <a:ext uri="{FF2B5EF4-FFF2-40B4-BE49-F238E27FC236}">
              <a16:creationId xmlns:a16="http://schemas.microsoft.com/office/drawing/2014/main" id="{B07651F1-6054-EA9B-6725-C253CC91A666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80" name="AutoShape 18" descr="FHWA">
          <a:extLst>
            <a:ext uri="{FF2B5EF4-FFF2-40B4-BE49-F238E27FC236}">
              <a16:creationId xmlns:a16="http://schemas.microsoft.com/office/drawing/2014/main" id="{3D3E14BD-92A7-DB5A-8413-24F05FA3E5A9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81" name="AutoShape 19" descr="FHWA">
          <a:extLst>
            <a:ext uri="{FF2B5EF4-FFF2-40B4-BE49-F238E27FC236}">
              <a16:creationId xmlns:a16="http://schemas.microsoft.com/office/drawing/2014/main" id="{A0760405-336F-E5F4-DE2A-7D73EE850A6C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</xdr:rowOff>
    </xdr:from>
    <xdr:to>
      <xdr:col>10</xdr:col>
      <xdr:colOff>68580</xdr:colOff>
      <xdr:row>54</xdr:row>
      <xdr:rowOff>60960</xdr:rowOff>
    </xdr:to>
    <xdr:graphicFrame macro="">
      <xdr:nvGraphicFramePr>
        <xdr:cNvPr id="11010" name="Chart 3">
          <a:extLst>
            <a:ext uri="{FF2B5EF4-FFF2-40B4-BE49-F238E27FC236}">
              <a16:creationId xmlns:a16="http://schemas.microsoft.com/office/drawing/2014/main" id="{B5D0A84F-D87D-C257-5FA4-00CC973FE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1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71F0D47-C86B-3D4F-F4A9-04CBDE5790B7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68580</xdr:rowOff>
    </xdr:to>
    <xdr:sp macro="" textlink="">
      <xdr:nvSpPr>
        <xdr:cNvPr id="1101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D77F48-18B2-5C1E-7724-1FDF24A989BF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13" name="AutoShape 8" descr="FHWA">
          <a:extLst>
            <a:ext uri="{FF2B5EF4-FFF2-40B4-BE49-F238E27FC236}">
              <a16:creationId xmlns:a16="http://schemas.microsoft.com/office/drawing/2014/main" id="{9D531402-AFC3-813A-0147-0999BEAD8FF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14" name="AutoShape 9" descr="FHWA">
          <a:extLst>
            <a:ext uri="{FF2B5EF4-FFF2-40B4-BE49-F238E27FC236}">
              <a16:creationId xmlns:a16="http://schemas.microsoft.com/office/drawing/2014/main" id="{41620C5A-F2D8-4CC4-E995-7A55567095B9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7" name="Chart 1">
          <a:extLst>
            <a:ext uri="{FF2B5EF4-FFF2-40B4-BE49-F238E27FC236}">
              <a16:creationId xmlns:a16="http://schemas.microsoft.com/office/drawing/2014/main" id="{89CE3016-4AA1-4213-8F93-60A460CDF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30</xdr:row>
      <xdr:rowOff>22860</xdr:rowOff>
    </xdr:from>
    <xdr:to>
      <xdr:col>10</xdr:col>
      <xdr:colOff>213360</xdr:colOff>
      <xdr:row>54</xdr:row>
      <xdr:rowOff>45720</xdr:rowOff>
    </xdr:to>
    <xdr:graphicFrame macro="">
      <xdr:nvGraphicFramePr>
        <xdr:cNvPr id="5428" name="Chart 2">
          <a:extLst>
            <a:ext uri="{FF2B5EF4-FFF2-40B4-BE49-F238E27FC236}">
              <a16:creationId xmlns:a16="http://schemas.microsoft.com/office/drawing/2014/main" id="{68A6B2CC-425C-A445-82C1-D0F29B349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601980</xdr:colOff>
      <xdr:row>39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D5A89B-6977-DCEF-7777-8DA3E4CB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8671560" cy="629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77"/>
  <sheetViews>
    <sheetView topLeftCell="A49" zoomScaleNormal="100" workbookViewId="0">
      <selection activeCell="O23" sqref="O23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3" t="s">
        <v>1</v>
      </c>
      <c r="F4" s="183"/>
      <c r="G4" s="183"/>
      <c r="H4" s="183"/>
      <c r="I4" s="183"/>
      <c r="J4" s="183"/>
    </row>
    <row r="5" spans="1:12" ht="12.75" customHeight="1" x14ac:dyDescent="0.2">
      <c r="A5" s="3" t="s">
        <v>2</v>
      </c>
      <c r="D5" s="6"/>
      <c r="E5" s="183"/>
      <c r="F5" s="183"/>
      <c r="G5" s="183"/>
      <c r="H5" s="183"/>
      <c r="I5" s="183"/>
      <c r="J5" s="183"/>
    </row>
    <row r="7" spans="1:12" ht="12.75" customHeight="1" x14ac:dyDescent="0.2">
      <c r="A7" s="7" t="s">
        <v>3</v>
      </c>
      <c r="D7" s="6"/>
      <c r="E7" s="183" t="s">
        <v>4</v>
      </c>
      <c r="F7" s="183"/>
      <c r="G7" s="183"/>
      <c r="H7" s="183"/>
      <c r="I7" s="183"/>
      <c r="J7" s="183"/>
    </row>
    <row r="8" spans="1:12" ht="12.75" customHeight="1" x14ac:dyDescent="0.2">
      <c r="A8" s="7" t="s">
        <v>5</v>
      </c>
      <c r="D8" s="6"/>
      <c r="E8" s="183"/>
      <c r="F8" s="183"/>
      <c r="G8" s="183"/>
      <c r="H8" s="183"/>
      <c r="I8" s="183"/>
      <c r="J8" s="183"/>
    </row>
    <row r="10" spans="1:12" ht="12.75" customHeight="1" x14ac:dyDescent="0.2">
      <c r="A10" s="3" t="s">
        <v>6</v>
      </c>
      <c r="E10" s="182" t="str">
        <f>CONCATENATE(Data!B4," ",Data!A4)</f>
        <v>August 2023</v>
      </c>
      <c r="F10" s="182"/>
      <c r="G10" s="182"/>
      <c r="H10" s="182"/>
      <c r="I10" s="182"/>
      <c r="J10" s="182"/>
    </row>
    <row r="11" spans="1:12" ht="12.75" customHeight="1" x14ac:dyDescent="0.2">
      <c r="A11" s="3" t="s">
        <v>7</v>
      </c>
      <c r="E11" s="182"/>
      <c r="F11" s="182"/>
      <c r="G11" s="182"/>
      <c r="H11" s="182"/>
      <c r="I11" s="182"/>
      <c r="J11" s="182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2.4%</v>
      </c>
      <c r="F15" s="2" t="s">
        <v>9</v>
      </c>
      <c r="G15" s="163" t="str">
        <f>Data!Y4</f>
        <v>6.8</v>
      </c>
      <c r="H15" s="2" t="str">
        <f>"billion vehicle miles) for "&amp;E10 &amp;" as compared  with"</f>
        <v>billion vehicle miles) for August 2023 as compared  with</v>
      </c>
      <c r="I15" s="1"/>
      <c r="L15" s="2"/>
    </row>
    <row r="16" spans="1:12" ht="17.399999999999999" x14ac:dyDescent="0.3">
      <c r="E16" s="100">
        <f>Data!A6</f>
        <v>44774</v>
      </c>
      <c r="F16" s="191">
        <f>E16</f>
        <v>44774</v>
      </c>
      <c r="G16" s="185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288.4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August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271.2</v>
      </c>
      <c r="F21" s="2" t="s">
        <v>11</v>
      </c>
      <c r="G21" s="2"/>
      <c r="H21" s="1"/>
      <c r="I21" s="280">
        <v>2.4E-2</v>
      </c>
      <c r="J21" s="2" t="s">
        <v>9</v>
      </c>
      <c r="K21" s="2">
        <v>6.3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August 2022.</v>
      </c>
      <c r="F22" s="1"/>
      <c r="G22" s="2"/>
      <c r="H22" s="2" t="s">
        <v>13</v>
      </c>
      <c r="J22" s="1"/>
      <c r="K22" s="176" t="str">
        <f>Data!AH4&amp;"%"</f>
        <v>0.4%</v>
      </c>
      <c r="L22" s="4" t="str">
        <f>"change ("&amp;Data!AF4</f>
        <v>change (0.9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July 2023.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84" t="str">
        <f>"Cumulative Travel for " &amp; Data!A4&amp;" changed by "</f>
        <v xml:space="preserve">Cumulative Travel for 2023 changed by </v>
      </c>
      <c r="F25" s="185"/>
      <c r="G25" s="185"/>
      <c r="H25" s="185"/>
      <c r="I25" s="185"/>
      <c r="J25" s="185"/>
      <c r="K25" s="91" t="str">
        <f>Data!S4&amp;"%"</f>
        <v>2.4%</v>
      </c>
    </row>
    <row r="26" spans="1:256" ht="17.399999999999999" x14ac:dyDescent="0.3">
      <c r="F26" s="4" t="s">
        <v>9</v>
      </c>
      <c r="G26" s="163" t="str">
        <f>Data!Z4</f>
        <v>49.9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2154.6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0" t="str">
        <f>"Estimated Vehicle-Miles of Travel by Region - " &amp; E10 &amp;" - (in Billions)"</f>
        <v>Estimated Vehicle-Miles of Travel by Region - August 2023 - (in Billions)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256" ht="16.2" x14ac:dyDescent="0.3">
      <c r="A32" s="190" t="s">
        <v>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63.7</v>
      </c>
      <c r="G61" s="12" t="str">
        <f>Data!D4</f>
        <v>64.4</v>
      </c>
      <c r="J61" s="12" t="str">
        <f>Data!G4</f>
        <v>40.0</v>
      </c>
    </row>
    <row r="62" spans="4:10" ht="16.2" x14ac:dyDescent="0.3">
      <c r="D62" s="11" t="str">
        <f>Data!L4 &amp; "%"</f>
        <v>2.7%</v>
      </c>
      <c r="G62" s="11" t="str">
        <f>Data!M4 &amp; "%"</f>
        <v>2.0%</v>
      </c>
      <c r="J62" s="11" t="str">
        <f>Data!O4 &amp; "%"</f>
        <v>3.2%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60.1</v>
      </c>
      <c r="J65" s="10" t="str">
        <f>Data!H4</f>
        <v>60.3</v>
      </c>
    </row>
    <row r="66" spans="1:10" ht="16.2" x14ac:dyDescent="0.3">
      <c r="G66" s="11" t="str">
        <f>Data!N4 &amp; "%"</f>
        <v>3.0%</v>
      </c>
      <c r="J66" s="11" t="str">
        <f>Data!P4 &amp; "%"</f>
        <v>1.4%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86" t="s">
        <v>24</v>
      </c>
      <c r="C70" s="187"/>
      <c r="D70" s="187"/>
      <c r="E70" s="187"/>
      <c r="F70" s="188" t="str">
        <f>Data!X4</f>
        <v>September 28,2023</v>
      </c>
      <c r="G70" s="189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37" zoomScaleNormal="100" workbookViewId="0">
      <selection activeCell="R44" sqref="R44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3" t="s">
        <v>463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464</v>
      </c>
      <c r="N1" s="270"/>
      <c r="O1" s="270"/>
      <c r="P1" s="270"/>
    </row>
    <row r="2" spans="1:16" x14ac:dyDescent="0.25">
      <c r="M2" s="270"/>
      <c r="N2" s="270"/>
      <c r="O2" s="270"/>
      <c r="P2" s="270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440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441</v>
      </c>
      <c r="N6" s="67">
        <f>Data!X44</f>
        <v>5.17</v>
      </c>
      <c r="O6" s="67">
        <f>Data!Y44</f>
        <v>5.73</v>
      </c>
      <c r="P6" s="67">
        <f>Data!Z44</f>
        <v>5.85</v>
      </c>
    </row>
    <row r="7" spans="1:16" x14ac:dyDescent="0.25">
      <c r="M7" s="19" t="s">
        <v>442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444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445</v>
      </c>
      <c r="N9" s="67">
        <f>Data!X47</f>
        <v>6.07</v>
      </c>
      <c r="O9" s="67">
        <f>Data!Y47</f>
        <v>6.19</v>
      </c>
      <c r="P9" s="67">
        <f>Data!Z47</f>
        <v>6.34</v>
      </c>
    </row>
    <row r="10" spans="1:16" x14ac:dyDescent="0.25">
      <c r="M10" s="19" t="s">
        <v>446</v>
      </c>
      <c r="N10" s="67">
        <f>Data!X48</f>
        <v>6.3</v>
      </c>
      <c r="O10" s="67">
        <f>Data!Y48</f>
        <v>6.22</v>
      </c>
      <c r="P10" s="67">
        <f>Data!Z48</f>
        <v>6.39</v>
      </c>
    </row>
    <row r="11" spans="1:16" x14ac:dyDescent="0.25">
      <c r="M11" s="19" t="s">
        <v>449</v>
      </c>
      <c r="N11" s="67">
        <f>Data!X49</f>
        <v>6.24</v>
      </c>
      <c r="O11" s="67">
        <f>Data!Y49</f>
        <v>6.06</v>
      </c>
      <c r="P11" s="67">
        <f>Data!Z49</f>
        <v>6.23</v>
      </c>
    </row>
    <row r="12" spans="1:16" x14ac:dyDescent="0.25">
      <c r="M12" s="19" t="s">
        <v>450</v>
      </c>
      <c r="N12" s="67">
        <f>Data!X50</f>
        <v>6.11</v>
      </c>
      <c r="O12" s="67">
        <f>Data!Y50</f>
        <v>6.19</v>
      </c>
      <c r="P12" s="67">
        <f>Data!Z50</f>
        <v>6.34</v>
      </c>
    </row>
    <row r="13" spans="1:16" ht="12.75" customHeight="1" x14ac:dyDescent="0.25">
      <c r="M13" s="19" t="s">
        <v>451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5">
      <c r="M14" s="19" t="s">
        <v>453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5">
      <c r="M15" s="19" t="s">
        <v>454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5">
      <c r="M16" s="19" t="s">
        <v>455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70" t="s">
        <v>465</v>
      </c>
      <c r="N19" s="270"/>
      <c r="O19" s="270"/>
      <c r="P19" s="270"/>
    </row>
    <row r="20" spans="13:16" x14ac:dyDescent="0.25">
      <c r="M20" s="271"/>
      <c r="N20" s="271"/>
      <c r="O20" s="272"/>
      <c r="P20" s="272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440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441</v>
      </c>
      <c r="N23" s="68">
        <f>Data!S44</f>
        <v>2.23</v>
      </c>
      <c r="O23" s="68">
        <f>Data!T44</f>
        <v>2.46</v>
      </c>
      <c r="P23" s="68">
        <f>Data!U44</f>
        <v>2.5</v>
      </c>
    </row>
    <row r="24" spans="13:16" x14ac:dyDescent="0.25">
      <c r="M24" s="19" t="s">
        <v>442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444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445</v>
      </c>
      <c r="N26" s="68">
        <f>Data!S47</f>
        <v>2.85</v>
      </c>
      <c r="O26" s="68">
        <f>Data!T47</f>
        <v>2.85</v>
      </c>
      <c r="P26" s="68">
        <f>Data!U47</f>
        <v>2.93</v>
      </c>
    </row>
    <row r="27" spans="13:16" x14ac:dyDescent="0.25">
      <c r="M27" s="19" t="s">
        <v>446</v>
      </c>
      <c r="N27" s="68">
        <f>Data!S48</f>
        <v>3.01</v>
      </c>
      <c r="O27" s="68">
        <f>Data!T48</f>
        <v>2.93</v>
      </c>
      <c r="P27" s="68">
        <f>Data!U48</f>
        <v>3.04</v>
      </c>
    </row>
    <row r="28" spans="13:16" x14ac:dyDescent="0.25">
      <c r="M28" s="19" t="s">
        <v>449</v>
      </c>
      <c r="N28" s="68">
        <f>Data!S49</f>
        <v>3.07</v>
      </c>
      <c r="O28" s="68">
        <f>Data!T49</f>
        <v>2.95</v>
      </c>
      <c r="P28" s="68">
        <f>Data!U49</f>
        <v>3.04</v>
      </c>
    </row>
    <row r="29" spans="13:16" x14ac:dyDescent="0.25">
      <c r="M29" s="19" t="s">
        <v>450</v>
      </c>
      <c r="N29" s="68">
        <f>Data!S50</f>
        <v>2.91</v>
      </c>
      <c r="O29" s="68">
        <f>Data!T50</f>
        <v>2.9</v>
      </c>
      <c r="P29" s="68">
        <f>Data!U50</f>
        <v>2.97</v>
      </c>
    </row>
    <row r="30" spans="13:16" ht="12.75" customHeight="1" x14ac:dyDescent="0.25">
      <c r="M30" s="19" t="s">
        <v>451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5">
      <c r="M31" s="19" t="s">
        <v>453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5">
      <c r="M32" s="19" t="s">
        <v>454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455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K29" sqref="K29"/>
    </sheetView>
  </sheetViews>
  <sheetFormatPr defaultRowHeight="13.2" x14ac:dyDescent="0.25"/>
  <cols>
    <col min="1" max="1" width="15.3320312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6640625" customWidth="1"/>
    <col min="17" max="17" width="27.6640625" customWidth="1"/>
  </cols>
  <sheetData>
    <row r="1" spans="1:16" ht="12.75" customHeight="1" x14ac:dyDescent="0.25">
      <c r="A1" s="274" t="s">
        <v>466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x14ac:dyDescent="0.25">
      <c r="M13" s="170"/>
      <c r="N13" s="171"/>
      <c r="O13" s="171"/>
      <c r="P13" s="171"/>
    </row>
    <row r="14" spans="1:16" x14ac:dyDescent="0.25">
      <c r="M14" s="170"/>
      <c r="N14" s="171"/>
      <c r="O14" s="171"/>
      <c r="P14" s="171"/>
    </row>
    <row r="15" spans="1:16" x14ac:dyDescent="0.25">
      <c r="M15" s="170"/>
      <c r="N15" s="171"/>
      <c r="O15" s="171"/>
      <c r="P15" s="171"/>
    </row>
    <row r="16" spans="1:16" x14ac:dyDescent="0.25">
      <c r="M16" s="170"/>
      <c r="N16" s="171"/>
      <c r="O16" s="171"/>
      <c r="P16" s="171"/>
    </row>
    <row r="17" spans="13:16" x14ac:dyDescent="0.25">
      <c r="M17" s="170"/>
      <c r="N17" s="171"/>
      <c r="O17" s="171"/>
      <c r="P17" s="171"/>
    </row>
    <row r="18" spans="13:16" x14ac:dyDescent="0.25">
      <c r="M18" s="170"/>
      <c r="N18" s="171"/>
      <c r="O18" s="171"/>
      <c r="P18" s="171"/>
    </row>
    <row r="19" spans="13:16" x14ac:dyDescent="0.25">
      <c r="M19" s="170"/>
      <c r="N19" s="171"/>
      <c r="O19" s="171"/>
      <c r="P19" s="171"/>
    </row>
    <row r="20" spans="13:16" x14ac:dyDescent="0.25">
      <c r="M20" s="170"/>
      <c r="N20" s="171"/>
      <c r="O20" s="171"/>
      <c r="P20" s="171"/>
    </row>
    <row r="21" spans="13:16" ht="12.75" customHeight="1" x14ac:dyDescent="0.25"/>
    <row r="24" spans="13:16" ht="12.75" customHeight="1" x14ac:dyDescent="0.25"/>
    <row r="27" spans="13:16" ht="12.75" customHeight="1" x14ac:dyDescent="0.25"/>
    <row r="38" spans="1:11" ht="12.75" customHeight="1" x14ac:dyDescent="0.25"/>
    <row r="42" spans="1:11" s="13" customFormat="1" ht="33" customHeight="1" x14ac:dyDescent="0.25">
      <c r="A42" s="278" t="s">
        <v>877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</row>
    <row r="46" spans="1:11" ht="17.399999999999999" x14ac:dyDescent="0.25">
      <c r="A46" s="276"/>
      <c r="B46" s="277"/>
      <c r="C46" s="277"/>
      <c r="D46" s="277"/>
      <c r="E46" s="277"/>
    </row>
    <row r="47" spans="1:11" x14ac:dyDescent="0.25">
      <c r="A47" s="170"/>
      <c r="B47" s="171"/>
      <c r="C47" s="171"/>
      <c r="D47" s="171"/>
    </row>
    <row r="48" spans="1:11" x14ac:dyDescent="0.25">
      <c r="A48" s="173"/>
      <c r="B48" s="173"/>
      <c r="C48" s="173"/>
      <c r="D48" s="173"/>
      <c r="E48" s="172"/>
      <c r="F48" s="174"/>
    </row>
  </sheetData>
  <mergeCells count="3">
    <mergeCell ref="A1:K1"/>
    <mergeCell ref="A46:E46"/>
    <mergeCell ref="A42:K42"/>
  </mergeCells>
  <conditionalFormatting sqref="N4:P20 B47:D48 F48">
    <cfRule type="expression" dxfId="5" priority="2" stopIfTrue="1">
      <formula>ISNA(B4)</formula>
    </cfRule>
  </conditionalFormatting>
  <conditionalFormatting sqref="A48">
    <cfRule type="expression" dxfId="4" priority="1" stopIfTrue="1">
      <formula>ISNA(A48)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467</v>
      </c>
    </row>
    <row r="2" spans="1:40" x14ac:dyDescent="0.25">
      <c r="A2" t="s">
        <v>468</v>
      </c>
      <c r="B2" t="s">
        <v>469</v>
      </c>
      <c r="C2" t="s">
        <v>470</v>
      </c>
      <c r="D2" t="s">
        <v>471</v>
      </c>
      <c r="E2" t="s">
        <v>472</v>
      </c>
      <c r="G2" t="s">
        <v>473</v>
      </c>
      <c r="H2" t="s">
        <v>474</v>
      </c>
      <c r="I2" t="s">
        <v>475</v>
      </c>
      <c r="J2" t="s">
        <v>476</v>
      </c>
      <c r="K2" t="s">
        <v>477</v>
      </c>
      <c r="L2" t="s">
        <v>478</v>
      </c>
      <c r="M2" t="s">
        <v>479</v>
      </c>
      <c r="N2" t="s">
        <v>480</v>
      </c>
      <c r="O2" t="s">
        <v>481</v>
      </c>
      <c r="P2" t="s">
        <v>482</v>
      </c>
      <c r="Q2" t="s">
        <v>483</v>
      </c>
      <c r="R2" t="s">
        <v>484</v>
      </c>
      <c r="S2" t="s">
        <v>485</v>
      </c>
      <c r="T2" t="s">
        <v>486</v>
      </c>
      <c r="U2" t="s">
        <v>487</v>
      </c>
      <c r="V2" t="s">
        <v>488</v>
      </c>
      <c r="W2" t="s">
        <v>489</v>
      </c>
      <c r="X2" t="s">
        <v>490</v>
      </c>
      <c r="Y2" t="s">
        <v>491</v>
      </c>
      <c r="Z2" t="s">
        <v>492</v>
      </c>
      <c r="AA2" t="s">
        <v>493</v>
      </c>
      <c r="AB2" t="s">
        <v>494</v>
      </c>
      <c r="AC2" t="s">
        <v>495</v>
      </c>
      <c r="AD2" t="s">
        <v>496</v>
      </c>
      <c r="AE2" t="s">
        <v>497</v>
      </c>
      <c r="AF2" t="s">
        <v>498</v>
      </c>
      <c r="AG2" t="s">
        <v>499</v>
      </c>
      <c r="AH2" t="s">
        <v>500</v>
      </c>
      <c r="AI2" t="s">
        <v>501</v>
      </c>
      <c r="AJ2" t="s">
        <v>502</v>
      </c>
    </row>
    <row r="3" spans="1:40" x14ac:dyDescent="0.25">
      <c r="B3" s="41"/>
      <c r="Y3" s="41"/>
      <c r="Z3" s="41"/>
    </row>
    <row r="4" spans="1:40" ht="39.6" x14ac:dyDescent="0.25">
      <c r="A4" s="181" t="s">
        <v>503</v>
      </c>
      <c r="B4" s="181" t="s">
        <v>504</v>
      </c>
      <c r="C4" s="181" t="s">
        <v>505</v>
      </c>
      <c r="D4" s="181" t="s">
        <v>506</v>
      </c>
      <c r="E4" s="181" t="s">
        <v>507</v>
      </c>
      <c r="G4" s="181" t="s">
        <v>508</v>
      </c>
      <c r="H4" s="181" t="s">
        <v>303</v>
      </c>
      <c r="I4" s="181" t="s">
        <v>509</v>
      </c>
      <c r="J4" s="181" t="s">
        <v>510</v>
      </c>
      <c r="K4" s="181" t="s">
        <v>192</v>
      </c>
      <c r="L4" s="181" t="s">
        <v>214</v>
      </c>
      <c r="M4" s="181" t="s">
        <v>209</v>
      </c>
      <c r="N4" s="181" t="s">
        <v>221</v>
      </c>
      <c r="O4" s="181" t="s">
        <v>211</v>
      </c>
      <c r="P4" s="181" t="s">
        <v>511</v>
      </c>
      <c r="Q4" s="181" t="s">
        <v>222</v>
      </c>
      <c r="R4" s="181" t="s">
        <v>512</v>
      </c>
      <c r="S4" s="181" t="s">
        <v>222</v>
      </c>
      <c r="T4" s="181" t="s">
        <v>513</v>
      </c>
      <c r="U4" s="181" t="s">
        <v>514</v>
      </c>
      <c r="V4" s="181" t="s">
        <v>349</v>
      </c>
      <c r="W4" s="181" t="s">
        <v>515</v>
      </c>
      <c r="X4" s="181" t="s">
        <v>516</v>
      </c>
      <c r="Y4" s="181" t="s">
        <v>517</v>
      </c>
      <c r="Z4" s="181" t="s">
        <v>518</v>
      </c>
      <c r="AA4" s="181" t="s">
        <v>513</v>
      </c>
      <c r="AB4" s="181" t="s">
        <v>519</v>
      </c>
      <c r="AC4" s="181" t="s">
        <v>330</v>
      </c>
      <c r="AD4" s="181" t="s">
        <v>520</v>
      </c>
      <c r="AE4" s="181" t="s">
        <v>521</v>
      </c>
      <c r="AF4" s="181" t="s">
        <v>522</v>
      </c>
      <c r="AG4" s="181" t="s">
        <v>218</v>
      </c>
      <c r="AH4" s="181" t="s">
        <v>215</v>
      </c>
      <c r="AI4" s="181" t="s">
        <v>523</v>
      </c>
      <c r="AJ4" s="181" t="s">
        <v>503</v>
      </c>
    </row>
    <row r="6" spans="1:40" x14ac:dyDescent="0.25">
      <c r="A6" s="89">
        <f>W4+31</f>
        <v>44774</v>
      </c>
      <c r="B6" s="90">
        <f>A6-31</f>
        <v>44743</v>
      </c>
    </row>
    <row r="7" spans="1:40" x14ac:dyDescent="0.25">
      <c r="A7" s="62"/>
      <c r="B7" s="62"/>
      <c r="C7" s="62"/>
      <c r="D7" s="62"/>
      <c r="E7" s="62"/>
      <c r="F7" s="62"/>
      <c r="G7" s="62" t="s">
        <v>524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525</v>
      </c>
      <c r="B8" s="63" t="s">
        <v>526</v>
      </c>
      <c r="C8" s="63" t="s">
        <v>527</v>
      </c>
      <c r="D8" s="63" t="s">
        <v>528</v>
      </c>
    </row>
    <row r="9" spans="1:40" x14ac:dyDescent="0.25">
      <c r="A9" s="63" t="s">
        <v>529</v>
      </c>
      <c r="B9" s="63" t="s">
        <v>530</v>
      </c>
      <c r="C9" s="63" t="s">
        <v>531</v>
      </c>
      <c r="D9" s="63" t="s">
        <v>532</v>
      </c>
    </row>
    <row r="10" spans="1:40" ht="17.399999999999999" x14ac:dyDescent="0.25">
      <c r="A10" s="63" t="s">
        <v>533</v>
      </c>
      <c r="B10" s="63" t="s">
        <v>534</v>
      </c>
      <c r="C10" s="63" t="s">
        <v>535</v>
      </c>
      <c r="D10" s="63" t="s">
        <v>536</v>
      </c>
      <c r="AD10" s="276"/>
      <c r="AE10" s="277"/>
      <c r="AF10" s="277"/>
      <c r="AG10" s="277"/>
      <c r="AH10" s="277"/>
    </row>
    <row r="11" spans="1:40" x14ac:dyDescent="0.25">
      <c r="A11" s="63" t="s">
        <v>537</v>
      </c>
      <c r="B11" s="63" t="s">
        <v>538</v>
      </c>
      <c r="C11" s="63" t="s">
        <v>539</v>
      </c>
      <c r="D11" s="63" t="s">
        <v>540</v>
      </c>
      <c r="AD11" s="170"/>
      <c r="AE11" s="171"/>
      <c r="AF11" s="171"/>
      <c r="AG11" s="171"/>
    </row>
    <row r="12" spans="1:40" x14ac:dyDescent="0.25">
      <c r="A12" s="63" t="s">
        <v>541</v>
      </c>
      <c r="B12" s="63" t="s">
        <v>542</v>
      </c>
      <c r="C12" s="63" t="s">
        <v>543</v>
      </c>
      <c r="D12" s="63" t="s">
        <v>544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545</v>
      </c>
      <c r="B13" s="63" t="s">
        <v>546</v>
      </c>
      <c r="C13" s="63" t="s">
        <v>547</v>
      </c>
      <c r="D13" s="63" t="s">
        <v>548</v>
      </c>
      <c r="AN13" s="175"/>
    </row>
    <row r="14" spans="1:40" x14ac:dyDescent="0.25">
      <c r="A14" s="63" t="s">
        <v>549</v>
      </c>
      <c r="B14" s="63" t="s">
        <v>550</v>
      </c>
      <c r="C14" s="63" t="s">
        <v>551</v>
      </c>
      <c r="D14" s="63" t="s">
        <v>552</v>
      </c>
      <c r="AN14" s="175"/>
    </row>
    <row r="15" spans="1:40" x14ac:dyDescent="0.25">
      <c r="A15" s="63" t="s">
        <v>553</v>
      </c>
      <c r="B15" s="63" t="s">
        <v>554</v>
      </c>
      <c r="C15" s="63" t="s">
        <v>555</v>
      </c>
      <c r="D15" s="63" t="s">
        <v>556</v>
      </c>
      <c r="AN15" s="175"/>
    </row>
    <row r="16" spans="1:40" x14ac:dyDescent="0.25">
      <c r="A16" s="63" t="s">
        <v>557</v>
      </c>
      <c r="B16" s="63" t="s">
        <v>558</v>
      </c>
      <c r="C16" s="63" t="s">
        <v>559</v>
      </c>
      <c r="D16" s="63" t="s">
        <v>560</v>
      </c>
      <c r="AN16" s="175"/>
    </row>
    <row r="17" spans="1:40" x14ac:dyDescent="0.25">
      <c r="A17" s="63" t="s">
        <v>561</v>
      </c>
      <c r="B17" s="63" t="s">
        <v>562</v>
      </c>
      <c r="C17" s="63" t="s">
        <v>563</v>
      </c>
      <c r="D17" s="63" t="s">
        <v>564</v>
      </c>
      <c r="AN17" s="175"/>
    </row>
    <row r="18" spans="1:40" x14ac:dyDescent="0.25">
      <c r="A18" s="63" t="s">
        <v>565</v>
      </c>
      <c r="B18" s="63" t="s">
        <v>566</v>
      </c>
      <c r="C18" s="63" t="s">
        <v>567</v>
      </c>
      <c r="D18" s="63" t="s">
        <v>568</v>
      </c>
      <c r="AN18" s="175"/>
    </row>
    <row r="19" spans="1:40" x14ac:dyDescent="0.25">
      <c r="A19" s="63" t="s">
        <v>569</v>
      </c>
      <c r="B19" s="63" t="s">
        <v>570</v>
      </c>
      <c r="C19" s="63" t="s">
        <v>571</v>
      </c>
      <c r="D19" s="63" t="s">
        <v>572</v>
      </c>
      <c r="AN19" s="175"/>
    </row>
    <row r="20" spans="1:40" x14ac:dyDescent="0.25">
      <c r="A20" s="63" t="s">
        <v>573</v>
      </c>
      <c r="B20" s="63" t="s">
        <v>574</v>
      </c>
      <c r="C20" s="63" t="s">
        <v>575</v>
      </c>
      <c r="D20" s="63" t="s">
        <v>576</v>
      </c>
      <c r="AN20" s="175"/>
    </row>
    <row r="21" spans="1:40" x14ac:dyDescent="0.25">
      <c r="A21" s="63" t="s">
        <v>577</v>
      </c>
      <c r="B21" s="63" t="s">
        <v>578</v>
      </c>
      <c r="C21" s="63" t="s">
        <v>579</v>
      </c>
      <c r="D21" s="63" t="s">
        <v>580</v>
      </c>
      <c r="AN21" s="175"/>
    </row>
    <row r="22" spans="1:40" x14ac:dyDescent="0.25">
      <c r="A22" s="63" t="s">
        <v>581</v>
      </c>
      <c r="B22" s="63" t="s">
        <v>582</v>
      </c>
      <c r="C22" s="63" t="s">
        <v>583</v>
      </c>
      <c r="D22" s="63" t="s">
        <v>584</v>
      </c>
      <c r="AN22" s="175"/>
    </row>
    <row r="23" spans="1:40" x14ac:dyDescent="0.25">
      <c r="A23" s="63" t="s">
        <v>585</v>
      </c>
      <c r="B23" s="63" t="s">
        <v>586</v>
      </c>
      <c r="C23" s="63" t="s">
        <v>587</v>
      </c>
      <c r="D23" s="63" t="s">
        <v>588</v>
      </c>
      <c r="AN23" s="175"/>
    </row>
    <row r="24" spans="1:40" x14ac:dyDescent="0.25">
      <c r="A24" s="63" t="s">
        <v>589</v>
      </c>
      <c r="B24" s="63" t="s">
        <v>590</v>
      </c>
      <c r="C24" s="63" t="s">
        <v>591</v>
      </c>
      <c r="D24" s="63" t="s">
        <v>592</v>
      </c>
      <c r="AN24" s="175"/>
    </row>
    <row r="25" spans="1:40" x14ac:dyDescent="0.25">
      <c r="A25" s="63" t="s">
        <v>593</v>
      </c>
      <c r="B25" s="63" t="s">
        <v>594</v>
      </c>
      <c r="C25" s="63" t="s">
        <v>595</v>
      </c>
      <c r="D25" s="63" t="s">
        <v>596</v>
      </c>
      <c r="AN25" s="175"/>
    </row>
    <row r="26" spans="1:40" x14ac:dyDescent="0.25">
      <c r="A26" s="63" t="s">
        <v>597</v>
      </c>
      <c r="B26" s="63" t="s">
        <v>598</v>
      </c>
      <c r="C26" s="63" t="s">
        <v>599</v>
      </c>
      <c r="D26" s="63" t="s">
        <v>600</v>
      </c>
      <c r="AN26" s="175"/>
    </row>
    <row r="27" spans="1:40" x14ac:dyDescent="0.25">
      <c r="A27" s="63" t="s">
        <v>601</v>
      </c>
      <c r="B27" s="63" t="s">
        <v>602</v>
      </c>
      <c r="C27" s="63" t="s">
        <v>603</v>
      </c>
      <c r="D27" s="63" t="s">
        <v>604</v>
      </c>
      <c r="AN27" s="175"/>
    </row>
    <row r="28" spans="1:40" x14ac:dyDescent="0.25">
      <c r="A28" s="63" t="s">
        <v>605</v>
      </c>
      <c r="B28" s="63" t="s">
        <v>606</v>
      </c>
      <c r="C28" s="63" t="s">
        <v>607</v>
      </c>
      <c r="D28" s="63" t="s">
        <v>608</v>
      </c>
      <c r="AN28" s="175"/>
    </row>
    <row r="29" spans="1:40" x14ac:dyDescent="0.25">
      <c r="A29" s="63" t="s">
        <v>609</v>
      </c>
      <c r="B29" s="63" t="s">
        <v>610</v>
      </c>
      <c r="C29" s="63" t="s">
        <v>611</v>
      </c>
      <c r="D29" s="63" t="s">
        <v>612</v>
      </c>
      <c r="AN29" s="175"/>
    </row>
    <row r="30" spans="1:40" x14ac:dyDescent="0.25">
      <c r="A30" s="63" t="s">
        <v>613</v>
      </c>
      <c r="B30" s="63" t="s">
        <v>614</v>
      </c>
      <c r="C30" s="63" t="s">
        <v>615</v>
      </c>
      <c r="D30" s="63" t="s">
        <v>616</v>
      </c>
      <c r="AN30" s="175"/>
    </row>
    <row r="31" spans="1:40" x14ac:dyDescent="0.25">
      <c r="A31" s="63" t="s">
        <v>617</v>
      </c>
      <c r="B31" s="63" t="s">
        <v>618</v>
      </c>
      <c r="C31" s="63" t="s">
        <v>619</v>
      </c>
      <c r="D31" s="63" t="s">
        <v>620</v>
      </c>
      <c r="AN31" s="175"/>
    </row>
    <row r="32" spans="1:40" x14ac:dyDescent="0.25">
      <c r="A32" s="63" t="s">
        <v>513</v>
      </c>
      <c r="B32" s="63" t="s">
        <v>621</v>
      </c>
      <c r="C32" s="63" t="s">
        <v>622</v>
      </c>
      <c r="D32" s="63" t="s">
        <v>623</v>
      </c>
      <c r="AN32" s="175"/>
    </row>
    <row r="33" spans="1:40" x14ac:dyDescent="0.25">
      <c r="A33" s="63" t="s">
        <v>624</v>
      </c>
      <c r="B33" s="63" t="s">
        <v>625</v>
      </c>
      <c r="C33" s="63" t="s">
        <v>626</v>
      </c>
      <c r="D33" s="63" t="s">
        <v>627</v>
      </c>
      <c r="AN33" s="175"/>
    </row>
    <row r="34" spans="1:40" x14ac:dyDescent="0.25">
      <c r="A34" s="63" t="s">
        <v>503</v>
      </c>
      <c r="B34" s="63" t="s">
        <v>628</v>
      </c>
      <c r="C34" s="63" t="s">
        <v>629</v>
      </c>
      <c r="D34" s="63" t="s">
        <v>630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631</v>
      </c>
      <c r="S40" s="62" t="s">
        <v>632</v>
      </c>
      <c r="AN40" s="175"/>
    </row>
    <row r="41" spans="1:40" x14ac:dyDescent="0.25">
      <c r="A41" t="s">
        <v>468</v>
      </c>
      <c r="B41" t="s">
        <v>633</v>
      </c>
      <c r="C41" t="s">
        <v>634</v>
      </c>
      <c r="D41" t="s">
        <v>635</v>
      </c>
      <c r="E41" t="s">
        <v>636</v>
      </c>
      <c r="F41" s="63" t="s">
        <v>62</v>
      </c>
      <c r="L41" t="s">
        <v>468</v>
      </c>
      <c r="M41" t="s">
        <v>637</v>
      </c>
      <c r="N41" t="s">
        <v>633</v>
      </c>
      <c r="O41" t="s">
        <v>636</v>
      </c>
      <c r="P41" t="s">
        <v>638</v>
      </c>
      <c r="Q41" t="s">
        <v>62</v>
      </c>
      <c r="T41" t="s">
        <v>639</v>
      </c>
      <c r="Y41" t="s">
        <v>640</v>
      </c>
      <c r="AN41" s="175"/>
    </row>
    <row r="42" spans="1:40" x14ac:dyDescent="0.25">
      <c r="A42" s="16" t="s">
        <v>533</v>
      </c>
      <c r="B42" s="16" t="s">
        <v>641</v>
      </c>
      <c r="C42" s="16" t="s">
        <v>642</v>
      </c>
      <c r="E42" s="16" t="s">
        <v>643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642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533</v>
      </c>
      <c r="B43" s="16" t="s">
        <v>644</v>
      </c>
      <c r="C43" s="16" t="s">
        <v>645</v>
      </c>
      <c r="E43" s="16" t="s">
        <v>646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645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1" t="s">
        <v>533</v>
      </c>
      <c r="B44" s="181" t="s">
        <v>647</v>
      </c>
      <c r="C44" s="181" t="s">
        <v>648</v>
      </c>
      <c r="E44" s="181" t="s">
        <v>649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648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5.85</v>
      </c>
      <c r="AN44" s="175"/>
    </row>
    <row r="45" spans="1:40" x14ac:dyDescent="0.25">
      <c r="A45" s="181" t="s">
        <v>533</v>
      </c>
      <c r="B45" s="181" t="s">
        <v>650</v>
      </c>
      <c r="C45" s="181" t="s">
        <v>651</v>
      </c>
      <c r="E45" s="181" t="s">
        <v>652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651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1" t="s">
        <v>533</v>
      </c>
      <c r="B46" s="181" t="s">
        <v>653</v>
      </c>
      <c r="C46" s="181" t="s">
        <v>445</v>
      </c>
      <c r="E46" s="181" t="s">
        <v>654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445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1" t="s">
        <v>533</v>
      </c>
      <c r="B47" s="181" t="s">
        <v>655</v>
      </c>
      <c r="C47" s="181" t="s">
        <v>656</v>
      </c>
      <c r="E47" s="181" t="s">
        <v>657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656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>
        <f t="shared" si="7"/>
        <v>2.93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>
        <f t="shared" si="11"/>
        <v>6.34</v>
      </c>
      <c r="AN47" s="175"/>
    </row>
    <row r="48" spans="1:40" x14ac:dyDescent="0.25">
      <c r="A48" s="181" t="s">
        <v>533</v>
      </c>
      <c r="B48" s="181" t="s">
        <v>658</v>
      </c>
      <c r="C48" s="181" t="s">
        <v>523</v>
      </c>
      <c r="E48" s="181" t="s">
        <v>659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523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>
        <f t="shared" si="7"/>
        <v>3.04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>
        <f t="shared" si="11"/>
        <v>6.39</v>
      </c>
      <c r="AN48" s="175"/>
    </row>
    <row r="49" spans="1:40" x14ac:dyDescent="0.25">
      <c r="A49" s="181" t="s">
        <v>533</v>
      </c>
      <c r="B49" s="181" t="s">
        <v>660</v>
      </c>
      <c r="C49" s="181" t="s">
        <v>504</v>
      </c>
      <c r="E49" s="181" t="s">
        <v>661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504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>
        <f t="shared" si="7"/>
        <v>3.04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>
        <f t="shared" si="11"/>
        <v>6.23</v>
      </c>
      <c r="AN49" s="175"/>
    </row>
    <row r="50" spans="1:40" x14ac:dyDescent="0.25">
      <c r="A50" s="181" t="s">
        <v>533</v>
      </c>
      <c r="B50" s="181" t="s">
        <v>662</v>
      </c>
      <c r="C50" s="181" t="s">
        <v>663</v>
      </c>
      <c r="E50" s="181" t="s">
        <v>664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663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>
        <f t="shared" si="7"/>
        <v>2.97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>
        <f t="shared" si="11"/>
        <v>6.34</v>
      </c>
      <c r="AN50" s="175"/>
    </row>
    <row r="51" spans="1:40" x14ac:dyDescent="0.25">
      <c r="A51" s="181" t="s">
        <v>533</v>
      </c>
      <c r="B51" s="181" t="s">
        <v>665</v>
      </c>
      <c r="C51" s="181" t="s">
        <v>666</v>
      </c>
      <c r="E51" s="181" t="s">
        <v>667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666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5">
      <c r="A52" s="181" t="s">
        <v>533</v>
      </c>
      <c r="B52" s="181" t="s">
        <v>668</v>
      </c>
      <c r="C52" s="181" t="s">
        <v>669</v>
      </c>
      <c r="E52" s="181" t="s">
        <v>670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669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5">
      <c r="A53" s="181" t="s">
        <v>533</v>
      </c>
      <c r="B53" s="181" t="s">
        <v>671</v>
      </c>
      <c r="C53" s="181" t="s">
        <v>672</v>
      </c>
      <c r="E53" s="181" t="s">
        <v>673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672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5">
      <c r="A54" s="181" t="s">
        <v>537</v>
      </c>
      <c r="B54" s="181" t="s">
        <v>641</v>
      </c>
      <c r="C54" s="181" t="s">
        <v>642</v>
      </c>
      <c r="E54" s="181" t="s">
        <v>674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642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1" t="s">
        <v>537</v>
      </c>
      <c r="B55" s="181" t="s">
        <v>644</v>
      </c>
      <c r="C55" s="181" t="s">
        <v>645</v>
      </c>
      <c r="E55" s="181" t="s">
        <v>675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645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1" t="s">
        <v>537</v>
      </c>
      <c r="B56" s="181" t="s">
        <v>647</v>
      </c>
      <c r="C56" s="181" t="s">
        <v>648</v>
      </c>
      <c r="E56" s="181" t="s">
        <v>676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648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1" t="s">
        <v>537</v>
      </c>
      <c r="B57" s="181" t="s">
        <v>650</v>
      </c>
      <c r="C57" s="181" t="s">
        <v>651</v>
      </c>
      <c r="E57" s="181" t="s">
        <v>677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651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1" t="s">
        <v>537</v>
      </c>
      <c r="B58" s="181" t="s">
        <v>653</v>
      </c>
      <c r="C58" s="181" t="s">
        <v>445</v>
      </c>
      <c r="E58" s="181" t="s">
        <v>678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445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1" t="s">
        <v>537</v>
      </c>
      <c r="B59" s="181" t="s">
        <v>655</v>
      </c>
      <c r="C59" s="181" t="s">
        <v>656</v>
      </c>
      <c r="E59" s="181" t="s">
        <v>679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656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1" t="s">
        <v>537</v>
      </c>
      <c r="B60" s="181" t="s">
        <v>658</v>
      </c>
      <c r="C60" s="181" t="s">
        <v>523</v>
      </c>
      <c r="E60" s="181" t="s">
        <v>680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523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1" t="s">
        <v>537</v>
      </c>
      <c r="B61" s="181" t="s">
        <v>660</v>
      </c>
      <c r="C61" s="181" t="s">
        <v>504</v>
      </c>
      <c r="E61" s="181" t="s">
        <v>681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504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1" t="s">
        <v>537</v>
      </c>
      <c r="B62" s="181" t="s">
        <v>662</v>
      </c>
      <c r="C62" s="181" t="s">
        <v>663</v>
      </c>
      <c r="E62" s="181" t="s">
        <v>682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663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1" t="s">
        <v>537</v>
      </c>
      <c r="B63" s="181" t="s">
        <v>665</v>
      </c>
      <c r="C63" s="181" t="s">
        <v>666</v>
      </c>
      <c r="E63" s="181" t="s">
        <v>683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666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1" t="s">
        <v>537</v>
      </c>
      <c r="B64" s="181" t="s">
        <v>668</v>
      </c>
      <c r="C64" s="181" t="s">
        <v>669</v>
      </c>
      <c r="E64" s="181" t="s">
        <v>684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669</v>
      </c>
      <c r="O64" s="65">
        <v>2.67</v>
      </c>
      <c r="P64" s="65">
        <v>5.89</v>
      </c>
      <c r="Q64" s="64">
        <v>23</v>
      </c>
      <c r="AN64" s="175"/>
    </row>
    <row r="65" spans="1:40" x14ac:dyDescent="0.25">
      <c r="A65" s="181" t="s">
        <v>537</v>
      </c>
      <c r="B65" s="181" t="s">
        <v>671</v>
      </c>
      <c r="C65" s="181" t="s">
        <v>672</v>
      </c>
      <c r="E65" s="181" t="s">
        <v>682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672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1" t="s">
        <v>541</v>
      </c>
      <c r="B66" s="181" t="s">
        <v>641</v>
      </c>
      <c r="C66" s="181" t="s">
        <v>642</v>
      </c>
      <c r="E66" s="181" t="s">
        <v>685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642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1" t="s">
        <v>541</v>
      </c>
      <c r="B67" s="181" t="s">
        <v>644</v>
      </c>
      <c r="C67" s="181" t="s">
        <v>645</v>
      </c>
      <c r="E67" s="181" t="s">
        <v>686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645</v>
      </c>
      <c r="O67" s="65">
        <v>2.5</v>
      </c>
      <c r="P67" s="65">
        <v>5.85</v>
      </c>
      <c r="Q67" s="64">
        <v>26</v>
      </c>
      <c r="AN67" s="175"/>
    </row>
    <row r="68" spans="1:40" x14ac:dyDescent="0.25">
      <c r="A68" s="181" t="s">
        <v>541</v>
      </c>
      <c r="B68" s="181" t="s">
        <v>647</v>
      </c>
      <c r="C68" s="181" t="s">
        <v>648</v>
      </c>
      <c r="E68" s="181" t="s">
        <v>687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648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1" t="s">
        <v>541</v>
      </c>
      <c r="B69" s="181" t="s">
        <v>650</v>
      </c>
      <c r="C69" s="181" t="s">
        <v>651</v>
      </c>
      <c r="E69" s="181" t="s">
        <v>688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651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1" t="s">
        <v>541</v>
      </c>
      <c r="B70" s="181" t="s">
        <v>653</v>
      </c>
      <c r="C70" s="181" t="s">
        <v>445</v>
      </c>
      <c r="E70" s="181" t="s">
        <v>689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445</v>
      </c>
      <c r="O70" s="65">
        <v>2.93</v>
      </c>
      <c r="P70" s="65">
        <v>6.34</v>
      </c>
      <c r="Q70" s="64">
        <v>29</v>
      </c>
      <c r="AN70" s="175"/>
    </row>
    <row r="71" spans="1:40" x14ac:dyDescent="0.25">
      <c r="A71" s="181" t="s">
        <v>541</v>
      </c>
      <c r="B71" s="181" t="s">
        <v>655</v>
      </c>
      <c r="C71" s="181" t="s">
        <v>656</v>
      </c>
      <c r="E71" s="181" t="s">
        <v>689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>
        <v>2023</v>
      </c>
      <c r="M71" s="63">
        <v>6</v>
      </c>
      <c r="N71" s="64" t="s">
        <v>656</v>
      </c>
      <c r="O71" s="65">
        <v>3.04</v>
      </c>
      <c r="P71" s="65">
        <v>6.39</v>
      </c>
      <c r="Q71" s="64">
        <v>30</v>
      </c>
      <c r="AN71" s="175"/>
    </row>
    <row r="72" spans="1:40" x14ac:dyDescent="0.25">
      <c r="A72" s="181" t="s">
        <v>541</v>
      </c>
      <c r="B72" s="181" t="s">
        <v>658</v>
      </c>
      <c r="C72" s="181" t="s">
        <v>523</v>
      </c>
      <c r="E72" s="181" t="s">
        <v>690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>
        <v>2023</v>
      </c>
      <c r="M72" s="63">
        <v>7</v>
      </c>
      <c r="N72" s="64" t="s">
        <v>523</v>
      </c>
      <c r="O72" s="65">
        <v>3.04</v>
      </c>
      <c r="P72" s="65">
        <v>6.23</v>
      </c>
      <c r="Q72" s="64">
        <v>31</v>
      </c>
      <c r="AN72" s="175"/>
    </row>
    <row r="73" spans="1:40" x14ac:dyDescent="0.25">
      <c r="A73" s="181" t="s">
        <v>541</v>
      </c>
      <c r="B73" s="181" t="s">
        <v>660</v>
      </c>
      <c r="C73" s="181" t="s">
        <v>504</v>
      </c>
      <c r="E73" s="181" t="s">
        <v>691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>
        <v>2023</v>
      </c>
      <c r="M73" s="63">
        <v>8</v>
      </c>
      <c r="N73" s="64" t="s">
        <v>504</v>
      </c>
      <c r="O73" s="65">
        <v>2.97</v>
      </c>
      <c r="P73" s="65">
        <v>6.34</v>
      </c>
      <c r="Q73" s="64">
        <v>32</v>
      </c>
      <c r="AN73" s="175"/>
    </row>
    <row r="74" spans="1:40" x14ac:dyDescent="0.25">
      <c r="A74" s="181" t="s">
        <v>541</v>
      </c>
      <c r="B74" s="181" t="s">
        <v>662</v>
      </c>
      <c r="C74" s="181" t="s">
        <v>663</v>
      </c>
      <c r="E74" s="181" t="s">
        <v>692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541</v>
      </c>
      <c r="B75" s="181" t="s">
        <v>665</v>
      </c>
      <c r="C75" s="181" t="s">
        <v>666</v>
      </c>
      <c r="E75" s="181" t="s">
        <v>693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541</v>
      </c>
      <c r="B76" s="181" t="s">
        <v>668</v>
      </c>
      <c r="C76" s="181" t="s">
        <v>669</v>
      </c>
      <c r="E76" s="181" t="s">
        <v>694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541</v>
      </c>
      <c r="B77" s="181" t="s">
        <v>671</v>
      </c>
      <c r="C77" s="181" t="s">
        <v>672</v>
      </c>
      <c r="E77" s="181" t="s">
        <v>695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545</v>
      </c>
      <c r="B78" s="181" t="s">
        <v>641</v>
      </c>
      <c r="C78" s="181" t="s">
        <v>642</v>
      </c>
      <c r="E78" s="181" t="s">
        <v>696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1" t="s">
        <v>545</v>
      </c>
      <c r="B79" s="181" t="s">
        <v>644</v>
      </c>
      <c r="C79" s="181" t="s">
        <v>645</v>
      </c>
      <c r="E79" s="181" t="s">
        <v>697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1" t="s">
        <v>545</v>
      </c>
      <c r="B80" s="181" t="s">
        <v>647</v>
      </c>
      <c r="C80" s="181" t="s">
        <v>648</v>
      </c>
      <c r="E80" s="181" t="s">
        <v>698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1" t="s">
        <v>545</v>
      </c>
      <c r="B81" s="181" t="s">
        <v>650</v>
      </c>
      <c r="C81" s="181" t="s">
        <v>651</v>
      </c>
      <c r="E81" s="181" t="s">
        <v>699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1" t="s">
        <v>545</v>
      </c>
      <c r="B82" s="181" t="s">
        <v>653</v>
      </c>
      <c r="C82" s="181" t="s">
        <v>445</v>
      </c>
      <c r="E82" s="181" t="s">
        <v>700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1" t="s">
        <v>545</v>
      </c>
      <c r="B83" s="181" t="s">
        <v>655</v>
      </c>
      <c r="C83" s="181" t="s">
        <v>656</v>
      </c>
      <c r="E83" s="181" t="s">
        <v>701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1" t="s">
        <v>545</v>
      </c>
      <c r="B84" s="181" t="s">
        <v>658</v>
      </c>
      <c r="C84" s="181" t="s">
        <v>523</v>
      </c>
      <c r="E84" s="181" t="s">
        <v>702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1" t="s">
        <v>545</v>
      </c>
      <c r="B85" s="181" t="s">
        <v>660</v>
      </c>
      <c r="C85" s="181" t="s">
        <v>504</v>
      </c>
      <c r="E85" s="181" t="s">
        <v>703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1" t="s">
        <v>545</v>
      </c>
      <c r="B86" s="181" t="s">
        <v>662</v>
      </c>
      <c r="C86" s="181" t="s">
        <v>663</v>
      </c>
      <c r="E86" s="181" t="s">
        <v>704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1" t="s">
        <v>545</v>
      </c>
      <c r="B87" s="181" t="s">
        <v>665</v>
      </c>
      <c r="C87" s="181" t="s">
        <v>666</v>
      </c>
      <c r="E87" s="181" t="s">
        <v>705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1" t="s">
        <v>545</v>
      </c>
      <c r="B88" s="181" t="s">
        <v>668</v>
      </c>
      <c r="C88" s="181" t="s">
        <v>669</v>
      </c>
      <c r="E88" s="181" t="s">
        <v>705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1" t="s">
        <v>545</v>
      </c>
      <c r="B89" s="181" t="s">
        <v>671</v>
      </c>
      <c r="C89" s="181" t="s">
        <v>672</v>
      </c>
      <c r="E89" s="181" t="s">
        <v>706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1" t="s">
        <v>549</v>
      </c>
      <c r="B90" s="181" t="s">
        <v>641</v>
      </c>
      <c r="C90" s="181" t="s">
        <v>642</v>
      </c>
      <c r="E90" s="181" t="s">
        <v>707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1" t="s">
        <v>549</v>
      </c>
      <c r="B91" s="181" t="s">
        <v>644</v>
      </c>
      <c r="C91" s="181" t="s">
        <v>645</v>
      </c>
      <c r="E91" s="181" t="s">
        <v>706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1" t="s">
        <v>549</v>
      </c>
      <c r="B92" s="181" t="s">
        <v>647</v>
      </c>
      <c r="C92" s="181" t="s">
        <v>648</v>
      </c>
      <c r="E92" s="181" t="s">
        <v>708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1" t="s">
        <v>549</v>
      </c>
      <c r="B93" s="181" t="s">
        <v>650</v>
      </c>
      <c r="C93" s="181" t="s">
        <v>651</v>
      </c>
      <c r="E93" s="181" t="s">
        <v>709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1" t="s">
        <v>549</v>
      </c>
      <c r="B94" s="181" t="s">
        <v>653</v>
      </c>
      <c r="C94" s="181" t="s">
        <v>445</v>
      </c>
      <c r="E94" s="181" t="s">
        <v>707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1" t="s">
        <v>549</v>
      </c>
      <c r="B95" s="181" t="s">
        <v>655</v>
      </c>
      <c r="C95" s="181" t="s">
        <v>656</v>
      </c>
      <c r="E95" s="181" t="s">
        <v>710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1" t="s">
        <v>549</v>
      </c>
      <c r="B96" s="181" t="s">
        <v>658</v>
      </c>
      <c r="C96" s="181" t="s">
        <v>523</v>
      </c>
      <c r="E96" s="181" t="s">
        <v>711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1" t="s">
        <v>549</v>
      </c>
      <c r="B97" s="181" t="s">
        <v>660</v>
      </c>
      <c r="C97" s="181" t="s">
        <v>504</v>
      </c>
      <c r="E97" s="181" t="s">
        <v>712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1" t="s">
        <v>549</v>
      </c>
      <c r="B98" s="181" t="s">
        <v>662</v>
      </c>
      <c r="C98" s="181" t="s">
        <v>663</v>
      </c>
      <c r="E98" s="181" t="s">
        <v>713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1" t="s">
        <v>549</v>
      </c>
      <c r="B99" s="181" t="s">
        <v>665</v>
      </c>
      <c r="C99" s="181" t="s">
        <v>666</v>
      </c>
      <c r="E99" s="181" t="s">
        <v>714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1" t="s">
        <v>549</v>
      </c>
      <c r="B100" s="181" t="s">
        <v>668</v>
      </c>
      <c r="C100" s="181" t="s">
        <v>669</v>
      </c>
      <c r="E100" s="181" t="s">
        <v>715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1" t="s">
        <v>549</v>
      </c>
      <c r="B101" s="181" t="s">
        <v>671</v>
      </c>
      <c r="C101" s="181" t="s">
        <v>672</v>
      </c>
      <c r="E101" s="181" t="s">
        <v>716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1" t="s">
        <v>553</v>
      </c>
      <c r="B102" s="181" t="s">
        <v>641</v>
      </c>
      <c r="C102" s="181" t="s">
        <v>642</v>
      </c>
      <c r="E102" s="181" t="s">
        <v>717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1" t="s">
        <v>553</v>
      </c>
      <c r="B103" s="181" t="s">
        <v>644</v>
      </c>
      <c r="C103" s="181" t="s">
        <v>645</v>
      </c>
      <c r="E103" s="181" t="s">
        <v>718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1" t="s">
        <v>553</v>
      </c>
      <c r="B104" s="181" t="s">
        <v>647</v>
      </c>
      <c r="C104" s="181" t="s">
        <v>648</v>
      </c>
      <c r="E104" s="181" t="s">
        <v>719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1" t="s">
        <v>553</v>
      </c>
      <c r="B105" s="181" t="s">
        <v>650</v>
      </c>
      <c r="C105" s="181" t="s">
        <v>651</v>
      </c>
      <c r="E105" s="181" t="s">
        <v>720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1" t="s">
        <v>553</v>
      </c>
      <c r="B106" s="181" t="s">
        <v>653</v>
      </c>
      <c r="C106" s="181" t="s">
        <v>445</v>
      </c>
      <c r="E106" s="181" t="s">
        <v>721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1" t="s">
        <v>553</v>
      </c>
      <c r="B107" s="181" t="s">
        <v>655</v>
      </c>
      <c r="C107" s="181" t="s">
        <v>656</v>
      </c>
      <c r="E107" s="181" t="s">
        <v>722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1" t="s">
        <v>553</v>
      </c>
      <c r="B108" s="181" t="s">
        <v>658</v>
      </c>
      <c r="C108" s="181" t="s">
        <v>523</v>
      </c>
      <c r="E108" s="181" t="s">
        <v>723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1" t="s">
        <v>553</v>
      </c>
      <c r="B109" s="181" t="s">
        <v>660</v>
      </c>
      <c r="C109" s="181" t="s">
        <v>504</v>
      </c>
      <c r="E109" s="181" t="s">
        <v>724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1" t="s">
        <v>553</v>
      </c>
      <c r="B110" s="181" t="s">
        <v>662</v>
      </c>
      <c r="C110" s="181" t="s">
        <v>663</v>
      </c>
      <c r="E110" s="181" t="s">
        <v>725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1" t="s">
        <v>553</v>
      </c>
      <c r="B111" s="181" t="s">
        <v>665</v>
      </c>
      <c r="C111" s="181" t="s">
        <v>666</v>
      </c>
      <c r="E111" s="181" t="s">
        <v>725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1" t="s">
        <v>553</v>
      </c>
      <c r="B112" s="181" t="s">
        <v>668</v>
      </c>
      <c r="C112" s="181" t="s">
        <v>669</v>
      </c>
      <c r="E112" s="181" t="s">
        <v>726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1" t="s">
        <v>553</v>
      </c>
      <c r="B113" s="181" t="s">
        <v>671</v>
      </c>
      <c r="C113" s="181" t="s">
        <v>672</v>
      </c>
      <c r="E113" s="181" t="s">
        <v>727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1" t="s">
        <v>557</v>
      </c>
      <c r="B114" s="181" t="s">
        <v>641</v>
      </c>
      <c r="C114" s="181" t="s">
        <v>642</v>
      </c>
      <c r="E114" s="181" t="s">
        <v>728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1" t="s">
        <v>557</v>
      </c>
      <c r="B115" s="181" t="s">
        <v>644</v>
      </c>
      <c r="C115" s="181" t="s">
        <v>645</v>
      </c>
      <c r="E115" s="181" t="s">
        <v>729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1" t="s">
        <v>557</v>
      </c>
      <c r="B116" s="181" t="s">
        <v>647</v>
      </c>
      <c r="C116" s="181" t="s">
        <v>648</v>
      </c>
      <c r="E116" s="181" t="s">
        <v>730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1" t="s">
        <v>557</v>
      </c>
      <c r="B117" s="181" t="s">
        <v>650</v>
      </c>
      <c r="C117" s="181" t="s">
        <v>651</v>
      </c>
      <c r="E117" s="181" t="s">
        <v>730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1" t="s">
        <v>557</v>
      </c>
      <c r="B118" s="181" t="s">
        <v>653</v>
      </c>
      <c r="C118" s="181" t="s">
        <v>445</v>
      </c>
      <c r="E118" s="181" t="s">
        <v>731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1" t="s">
        <v>557</v>
      </c>
      <c r="B119" s="181" t="s">
        <v>655</v>
      </c>
      <c r="C119" s="181" t="s">
        <v>656</v>
      </c>
      <c r="E119" s="181" t="s">
        <v>732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1" t="s">
        <v>557</v>
      </c>
      <c r="B120" s="181" t="s">
        <v>658</v>
      </c>
      <c r="C120" s="181" t="s">
        <v>523</v>
      </c>
      <c r="E120" s="181" t="s">
        <v>733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1" t="s">
        <v>557</v>
      </c>
      <c r="B121" s="181" t="s">
        <v>660</v>
      </c>
      <c r="C121" s="181" t="s">
        <v>504</v>
      </c>
      <c r="E121" s="181" t="s">
        <v>734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1" t="s">
        <v>557</v>
      </c>
      <c r="B122" s="181" t="s">
        <v>662</v>
      </c>
      <c r="C122" s="181" t="s">
        <v>663</v>
      </c>
      <c r="E122" s="181" t="s">
        <v>733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1" t="s">
        <v>557</v>
      </c>
      <c r="B123" s="181" t="s">
        <v>665</v>
      </c>
      <c r="C123" s="181" t="s">
        <v>666</v>
      </c>
      <c r="E123" s="181" t="s">
        <v>735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1" t="s">
        <v>557</v>
      </c>
      <c r="B124" s="181" t="s">
        <v>668</v>
      </c>
      <c r="C124" s="181" t="s">
        <v>669</v>
      </c>
      <c r="E124" s="181" t="s">
        <v>733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1" t="s">
        <v>557</v>
      </c>
      <c r="B125" s="181" t="s">
        <v>671</v>
      </c>
      <c r="C125" s="181" t="s">
        <v>672</v>
      </c>
      <c r="E125" s="181" t="s">
        <v>736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1" t="s">
        <v>561</v>
      </c>
      <c r="B126" s="181" t="s">
        <v>641</v>
      </c>
      <c r="C126" s="181" t="s">
        <v>642</v>
      </c>
      <c r="E126" s="181" t="s">
        <v>737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1" t="s">
        <v>561</v>
      </c>
      <c r="B127" s="181" t="s">
        <v>644</v>
      </c>
      <c r="C127" s="181" t="s">
        <v>645</v>
      </c>
      <c r="E127" s="181" t="s">
        <v>738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1" t="s">
        <v>561</v>
      </c>
      <c r="B128" s="181" t="s">
        <v>647</v>
      </c>
      <c r="C128" s="181" t="s">
        <v>648</v>
      </c>
      <c r="E128" s="181" t="s">
        <v>739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1" t="s">
        <v>561</v>
      </c>
      <c r="B129" s="181" t="s">
        <v>650</v>
      </c>
      <c r="C129" s="181" t="s">
        <v>651</v>
      </c>
      <c r="E129" s="181" t="s">
        <v>739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1" t="s">
        <v>561</v>
      </c>
      <c r="B130" s="181" t="s">
        <v>653</v>
      </c>
      <c r="C130" s="181" t="s">
        <v>445</v>
      </c>
      <c r="E130" s="181" t="s">
        <v>739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1" t="s">
        <v>561</v>
      </c>
      <c r="B131" s="181" t="s">
        <v>655</v>
      </c>
      <c r="C131" s="181" t="s">
        <v>656</v>
      </c>
      <c r="E131" s="181" t="s">
        <v>739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1" t="s">
        <v>561</v>
      </c>
      <c r="B132" s="181" t="s">
        <v>658</v>
      </c>
      <c r="C132" s="181" t="s">
        <v>523</v>
      </c>
      <c r="E132" s="181" t="s">
        <v>738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1" t="s">
        <v>561</v>
      </c>
      <c r="B133" s="181" t="s">
        <v>660</v>
      </c>
      <c r="C133" s="181" t="s">
        <v>504</v>
      </c>
      <c r="E133" s="181" t="s">
        <v>738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1" t="s">
        <v>561</v>
      </c>
      <c r="B134" s="181" t="s">
        <v>662</v>
      </c>
      <c r="C134" s="181" t="s">
        <v>663</v>
      </c>
      <c r="E134" s="181" t="s">
        <v>739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1" t="s">
        <v>561</v>
      </c>
      <c r="B135" s="181" t="s">
        <v>665</v>
      </c>
      <c r="C135" s="181" t="s">
        <v>666</v>
      </c>
      <c r="E135" s="181" t="s">
        <v>740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1" t="s">
        <v>561</v>
      </c>
      <c r="B136" s="181" t="s">
        <v>668</v>
      </c>
      <c r="C136" s="181" t="s">
        <v>669</v>
      </c>
      <c r="E136" s="181" t="s">
        <v>741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1" t="s">
        <v>561</v>
      </c>
      <c r="B137" s="181" t="s">
        <v>671</v>
      </c>
      <c r="C137" s="181" t="s">
        <v>672</v>
      </c>
      <c r="E137" s="181" t="s">
        <v>742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1" t="s">
        <v>565</v>
      </c>
      <c r="B138" s="181" t="s">
        <v>641</v>
      </c>
      <c r="C138" s="181" t="s">
        <v>642</v>
      </c>
      <c r="E138" s="181" t="s">
        <v>743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1" t="s">
        <v>565</v>
      </c>
      <c r="B139" s="181" t="s">
        <v>644</v>
      </c>
      <c r="C139" s="181" t="s">
        <v>645</v>
      </c>
      <c r="E139" s="181" t="s">
        <v>744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1" t="s">
        <v>565</v>
      </c>
      <c r="B140" s="181" t="s">
        <v>647</v>
      </c>
      <c r="C140" s="181" t="s">
        <v>648</v>
      </c>
      <c r="E140" s="181" t="s">
        <v>745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1" t="s">
        <v>565</v>
      </c>
      <c r="B141" s="181" t="s">
        <v>650</v>
      </c>
      <c r="C141" s="181" t="s">
        <v>651</v>
      </c>
      <c r="E141" s="181" t="s">
        <v>746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1" t="s">
        <v>565</v>
      </c>
      <c r="B142" s="181" t="s">
        <v>653</v>
      </c>
      <c r="C142" s="181" t="s">
        <v>445</v>
      </c>
      <c r="E142" s="181" t="s">
        <v>747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1" t="s">
        <v>565</v>
      </c>
      <c r="B143" s="181" t="s">
        <v>655</v>
      </c>
      <c r="C143" s="181" t="s">
        <v>656</v>
      </c>
      <c r="E143" s="181" t="s">
        <v>748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1" t="s">
        <v>565</v>
      </c>
      <c r="B144" s="181" t="s">
        <v>658</v>
      </c>
      <c r="C144" s="181" t="s">
        <v>523</v>
      </c>
      <c r="E144" s="181" t="s">
        <v>749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1" t="s">
        <v>565</v>
      </c>
      <c r="B145" s="181" t="s">
        <v>660</v>
      </c>
      <c r="C145" s="181" t="s">
        <v>504</v>
      </c>
      <c r="E145" s="181" t="s">
        <v>750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1" t="s">
        <v>565</v>
      </c>
      <c r="B146" s="181" t="s">
        <v>662</v>
      </c>
      <c r="C146" s="181" t="s">
        <v>663</v>
      </c>
      <c r="E146" s="181" t="s">
        <v>750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1" t="s">
        <v>565</v>
      </c>
      <c r="B147" s="181" t="s">
        <v>665</v>
      </c>
      <c r="C147" s="181" t="s">
        <v>666</v>
      </c>
      <c r="E147" s="181" t="s">
        <v>751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1" t="s">
        <v>565</v>
      </c>
      <c r="B148" s="181" t="s">
        <v>668</v>
      </c>
      <c r="C148" s="181" t="s">
        <v>669</v>
      </c>
      <c r="E148" s="181" t="s">
        <v>752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1" t="s">
        <v>565</v>
      </c>
      <c r="B149" s="181" t="s">
        <v>671</v>
      </c>
      <c r="C149" s="181" t="s">
        <v>672</v>
      </c>
      <c r="E149" s="181" t="s">
        <v>753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1" t="s">
        <v>569</v>
      </c>
      <c r="B150" s="181" t="s">
        <v>641</v>
      </c>
      <c r="C150" s="181" t="s">
        <v>642</v>
      </c>
      <c r="E150" s="181" t="s">
        <v>754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1" t="s">
        <v>569</v>
      </c>
      <c r="B151" s="181" t="s">
        <v>644</v>
      </c>
      <c r="C151" s="181" t="s">
        <v>645</v>
      </c>
      <c r="E151" s="181" t="s">
        <v>755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1" t="s">
        <v>569</v>
      </c>
      <c r="B152" s="181" t="s">
        <v>647</v>
      </c>
      <c r="C152" s="181" t="s">
        <v>648</v>
      </c>
      <c r="E152" s="181" t="s">
        <v>747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1" t="s">
        <v>569</v>
      </c>
      <c r="B153" s="181" t="s">
        <v>650</v>
      </c>
      <c r="C153" s="181" t="s">
        <v>651</v>
      </c>
      <c r="E153" s="181" t="s">
        <v>756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1" t="s">
        <v>569</v>
      </c>
      <c r="B154" s="181" t="s">
        <v>653</v>
      </c>
      <c r="C154" s="181" t="s">
        <v>445</v>
      </c>
      <c r="E154" s="181" t="s">
        <v>743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1" t="s">
        <v>569</v>
      </c>
      <c r="B155" s="181" t="s">
        <v>655</v>
      </c>
      <c r="C155" s="181" t="s">
        <v>656</v>
      </c>
      <c r="E155" s="181" t="s">
        <v>757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1" t="s">
        <v>569</v>
      </c>
      <c r="B156" s="181" t="s">
        <v>658</v>
      </c>
      <c r="C156" s="181" t="s">
        <v>523</v>
      </c>
      <c r="E156" s="181" t="s">
        <v>758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1" t="s">
        <v>569</v>
      </c>
      <c r="B157" s="181" t="s">
        <v>660</v>
      </c>
      <c r="C157" s="181" t="s">
        <v>504</v>
      </c>
      <c r="E157" s="181" t="s">
        <v>759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1" t="s">
        <v>569</v>
      </c>
      <c r="B158" s="181" t="s">
        <v>662</v>
      </c>
      <c r="C158" s="181" t="s">
        <v>663</v>
      </c>
      <c r="E158" s="181" t="s">
        <v>760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1" t="s">
        <v>569</v>
      </c>
      <c r="B159" s="181" t="s">
        <v>665</v>
      </c>
      <c r="C159" s="181" t="s">
        <v>666</v>
      </c>
      <c r="E159" s="181" t="s">
        <v>761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1" t="s">
        <v>569</v>
      </c>
      <c r="B160" s="181" t="s">
        <v>668</v>
      </c>
      <c r="C160" s="181" t="s">
        <v>669</v>
      </c>
      <c r="E160" s="181" t="s">
        <v>762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1" t="s">
        <v>569</v>
      </c>
      <c r="B161" s="181" t="s">
        <v>671</v>
      </c>
      <c r="C161" s="181" t="s">
        <v>672</v>
      </c>
      <c r="E161" s="181" t="s">
        <v>763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1" t="s">
        <v>573</v>
      </c>
      <c r="B162" s="181" t="s">
        <v>641</v>
      </c>
      <c r="C162" s="181" t="s">
        <v>642</v>
      </c>
      <c r="E162" s="181" t="s">
        <v>728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1" t="s">
        <v>573</v>
      </c>
      <c r="B163" s="181" t="s">
        <v>644</v>
      </c>
      <c r="C163" s="181" t="s">
        <v>645</v>
      </c>
      <c r="E163" s="181" t="s">
        <v>764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1" t="s">
        <v>573</v>
      </c>
      <c r="B164" s="181" t="s">
        <v>647</v>
      </c>
      <c r="C164" s="181" t="s">
        <v>648</v>
      </c>
      <c r="E164" s="181" t="s">
        <v>765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1" t="s">
        <v>573</v>
      </c>
      <c r="B165" s="181" t="s">
        <v>650</v>
      </c>
      <c r="C165" s="181" t="s">
        <v>651</v>
      </c>
      <c r="E165" s="181" t="s">
        <v>766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1" t="s">
        <v>573</v>
      </c>
      <c r="B166" s="181" t="s">
        <v>653</v>
      </c>
      <c r="C166" s="181" t="s">
        <v>445</v>
      </c>
      <c r="E166" s="181" t="s">
        <v>767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1" t="s">
        <v>573</v>
      </c>
      <c r="B167" s="181" t="s">
        <v>655</v>
      </c>
      <c r="C167" s="181" t="s">
        <v>656</v>
      </c>
      <c r="E167" s="181" t="s">
        <v>726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1" t="s">
        <v>573</v>
      </c>
      <c r="B168" s="181" t="s">
        <v>658</v>
      </c>
      <c r="C168" s="181" t="s">
        <v>523</v>
      </c>
      <c r="E168" s="181" t="s">
        <v>766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1" t="s">
        <v>573</v>
      </c>
      <c r="B169" s="181" t="s">
        <v>660</v>
      </c>
      <c r="C169" s="181" t="s">
        <v>504</v>
      </c>
      <c r="E169" s="181" t="s">
        <v>768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1" t="s">
        <v>573</v>
      </c>
      <c r="B170" s="181" t="s">
        <v>662</v>
      </c>
      <c r="C170" s="181" t="s">
        <v>663</v>
      </c>
      <c r="E170" s="181" t="s">
        <v>765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1" t="s">
        <v>573</v>
      </c>
      <c r="B171" s="181" t="s">
        <v>665</v>
      </c>
      <c r="C171" s="181" t="s">
        <v>666</v>
      </c>
      <c r="E171" s="181" t="s">
        <v>767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1" t="s">
        <v>573</v>
      </c>
      <c r="B172" s="181" t="s">
        <v>668</v>
      </c>
      <c r="C172" s="181" t="s">
        <v>669</v>
      </c>
      <c r="E172" s="181" t="s">
        <v>726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1" t="s">
        <v>573</v>
      </c>
      <c r="B173" s="181" t="s">
        <v>671</v>
      </c>
      <c r="C173" s="181" t="s">
        <v>672</v>
      </c>
      <c r="E173" s="181" t="s">
        <v>769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1" t="s">
        <v>577</v>
      </c>
      <c r="B174" s="181" t="s">
        <v>641</v>
      </c>
      <c r="C174" s="181" t="s">
        <v>642</v>
      </c>
      <c r="E174" s="181" t="s">
        <v>770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1" t="s">
        <v>577</v>
      </c>
      <c r="B175" s="181" t="s">
        <v>644</v>
      </c>
      <c r="C175" s="181" t="s">
        <v>645</v>
      </c>
      <c r="E175" s="181" t="s">
        <v>771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1" t="s">
        <v>577</v>
      </c>
      <c r="B176" s="181" t="s">
        <v>647</v>
      </c>
      <c r="C176" s="181" t="s">
        <v>648</v>
      </c>
      <c r="E176" s="181" t="s">
        <v>772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1" t="s">
        <v>577</v>
      </c>
      <c r="B177" s="181" t="s">
        <v>650</v>
      </c>
      <c r="C177" s="181" t="s">
        <v>651</v>
      </c>
      <c r="E177" s="181" t="s">
        <v>770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1" t="s">
        <v>577</v>
      </c>
      <c r="B178" s="181" t="s">
        <v>653</v>
      </c>
      <c r="C178" s="181" t="s">
        <v>445</v>
      </c>
      <c r="E178" s="181" t="s">
        <v>773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1" t="s">
        <v>577</v>
      </c>
      <c r="B179" s="181" t="s">
        <v>655</v>
      </c>
      <c r="C179" s="181" t="s">
        <v>656</v>
      </c>
      <c r="E179" s="181" t="s">
        <v>725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1" t="s">
        <v>577</v>
      </c>
      <c r="B180" s="181" t="s">
        <v>658</v>
      </c>
      <c r="C180" s="181" t="s">
        <v>523</v>
      </c>
      <c r="E180" s="181" t="s">
        <v>774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1" t="s">
        <v>577</v>
      </c>
      <c r="B181" s="181" t="s">
        <v>660</v>
      </c>
      <c r="C181" s="181" t="s">
        <v>504</v>
      </c>
      <c r="E181" s="181" t="s">
        <v>767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1" t="s">
        <v>577</v>
      </c>
      <c r="B182" s="181" t="s">
        <v>662</v>
      </c>
      <c r="C182" s="181" t="s">
        <v>663</v>
      </c>
      <c r="E182" s="181" t="s">
        <v>766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1" t="s">
        <v>577</v>
      </c>
      <c r="B183" s="181" t="s">
        <v>665</v>
      </c>
      <c r="C183" s="181" t="s">
        <v>666</v>
      </c>
      <c r="E183" s="181" t="s">
        <v>727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1" t="s">
        <v>577</v>
      </c>
      <c r="B184" s="181" t="s">
        <v>668</v>
      </c>
      <c r="C184" s="181" t="s">
        <v>669</v>
      </c>
      <c r="E184" s="181" t="s">
        <v>775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1" t="s">
        <v>577</v>
      </c>
      <c r="B185" s="181" t="s">
        <v>671</v>
      </c>
      <c r="C185" s="181" t="s">
        <v>672</v>
      </c>
      <c r="E185" s="181" t="s">
        <v>776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1" t="s">
        <v>581</v>
      </c>
      <c r="B186" s="181" t="s">
        <v>641</v>
      </c>
      <c r="C186" s="181" t="s">
        <v>642</v>
      </c>
      <c r="E186" s="181" t="s">
        <v>762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1" t="s">
        <v>581</v>
      </c>
      <c r="B187" s="181" t="s">
        <v>644</v>
      </c>
      <c r="C187" s="181" t="s">
        <v>645</v>
      </c>
      <c r="E187" s="181" t="s">
        <v>763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1" t="s">
        <v>581</v>
      </c>
      <c r="B188" s="181" t="s">
        <v>647</v>
      </c>
      <c r="C188" s="181" t="s">
        <v>648</v>
      </c>
      <c r="E188" s="181" t="s">
        <v>729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1" t="s">
        <v>581</v>
      </c>
      <c r="B189" s="181" t="s">
        <v>650</v>
      </c>
      <c r="C189" s="181" t="s">
        <v>651</v>
      </c>
      <c r="E189" s="181" t="s">
        <v>776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1" t="s">
        <v>581</v>
      </c>
      <c r="B190" s="181" t="s">
        <v>653</v>
      </c>
      <c r="C190" s="181" t="s">
        <v>445</v>
      </c>
      <c r="E190" s="181" t="s">
        <v>777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1" t="s">
        <v>581</v>
      </c>
      <c r="B191" s="181" t="s">
        <v>655</v>
      </c>
      <c r="C191" s="181" t="s">
        <v>656</v>
      </c>
      <c r="E191" s="181" t="s">
        <v>764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1" t="s">
        <v>581</v>
      </c>
      <c r="B192" s="181" t="s">
        <v>658</v>
      </c>
      <c r="C192" s="181" t="s">
        <v>523</v>
      </c>
      <c r="E192" s="181" t="s">
        <v>726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1" t="s">
        <v>581</v>
      </c>
      <c r="B193" s="181" t="s">
        <v>660</v>
      </c>
      <c r="C193" s="181" t="s">
        <v>504</v>
      </c>
      <c r="E193" s="181" t="s">
        <v>778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1" t="s">
        <v>581</v>
      </c>
      <c r="B194" s="181" t="s">
        <v>662</v>
      </c>
      <c r="C194" s="181" t="s">
        <v>663</v>
      </c>
      <c r="E194" s="181" t="s">
        <v>725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1" t="s">
        <v>581</v>
      </c>
      <c r="B195" s="181" t="s">
        <v>665</v>
      </c>
      <c r="C195" s="181" t="s">
        <v>666</v>
      </c>
      <c r="E195" s="181" t="s">
        <v>772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1" t="s">
        <v>581</v>
      </c>
      <c r="B196" s="181" t="s">
        <v>668</v>
      </c>
      <c r="C196" s="181" t="s">
        <v>669</v>
      </c>
      <c r="E196" s="181" t="s">
        <v>779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1" t="s">
        <v>581</v>
      </c>
      <c r="B197" s="181" t="s">
        <v>671</v>
      </c>
      <c r="C197" s="181" t="s">
        <v>672</v>
      </c>
      <c r="E197" s="181" t="s">
        <v>770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1" t="s">
        <v>585</v>
      </c>
      <c r="B198" s="181" t="s">
        <v>641</v>
      </c>
      <c r="C198" s="181" t="s">
        <v>642</v>
      </c>
      <c r="E198" s="181" t="s">
        <v>778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1" t="s">
        <v>585</v>
      </c>
      <c r="B199" s="181" t="s">
        <v>644</v>
      </c>
      <c r="C199" s="181" t="s">
        <v>645</v>
      </c>
      <c r="E199" s="181" t="s">
        <v>766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1" t="s">
        <v>585</v>
      </c>
      <c r="B200" s="181" t="s">
        <v>647</v>
      </c>
      <c r="C200" s="181" t="s">
        <v>648</v>
      </c>
      <c r="E200" s="181" t="s">
        <v>764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1" t="s">
        <v>585</v>
      </c>
      <c r="B201" s="181" t="s">
        <v>650</v>
      </c>
      <c r="C201" s="181" t="s">
        <v>651</v>
      </c>
      <c r="E201" s="181" t="s">
        <v>780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1" t="s">
        <v>585</v>
      </c>
      <c r="B202" s="181" t="s">
        <v>653</v>
      </c>
      <c r="C202" s="181" t="s">
        <v>445</v>
      </c>
      <c r="E202" s="181" t="s">
        <v>781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1" t="s">
        <v>585</v>
      </c>
      <c r="B203" s="181" t="s">
        <v>655</v>
      </c>
      <c r="C203" s="181" t="s">
        <v>656</v>
      </c>
      <c r="E203" s="181" t="s">
        <v>762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1" t="s">
        <v>585</v>
      </c>
      <c r="B204" s="181" t="s">
        <v>658</v>
      </c>
      <c r="C204" s="181" t="s">
        <v>523</v>
      </c>
      <c r="E204" s="181" t="s">
        <v>762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1" t="s">
        <v>585</v>
      </c>
      <c r="B205" s="181" t="s">
        <v>660</v>
      </c>
      <c r="C205" s="181" t="s">
        <v>504</v>
      </c>
      <c r="E205" s="181" t="s">
        <v>730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1" t="s">
        <v>585</v>
      </c>
      <c r="B206" s="181" t="s">
        <v>662</v>
      </c>
      <c r="C206" s="181" t="s">
        <v>663</v>
      </c>
      <c r="E206" s="181" t="s">
        <v>762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1" t="s">
        <v>585</v>
      </c>
      <c r="B207" s="181" t="s">
        <v>665</v>
      </c>
      <c r="C207" s="181" t="s">
        <v>666</v>
      </c>
      <c r="E207" s="181" t="s">
        <v>763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1" t="s">
        <v>585</v>
      </c>
      <c r="B208" s="181" t="s">
        <v>668</v>
      </c>
      <c r="C208" s="181" t="s">
        <v>669</v>
      </c>
      <c r="E208" s="181" t="s">
        <v>730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1" t="s">
        <v>585</v>
      </c>
      <c r="B209" s="181" t="s">
        <v>671</v>
      </c>
      <c r="C209" s="181" t="s">
        <v>672</v>
      </c>
      <c r="E209" s="181" t="s">
        <v>776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1" t="s">
        <v>589</v>
      </c>
      <c r="B210" s="181" t="s">
        <v>641</v>
      </c>
      <c r="C210" s="181" t="s">
        <v>642</v>
      </c>
      <c r="E210" s="181" t="s">
        <v>781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1" t="s">
        <v>589</v>
      </c>
      <c r="B211" s="181" t="s">
        <v>644</v>
      </c>
      <c r="C211" s="181" t="s">
        <v>645</v>
      </c>
      <c r="E211" s="181" t="s">
        <v>775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1" t="s">
        <v>589</v>
      </c>
      <c r="B212" s="181" t="s">
        <v>647</v>
      </c>
      <c r="C212" s="181" t="s">
        <v>648</v>
      </c>
      <c r="E212" s="181" t="s">
        <v>727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1" t="s">
        <v>589</v>
      </c>
      <c r="B213" s="181" t="s">
        <v>650</v>
      </c>
      <c r="C213" s="181" t="s">
        <v>651</v>
      </c>
      <c r="E213" s="181" t="s">
        <v>775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1" t="s">
        <v>589</v>
      </c>
      <c r="B214" s="181" t="s">
        <v>653</v>
      </c>
      <c r="C214" s="181" t="s">
        <v>445</v>
      </c>
      <c r="E214" s="181" t="s">
        <v>781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1" t="s">
        <v>589</v>
      </c>
      <c r="B215" s="181" t="s">
        <v>655</v>
      </c>
      <c r="C215" s="181" t="s">
        <v>656</v>
      </c>
      <c r="E215" s="181" t="s">
        <v>781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1" t="s">
        <v>589</v>
      </c>
      <c r="B216" s="181" t="s">
        <v>658</v>
      </c>
      <c r="C216" s="181" t="s">
        <v>523</v>
      </c>
      <c r="E216" s="181" t="s">
        <v>763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1" t="s">
        <v>589</v>
      </c>
      <c r="B217" s="181" t="s">
        <v>660</v>
      </c>
      <c r="C217" s="181" t="s">
        <v>504</v>
      </c>
      <c r="E217" s="181" t="s">
        <v>782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1" t="s">
        <v>589</v>
      </c>
      <c r="B218" s="181" t="s">
        <v>662</v>
      </c>
      <c r="C218" s="181" t="s">
        <v>663</v>
      </c>
      <c r="E218" s="181" t="s">
        <v>761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1" t="s">
        <v>589</v>
      </c>
      <c r="B219" s="181" t="s">
        <v>665</v>
      </c>
      <c r="C219" s="181" t="s">
        <v>666</v>
      </c>
      <c r="E219" s="181" t="s">
        <v>760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1" t="s">
        <v>589</v>
      </c>
      <c r="B220" s="181" t="s">
        <v>668</v>
      </c>
      <c r="C220" s="181" t="s">
        <v>669</v>
      </c>
      <c r="E220" s="181" t="s">
        <v>760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1" t="s">
        <v>589</v>
      </c>
      <c r="B221" s="181" t="s">
        <v>671</v>
      </c>
      <c r="C221" s="181" t="s">
        <v>672</v>
      </c>
      <c r="E221" s="181" t="s">
        <v>733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1" t="s">
        <v>593</v>
      </c>
      <c r="B222" s="181" t="s">
        <v>641</v>
      </c>
      <c r="C222" s="181" t="s">
        <v>642</v>
      </c>
      <c r="E222" s="181" t="s">
        <v>735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1" t="s">
        <v>593</v>
      </c>
      <c r="B223" s="181" t="s">
        <v>644</v>
      </c>
      <c r="C223" s="181" t="s">
        <v>645</v>
      </c>
      <c r="E223" s="181" t="s">
        <v>783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1" t="s">
        <v>593</v>
      </c>
      <c r="B224" s="181" t="s">
        <v>647</v>
      </c>
      <c r="C224" s="181" t="s">
        <v>648</v>
      </c>
      <c r="E224" s="181" t="s">
        <v>783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1" t="s">
        <v>593</v>
      </c>
      <c r="B225" s="181" t="s">
        <v>650</v>
      </c>
      <c r="C225" s="181" t="s">
        <v>651</v>
      </c>
      <c r="E225" s="181" t="s">
        <v>733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1" t="s">
        <v>593</v>
      </c>
      <c r="B226" s="181" t="s">
        <v>653</v>
      </c>
      <c r="C226" s="181" t="s">
        <v>445</v>
      </c>
      <c r="E226" s="181" t="s">
        <v>784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1" t="s">
        <v>593</v>
      </c>
      <c r="B227" s="181" t="s">
        <v>655</v>
      </c>
      <c r="C227" s="181" t="s">
        <v>656</v>
      </c>
      <c r="E227" s="181" t="s">
        <v>785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1" t="s">
        <v>593</v>
      </c>
      <c r="B228" s="181" t="s">
        <v>658</v>
      </c>
      <c r="C228" s="181" t="s">
        <v>523</v>
      </c>
      <c r="E228" s="181" t="s">
        <v>786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1" t="s">
        <v>593</v>
      </c>
      <c r="B229" s="181" t="s">
        <v>660</v>
      </c>
      <c r="C229" s="181" t="s">
        <v>504</v>
      </c>
      <c r="E229" s="181" t="s">
        <v>787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1" t="s">
        <v>593</v>
      </c>
      <c r="B230" s="181" t="s">
        <v>662</v>
      </c>
      <c r="C230" s="181" t="s">
        <v>663</v>
      </c>
      <c r="E230" s="181" t="s">
        <v>788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1" t="s">
        <v>593</v>
      </c>
      <c r="B231" s="181" t="s">
        <v>665</v>
      </c>
      <c r="C231" s="181" t="s">
        <v>666</v>
      </c>
      <c r="E231" s="181" t="s">
        <v>741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1" t="s">
        <v>593</v>
      </c>
      <c r="B232" s="181" t="s">
        <v>668</v>
      </c>
      <c r="C232" s="181" t="s">
        <v>669</v>
      </c>
      <c r="E232" s="181" t="s">
        <v>744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1" t="s">
        <v>593</v>
      </c>
      <c r="B233" s="181" t="s">
        <v>671</v>
      </c>
      <c r="C233" s="181" t="s">
        <v>672</v>
      </c>
      <c r="E233" s="181" t="s">
        <v>748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1" t="s">
        <v>597</v>
      </c>
      <c r="B234" s="181" t="s">
        <v>641</v>
      </c>
      <c r="C234" s="181" t="s">
        <v>642</v>
      </c>
      <c r="E234" s="181" t="s">
        <v>755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1" t="s">
        <v>597</v>
      </c>
      <c r="B235" s="181" t="s">
        <v>644</v>
      </c>
      <c r="C235" s="181" t="s">
        <v>645</v>
      </c>
      <c r="E235" s="181" t="s">
        <v>750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1" t="s">
        <v>597</v>
      </c>
      <c r="B236" s="181" t="s">
        <v>647</v>
      </c>
      <c r="C236" s="181" t="s">
        <v>648</v>
      </c>
      <c r="E236" s="181" t="s">
        <v>789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1" t="s">
        <v>597</v>
      </c>
      <c r="B237" s="181" t="s">
        <v>650</v>
      </c>
      <c r="C237" s="181" t="s">
        <v>651</v>
      </c>
      <c r="E237" s="181" t="s">
        <v>790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1" t="s">
        <v>597</v>
      </c>
      <c r="B238" s="181" t="s">
        <v>653</v>
      </c>
      <c r="C238" s="181" t="s">
        <v>445</v>
      </c>
      <c r="E238" s="181" t="s">
        <v>791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1" t="s">
        <v>597</v>
      </c>
      <c r="B239" s="181" t="s">
        <v>655</v>
      </c>
      <c r="C239" s="181" t="s">
        <v>656</v>
      </c>
      <c r="E239" s="181" t="s">
        <v>792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1" t="s">
        <v>597</v>
      </c>
      <c r="B240" s="181" t="s">
        <v>658</v>
      </c>
      <c r="C240" s="181" t="s">
        <v>523</v>
      </c>
      <c r="E240" s="181" t="s">
        <v>793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1" t="s">
        <v>597</v>
      </c>
      <c r="B241" s="181" t="s">
        <v>660</v>
      </c>
      <c r="C241" s="181" t="s">
        <v>504</v>
      </c>
      <c r="E241" s="181" t="s">
        <v>794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1" t="s">
        <v>597</v>
      </c>
      <c r="B242" s="181" t="s">
        <v>662</v>
      </c>
      <c r="C242" s="181" t="s">
        <v>663</v>
      </c>
      <c r="E242" s="181" t="s">
        <v>795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1" t="s">
        <v>597</v>
      </c>
      <c r="B243" s="181" t="s">
        <v>665</v>
      </c>
      <c r="C243" s="181" t="s">
        <v>666</v>
      </c>
      <c r="E243" s="181" t="s">
        <v>796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1" t="s">
        <v>597</v>
      </c>
      <c r="B244" s="181" t="s">
        <v>668</v>
      </c>
      <c r="C244" s="181" t="s">
        <v>669</v>
      </c>
      <c r="E244" s="181" t="s">
        <v>797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1" t="s">
        <v>597</v>
      </c>
      <c r="B245" s="181" t="s">
        <v>671</v>
      </c>
      <c r="C245" s="181" t="s">
        <v>672</v>
      </c>
      <c r="E245" s="181" t="s">
        <v>798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1" t="s">
        <v>601</v>
      </c>
      <c r="B246" s="181" t="s">
        <v>641</v>
      </c>
      <c r="C246" s="181" t="s">
        <v>642</v>
      </c>
      <c r="E246" s="181" t="s">
        <v>799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1" t="s">
        <v>601</v>
      </c>
      <c r="B247" s="181" t="s">
        <v>644</v>
      </c>
      <c r="C247" s="181" t="s">
        <v>645</v>
      </c>
      <c r="E247" s="181" t="s">
        <v>800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1" t="s">
        <v>601</v>
      </c>
      <c r="B248" s="181" t="s">
        <v>647</v>
      </c>
      <c r="C248" s="181" t="s">
        <v>648</v>
      </c>
      <c r="E248" s="181" t="s">
        <v>801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1" t="s">
        <v>601</v>
      </c>
      <c r="B249" s="181" t="s">
        <v>650</v>
      </c>
      <c r="C249" s="181" t="s">
        <v>651</v>
      </c>
      <c r="E249" s="181" t="s">
        <v>802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1" t="s">
        <v>601</v>
      </c>
      <c r="B250" s="181" t="s">
        <v>653</v>
      </c>
      <c r="C250" s="181" t="s">
        <v>445</v>
      </c>
      <c r="E250" s="181" t="s">
        <v>803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1" t="s">
        <v>601</v>
      </c>
      <c r="B251" s="181" t="s">
        <v>655</v>
      </c>
      <c r="C251" s="181" t="s">
        <v>656</v>
      </c>
      <c r="E251" s="181" t="s">
        <v>804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1" t="s">
        <v>601</v>
      </c>
      <c r="B252" s="181" t="s">
        <v>658</v>
      </c>
      <c r="C252" s="181" t="s">
        <v>523</v>
      </c>
      <c r="E252" s="181" t="s">
        <v>805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1" t="s">
        <v>601</v>
      </c>
      <c r="B253" s="181" t="s">
        <v>660</v>
      </c>
      <c r="C253" s="181" t="s">
        <v>504</v>
      </c>
      <c r="E253" s="181" t="s">
        <v>806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1" t="s">
        <v>601</v>
      </c>
      <c r="B254" s="181" t="s">
        <v>662</v>
      </c>
      <c r="C254" s="181" t="s">
        <v>663</v>
      </c>
      <c r="E254" s="181" t="s">
        <v>807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1" t="s">
        <v>601</v>
      </c>
      <c r="B255" s="181" t="s">
        <v>665</v>
      </c>
      <c r="C255" s="181" t="s">
        <v>666</v>
      </c>
      <c r="E255" s="181" t="s">
        <v>808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1" t="s">
        <v>601</v>
      </c>
      <c r="B256" s="181" t="s">
        <v>668</v>
      </c>
      <c r="C256" s="181" t="s">
        <v>669</v>
      </c>
      <c r="E256" s="181" t="s">
        <v>809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1" t="s">
        <v>601</v>
      </c>
      <c r="B257" s="181" t="s">
        <v>671</v>
      </c>
      <c r="C257" s="181" t="s">
        <v>672</v>
      </c>
      <c r="E257" s="181" t="s">
        <v>810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1" t="s">
        <v>605</v>
      </c>
      <c r="B258" s="181" t="s">
        <v>641</v>
      </c>
      <c r="C258" s="181" t="s">
        <v>642</v>
      </c>
      <c r="E258" s="181" t="s">
        <v>811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1" t="s">
        <v>605</v>
      </c>
      <c r="B259" s="181" t="s">
        <v>644</v>
      </c>
      <c r="C259" s="181" t="s">
        <v>645</v>
      </c>
      <c r="E259" s="181" t="s">
        <v>812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1" t="s">
        <v>605</v>
      </c>
      <c r="B260" s="181" t="s">
        <v>647</v>
      </c>
      <c r="C260" s="181" t="s">
        <v>648</v>
      </c>
      <c r="E260" s="181" t="s">
        <v>813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1" t="s">
        <v>605</v>
      </c>
      <c r="B261" s="181" t="s">
        <v>650</v>
      </c>
      <c r="C261" s="181" t="s">
        <v>651</v>
      </c>
      <c r="E261" s="181" t="s">
        <v>814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1" t="s">
        <v>605</v>
      </c>
      <c r="B262" s="181" t="s">
        <v>653</v>
      </c>
      <c r="C262" s="181" t="s">
        <v>445</v>
      </c>
      <c r="E262" s="181" t="s">
        <v>815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1" t="s">
        <v>605</v>
      </c>
      <c r="B263" s="181" t="s">
        <v>655</v>
      </c>
      <c r="C263" s="181" t="s">
        <v>656</v>
      </c>
      <c r="E263" s="181" t="s">
        <v>816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1" t="s">
        <v>605</v>
      </c>
      <c r="B264" s="181" t="s">
        <v>658</v>
      </c>
      <c r="C264" s="181" t="s">
        <v>523</v>
      </c>
      <c r="E264" s="181" t="s">
        <v>817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1" t="s">
        <v>605</v>
      </c>
      <c r="B265" s="181" t="s">
        <v>660</v>
      </c>
      <c r="C265" s="181" t="s">
        <v>504</v>
      </c>
      <c r="E265" s="181" t="s">
        <v>818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1" t="s">
        <v>605</v>
      </c>
      <c r="B266" s="181" t="s">
        <v>662</v>
      </c>
      <c r="C266" s="181" t="s">
        <v>663</v>
      </c>
      <c r="E266" s="181" t="s">
        <v>819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1" t="s">
        <v>605</v>
      </c>
      <c r="B267" s="181" t="s">
        <v>665</v>
      </c>
      <c r="C267" s="181" t="s">
        <v>666</v>
      </c>
      <c r="E267" s="181" t="s">
        <v>820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1" t="s">
        <v>605</v>
      </c>
      <c r="B268" s="181" t="s">
        <v>668</v>
      </c>
      <c r="C268" s="181" t="s">
        <v>669</v>
      </c>
      <c r="E268" s="181" t="s">
        <v>821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1" t="s">
        <v>605</v>
      </c>
      <c r="B269" s="181" t="s">
        <v>671</v>
      </c>
      <c r="C269" s="181" t="s">
        <v>672</v>
      </c>
      <c r="E269" s="181" t="s">
        <v>822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1" t="s">
        <v>609</v>
      </c>
      <c r="B270" s="181" t="s">
        <v>641</v>
      </c>
      <c r="C270" s="181" t="s">
        <v>642</v>
      </c>
      <c r="E270" s="181" t="s">
        <v>823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1" t="s">
        <v>609</v>
      </c>
      <c r="B271" s="181" t="s">
        <v>644</v>
      </c>
      <c r="C271" s="181" t="s">
        <v>645</v>
      </c>
      <c r="E271" s="181" t="s">
        <v>824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1" t="s">
        <v>609</v>
      </c>
      <c r="B272" s="181" t="s">
        <v>647</v>
      </c>
      <c r="C272" s="181" t="s">
        <v>648</v>
      </c>
      <c r="E272" s="181" t="s">
        <v>825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1" t="s">
        <v>609</v>
      </c>
      <c r="B273" s="181" t="s">
        <v>650</v>
      </c>
      <c r="C273" s="181" t="s">
        <v>651</v>
      </c>
      <c r="E273" s="181" t="s">
        <v>826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1" t="s">
        <v>609</v>
      </c>
      <c r="B274" s="181" t="s">
        <v>653</v>
      </c>
      <c r="C274" s="181" t="s">
        <v>445</v>
      </c>
      <c r="E274" s="181" t="s">
        <v>827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1" t="s">
        <v>609</v>
      </c>
      <c r="B275" s="181" t="s">
        <v>655</v>
      </c>
      <c r="C275" s="181" t="s">
        <v>656</v>
      </c>
      <c r="E275" s="181" t="s">
        <v>828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1" t="s">
        <v>609</v>
      </c>
      <c r="B276" s="181" t="s">
        <v>658</v>
      </c>
      <c r="C276" s="181" t="s">
        <v>523</v>
      </c>
      <c r="E276" s="181" t="s">
        <v>829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1" t="s">
        <v>609</v>
      </c>
      <c r="B277" s="181" t="s">
        <v>660</v>
      </c>
      <c r="C277" s="181" t="s">
        <v>504</v>
      </c>
      <c r="E277" s="181" t="s">
        <v>830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1" t="s">
        <v>609</v>
      </c>
      <c r="B278" s="181" t="s">
        <v>662</v>
      </c>
      <c r="C278" s="181" t="s">
        <v>663</v>
      </c>
      <c r="E278" s="181" t="s">
        <v>831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1" t="s">
        <v>609</v>
      </c>
      <c r="B279" s="181" t="s">
        <v>665</v>
      </c>
      <c r="C279" s="181" t="s">
        <v>666</v>
      </c>
      <c r="E279" s="181" t="s">
        <v>832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1" t="s">
        <v>609</v>
      </c>
      <c r="B280" s="181" t="s">
        <v>668</v>
      </c>
      <c r="C280" s="181" t="s">
        <v>669</v>
      </c>
      <c r="E280" s="181" t="s">
        <v>833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1" t="s">
        <v>609</v>
      </c>
      <c r="B281" s="181" t="s">
        <v>671</v>
      </c>
      <c r="C281" s="181" t="s">
        <v>672</v>
      </c>
      <c r="E281" s="181" t="s">
        <v>834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1" t="s">
        <v>613</v>
      </c>
      <c r="B282" s="181" t="s">
        <v>641</v>
      </c>
      <c r="C282" s="181" t="s">
        <v>642</v>
      </c>
      <c r="E282" s="181" t="s">
        <v>835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1" t="s">
        <v>613</v>
      </c>
      <c r="B283" s="181" t="s">
        <v>644</v>
      </c>
      <c r="C283" s="181" t="s">
        <v>645</v>
      </c>
      <c r="E283" s="181" t="s">
        <v>836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1" t="s">
        <v>613</v>
      </c>
      <c r="B284" s="181" t="s">
        <v>647</v>
      </c>
      <c r="C284" s="181" t="s">
        <v>648</v>
      </c>
      <c r="E284" s="181" t="s">
        <v>837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1" t="s">
        <v>613</v>
      </c>
      <c r="B285" s="181" t="s">
        <v>650</v>
      </c>
      <c r="C285" s="181" t="s">
        <v>651</v>
      </c>
      <c r="E285" s="181" t="s">
        <v>838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1" t="s">
        <v>613</v>
      </c>
      <c r="B286" s="181" t="s">
        <v>653</v>
      </c>
      <c r="C286" s="181" t="s">
        <v>445</v>
      </c>
      <c r="E286" s="181" t="s">
        <v>839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1" t="s">
        <v>613</v>
      </c>
      <c r="B287" s="181" t="s">
        <v>655</v>
      </c>
      <c r="C287" s="181" t="s">
        <v>656</v>
      </c>
      <c r="E287" s="181" t="s">
        <v>840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1" t="s">
        <v>613</v>
      </c>
      <c r="B288" s="181" t="s">
        <v>658</v>
      </c>
      <c r="C288" s="181" t="s">
        <v>523</v>
      </c>
      <c r="E288" s="181" t="s">
        <v>841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1" t="s">
        <v>613</v>
      </c>
      <c r="B289" s="181" t="s">
        <v>660</v>
      </c>
      <c r="C289" s="181" t="s">
        <v>504</v>
      </c>
      <c r="E289" s="181" t="s">
        <v>842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1" t="s">
        <v>613</v>
      </c>
      <c r="B290" s="181" t="s">
        <v>662</v>
      </c>
      <c r="C290" s="181" t="s">
        <v>663</v>
      </c>
      <c r="E290" s="181" t="s">
        <v>843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1" t="s">
        <v>613</v>
      </c>
      <c r="B291" s="181" t="s">
        <v>665</v>
      </c>
      <c r="C291" s="181" t="s">
        <v>666</v>
      </c>
      <c r="E291" s="181" t="s">
        <v>844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1" t="s">
        <v>613</v>
      </c>
      <c r="B292" s="181" t="s">
        <v>668</v>
      </c>
      <c r="C292" s="181" t="s">
        <v>669</v>
      </c>
      <c r="E292" s="181" t="s">
        <v>844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1" t="s">
        <v>613</v>
      </c>
      <c r="B293" s="181" t="s">
        <v>671</v>
      </c>
      <c r="C293" s="181" t="s">
        <v>672</v>
      </c>
      <c r="E293" s="181" t="s">
        <v>845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1" t="s">
        <v>617</v>
      </c>
      <c r="B294" s="181" t="s">
        <v>641</v>
      </c>
      <c r="C294" s="181" t="s">
        <v>642</v>
      </c>
      <c r="E294" s="181" t="s">
        <v>846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1" t="s">
        <v>617</v>
      </c>
      <c r="B295" s="181" t="s">
        <v>644</v>
      </c>
      <c r="C295" s="181" t="s">
        <v>645</v>
      </c>
      <c r="E295" s="181" t="s">
        <v>847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1" t="s">
        <v>617</v>
      </c>
      <c r="B296" s="181" t="s">
        <v>647</v>
      </c>
      <c r="C296" s="181" t="s">
        <v>648</v>
      </c>
      <c r="E296" s="181" t="s">
        <v>848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1" t="s">
        <v>617</v>
      </c>
      <c r="B297" s="181" t="s">
        <v>650</v>
      </c>
      <c r="C297" s="181" t="s">
        <v>651</v>
      </c>
      <c r="E297" s="181" t="s">
        <v>804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1" t="s">
        <v>617</v>
      </c>
      <c r="B298" s="181" t="s">
        <v>653</v>
      </c>
      <c r="C298" s="181" t="s">
        <v>445</v>
      </c>
      <c r="E298" s="181" t="s">
        <v>849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1" t="s">
        <v>617</v>
      </c>
      <c r="B299" s="181" t="s">
        <v>655</v>
      </c>
      <c r="C299" s="181" t="s">
        <v>656</v>
      </c>
      <c r="E299" s="181" t="s">
        <v>750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1" t="s">
        <v>617</v>
      </c>
      <c r="B300" s="181" t="s">
        <v>658</v>
      </c>
      <c r="C300" s="181" t="s">
        <v>523</v>
      </c>
      <c r="E300" s="181" t="s">
        <v>850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1" t="s">
        <v>617</v>
      </c>
      <c r="B301" s="181" t="s">
        <v>660</v>
      </c>
      <c r="C301" s="181" t="s">
        <v>504</v>
      </c>
      <c r="E301" s="181" t="s">
        <v>731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1" t="s">
        <v>617</v>
      </c>
      <c r="B302" s="181" t="s">
        <v>662</v>
      </c>
      <c r="C302" s="181" t="s">
        <v>663</v>
      </c>
      <c r="E302" s="181" t="s">
        <v>777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1" t="s">
        <v>617</v>
      </c>
      <c r="B303" s="181" t="s">
        <v>665</v>
      </c>
      <c r="C303" s="181" t="s">
        <v>666</v>
      </c>
      <c r="E303" s="181" t="s">
        <v>772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1" t="s">
        <v>617</v>
      </c>
      <c r="B304" s="181" t="s">
        <v>668</v>
      </c>
      <c r="C304" s="181" t="s">
        <v>669</v>
      </c>
      <c r="E304" s="181" t="s">
        <v>851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1" t="s">
        <v>617</v>
      </c>
      <c r="B305" s="181" t="s">
        <v>671</v>
      </c>
      <c r="C305" s="181" t="s">
        <v>672</v>
      </c>
      <c r="E305" s="181" t="s">
        <v>852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1" t="s">
        <v>513</v>
      </c>
      <c r="B306" s="181" t="s">
        <v>641</v>
      </c>
      <c r="C306" s="181" t="s">
        <v>642</v>
      </c>
      <c r="E306" s="181" t="s">
        <v>853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1" t="s">
        <v>513</v>
      </c>
      <c r="B307" s="181" t="s">
        <v>644</v>
      </c>
      <c r="C307" s="181" t="s">
        <v>645</v>
      </c>
      <c r="E307" s="181" t="s">
        <v>702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1" t="s">
        <v>513</v>
      </c>
      <c r="B308" s="181" t="s">
        <v>647</v>
      </c>
      <c r="C308" s="181" t="s">
        <v>648</v>
      </c>
      <c r="E308" s="181" t="s">
        <v>854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1" t="s">
        <v>513</v>
      </c>
      <c r="B309" s="181" t="s">
        <v>650</v>
      </c>
      <c r="C309" s="181" t="s">
        <v>651</v>
      </c>
      <c r="E309" s="181" t="s">
        <v>725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1" t="s">
        <v>513</v>
      </c>
      <c r="B310" s="181" t="s">
        <v>653</v>
      </c>
      <c r="C310" s="181" t="s">
        <v>445</v>
      </c>
      <c r="E310" s="181" t="s">
        <v>850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1" t="s">
        <v>513</v>
      </c>
      <c r="B311" s="181" t="s">
        <v>655</v>
      </c>
      <c r="C311" s="181" t="s">
        <v>656</v>
      </c>
      <c r="E311" s="181" t="s">
        <v>751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1" t="s">
        <v>513</v>
      </c>
      <c r="B312" s="181" t="s">
        <v>658</v>
      </c>
      <c r="C312" s="181" t="s">
        <v>523</v>
      </c>
      <c r="E312" s="181" t="s">
        <v>855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1" t="s">
        <v>513</v>
      </c>
      <c r="B313" s="181" t="s">
        <v>660</v>
      </c>
      <c r="C313" s="181" t="s">
        <v>504</v>
      </c>
      <c r="E313" s="181" t="s">
        <v>856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1" t="s">
        <v>513</v>
      </c>
      <c r="B314" s="181" t="s">
        <v>662</v>
      </c>
      <c r="C314" s="181" t="s">
        <v>663</v>
      </c>
      <c r="E314" s="181" t="s">
        <v>857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1" t="s">
        <v>513</v>
      </c>
      <c r="B315" s="181" t="s">
        <v>665</v>
      </c>
      <c r="C315" s="181" t="s">
        <v>666</v>
      </c>
      <c r="E315" s="181" t="s">
        <v>858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1" t="s">
        <v>513</v>
      </c>
      <c r="B316" s="181" t="s">
        <v>668</v>
      </c>
      <c r="C316" s="181" t="s">
        <v>669</v>
      </c>
      <c r="E316" s="181" t="s">
        <v>859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1" t="s">
        <v>513</v>
      </c>
      <c r="B317" s="181" t="s">
        <v>671</v>
      </c>
      <c r="C317" s="181" t="s">
        <v>672</v>
      </c>
      <c r="E317" s="181" t="s">
        <v>860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1" t="s">
        <v>624</v>
      </c>
      <c r="B318" s="181" t="s">
        <v>641</v>
      </c>
      <c r="C318" s="181" t="s">
        <v>642</v>
      </c>
      <c r="E318" s="181" t="s">
        <v>806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1" t="s">
        <v>624</v>
      </c>
      <c r="B319" s="181" t="s">
        <v>644</v>
      </c>
      <c r="C319" s="181" t="s">
        <v>645</v>
      </c>
      <c r="E319" s="181" t="s">
        <v>861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1" t="s">
        <v>624</v>
      </c>
      <c r="B320" s="181" t="s">
        <v>647</v>
      </c>
      <c r="C320" s="181" t="s">
        <v>648</v>
      </c>
      <c r="E320" s="181" t="s">
        <v>811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1" t="s">
        <v>624</v>
      </c>
      <c r="B321" s="181" t="s">
        <v>650</v>
      </c>
      <c r="C321" s="181" t="s">
        <v>651</v>
      </c>
      <c r="E321" s="181" t="s">
        <v>862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1" t="s">
        <v>624</v>
      </c>
      <c r="B322" s="181" t="s">
        <v>653</v>
      </c>
      <c r="C322" s="181" t="s">
        <v>445</v>
      </c>
      <c r="E322" s="181" t="s">
        <v>863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1" t="s">
        <v>624</v>
      </c>
      <c r="B323" s="181" t="s">
        <v>655</v>
      </c>
      <c r="C323" s="181" t="s">
        <v>656</v>
      </c>
      <c r="E323" s="181" t="s">
        <v>812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1" t="s">
        <v>624</v>
      </c>
      <c r="B324" s="181" t="s">
        <v>658</v>
      </c>
      <c r="C324" s="181" t="s">
        <v>523</v>
      </c>
      <c r="E324" s="181" t="s">
        <v>864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1" t="s">
        <v>624</v>
      </c>
      <c r="B325" s="181" t="s">
        <v>660</v>
      </c>
      <c r="C325" s="181" t="s">
        <v>504</v>
      </c>
      <c r="E325" s="181" t="s">
        <v>865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1" t="s">
        <v>624</v>
      </c>
      <c r="B326" s="181" t="s">
        <v>662</v>
      </c>
      <c r="C326" s="181" t="s">
        <v>663</v>
      </c>
      <c r="E326" s="181" t="s">
        <v>866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1" t="s">
        <v>624</v>
      </c>
      <c r="B327" s="181" t="s">
        <v>665</v>
      </c>
      <c r="C327" s="181" t="s">
        <v>666</v>
      </c>
      <c r="E327" s="181" t="s">
        <v>866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1" t="s">
        <v>624</v>
      </c>
      <c r="B328" s="181" t="s">
        <v>668</v>
      </c>
      <c r="C328" s="181" t="s">
        <v>669</v>
      </c>
      <c r="E328" s="181" t="s">
        <v>865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1" t="s">
        <v>624</v>
      </c>
      <c r="B329" s="181" t="s">
        <v>671</v>
      </c>
      <c r="C329" s="181" t="s">
        <v>672</v>
      </c>
      <c r="E329" s="181" t="s">
        <v>809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1" t="s">
        <v>503</v>
      </c>
      <c r="B330" s="181" t="s">
        <v>641</v>
      </c>
      <c r="C330" s="181" t="s">
        <v>642</v>
      </c>
      <c r="E330" s="181" t="s">
        <v>862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1" t="s">
        <v>503</v>
      </c>
      <c r="B331" s="181" t="s">
        <v>644</v>
      </c>
      <c r="C331" s="181" t="s">
        <v>645</v>
      </c>
      <c r="E331" s="181" t="s">
        <v>814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1" t="s">
        <v>503</v>
      </c>
      <c r="B332" s="181" t="s">
        <v>647</v>
      </c>
      <c r="C332" s="181" t="s">
        <v>648</v>
      </c>
      <c r="E332" s="181" t="s">
        <v>867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1" t="s">
        <v>503</v>
      </c>
      <c r="B333" s="181" t="s">
        <v>650</v>
      </c>
      <c r="C333" s="181" t="s">
        <v>651</v>
      </c>
      <c r="E333" s="181" t="s">
        <v>867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A334" s="181" t="s">
        <v>503</v>
      </c>
      <c r="B334" s="181" t="s">
        <v>653</v>
      </c>
      <c r="C334" s="181" t="s">
        <v>445</v>
      </c>
      <c r="E334" s="181" t="s">
        <v>868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3195</v>
      </c>
      <c r="J334" s="155">
        <f t="shared" si="27"/>
        <v>45047</v>
      </c>
      <c r="AN334" s="175"/>
    </row>
    <row r="335" spans="1:40" x14ac:dyDescent="0.25">
      <c r="A335" s="181" t="s">
        <v>503</v>
      </c>
      <c r="B335" s="181" t="s">
        <v>655</v>
      </c>
      <c r="C335" s="181" t="s">
        <v>656</v>
      </c>
      <c r="E335" s="181" t="s">
        <v>869</v>
      </c>
      <c r="F335" s="64">
        <v>294</v>
      </c>
      <c r="G335">
        <f t="shared" si="24"/>
        <v>2023</v>
      </c>
      <c r="H335" s="156">
        <f t="shared" si="25"/>
        <v>45078</v>
      </c>
      <c r="I335">
        <f t="shared" si="26"/>
        <v>3203</v>
      </c>
      <c r="J335" s="155">
        <f t="shared" si="27"/>
        <v>45078</v>
      </c>
      <c r="AN335" s="175"/>
    </row>
    <row r="336" spans="1:40" x14ac:dyDescent="0.25">
      <c r="A336" s="181" t="s">
        <v>503</v>
      </c>
      <c r="B336" s="181" t="s">
        <v>658</v>
      </c>
      <c r="C336" s="181" t="s">
        <v>523</v>
      </c>
      <c r="E336" s="181" t="s">
        <v>870</v>
      </c>
      <c r="F336" s="64">
        <v>295</v>
      </c>
      <c r="G336">
        <f t="shared" si="24"/>
        <v>2023</v>
      </c>
      <c r="H336" s="156">
        <f t="shared" si="25"/>
        <v>45108</v>
      </c>
      <c r="I336">
        <f t="shared" si="26"/>
        <v>3211</v>
      </c>
      <c r="J336" s="155">
        <f t="shared" si="27"/>
        <v>45108</v>
      </c>
      <c r="AN336" s="175"/>
    </row>
    <row r="337" spans="1:40" x14ac:dyDescent="0.25">
      <c r="A337" s="181" t="s">
        <v>503</v>
      </c>
      <c r="B337" s="181" t="s">
        <v>660</v>
      </c>
      <c r="C337" s="181" t="s">
        <v>504</v>
      </c>
      <c r="E337" s="181" t="s">
        <v>824</v>
      </c>
      <c r="F337" s="64">
        <v>296</v>
      </c>
      <c r="G337">
        <f t="shared" si="24"/>
        <v>2023</v>
      </c>
      <c r="H337" s="156">
        <f t="shared" si="25"/>
        <v>45139</v>
      </c>
      <c r="I337">
        <f t="shared" si="26"/>
        <v>3217</v>
      </c>
      <c r="J337" s="155">
        <f t="shared" si="27"/>
        <v>45139</v>
      </c>
      <c r="AN337" s="175"/>
    </row>
    <row r="338" spans="1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1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1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871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872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873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874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875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876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1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tabSelected="1" topLeftCell="A264" workbookViewId="0">
      <selection activeCell="G277" sqref="G277"/>
    </sheetView>
  </sheetViews>
  <sheetFormatPr defaultRowHeight="13.2" x14ac:dyDescent="0.25"/>
  <cols>
    <col min="2" max="2" width="8.88671875" style="79"/>
    <col min="3" max="3" width="15.88671875" style="79" customWidth="1"/>
    <col min="5" max="5" width="8.88671875" style="153"/>
  </cols>
  <sheetData>
    <row r="1" spans="1:5" x14ac:dyDescent="0.25">
      <c r="A1" s="281" t="s">
        <v>878</v>
      </c>
      <c r="B1" s="282" t="s">
        <v>879</v>
      </c>
      <c r="C1" s="282" t="s">
        <v>880</v>
      </c>
    </row>
    <row r="2" spans="1:5" x14ac:dyDescent="0.25">
      <c r="A2" s="283">
        <v>36526</v>
      </c>
      <c r="B2" s="79">
        <v>203442</v>
      </c>
      <c r="C2" s="79">
        <v>227235</v>
      </c>
      <c r="E2" s="82"/>
    </row>
    <row r="3" spans="1:5" x14ac:dyDescent="0.25">
      <c r="A3" s="283">
        <v>36557</v>
      </c>
      <c r="B3" s="79">
        <v>199261</v>
      </c>
      <c r="C3" s="79">
        <v>228727</v>
      </c>
    </row>
    <row r="4" spans="1:5" x14ac:dyDescent="0.25">
      <c r="A4" s="283">
        <v>36586</v>
      </c>
      <c r="B4" s="79">
        <v>232490</v>
      </c>
      <c r="C4" s="79">
        <v>230237</v>
      </c>
    </row>
    <row r="5" spans="1:5" x14ac:dyDescent="0.25">
      <c r="A5" s="283">
        <v>36617</v>
      </c>
      <c r="B5" s="79">
        <v>227698</v>
      </c>
      <c r="C5" s="79">
        <v>229068</v>
      </c>
    </row>
    <row r="6" spans="1:5" x14ac:dyDescent="0.25">
      <c r="A6" s="283">
        <v>36647</v>
      </c>
      <c r="B6" s="79">
        <v>242501</v>
      </c>
      <c r="C6" s="79">
        <v>229651</v>
      </c>
    </row>
    <row r="7" spans="1:5" x14ac:dyDescent="0.25">
      <c r="A7" s="283">
        <v>36678</v>
      </c>
      <c r="B7" s="79">
        <v>242963</v>
      </c>
      <c r="C7" s="79">
        <v>230024</v>
      </c>
    </row>
    <row r="8" spans="1:5" x14ac:dyDescent="0.25">
      <c r="A8" s="283">
        <v>36708</v>
      </c>
      <c r="B8" s="79">
        <v>245140</v>
      </c>
      <c r="C8" s="79">
        <v>228840</v>
      </c>
    </row>
    <row r="9" spans="1:5" x14ac:dyDescent="0.25">
      <c r="A9" s="283">
        <v>36739</v>
      </c>
      <c r="B9" s="79">
        <v>247832</v>
      </c>
      <c r="C9" s="79">
        <v>229339</v>
      </c>
    </row>
    <row r="10" spans="1:5" x14ac:dyDescent="0.25">
      <c r="A10" s="283">
        <v>36770</v>
      </c>
      <c r="B10" s="79">
        <v>227899</v>
      </c>
      <c r="C10" s="79">
        <v>231166</v>
      </c>
    </row>
    <row r="11" spans="1:5" x14ac:dyDescent="0.25">
      <c r="A11" s="283">
        <v>36800</v>
      </c>
      <c r="B11" s="79">
        <v>236491</v>
      </c>
      <c r="C11" s="79">
        <v>230372</v>
      </c>
    </row>
    <row r="12" spans="1:5" x14ac:dyDescent="0.25">
      <c r="A12" s="283">
        <v>36831</v>
      </c>
      <c r="B12" s="79">
        <v>222819</v>
      </c>
      <c r="C12" s="79">
        <v>229865</v>
      </c>
    </row>
    <row r="13" spans="1:5" x14ac:dyDescent="0.25">
      <c r="A13" s="283">
        <v>36861</v>
      </c>
      <c r="B13" s="79">
        <v>218390</v>
      </c>
      <c r="C13" s="79">
        <v>224132</v>
      </c>
    </row>
    <row r="14" spans="1:5" x14ac:dyDescent="0.25">
      <c r="A14" s="283">
        <v>36892</v>
      </c>
      <c r="B14" s="79">
        <v>209685</v>
      </c>
      <c r="C14" s="79">
        <v>231442</v>
      </c>
    </row>
    <row r="15" spans="1:5" x14ac:dyDescent="0.25">
      <c r="A15" s="283">
        <v>36923</v>
      </c>
      <c r="B15" s="79">
        <v>200876</v>
      </c>
      <c r="C15" s="79">
        <v>230672</v>
      </c>
    </row>
    <row r="16" spans="1:5" x14ac:dyDescent="0.25">
      <c r="A16" s="283">
        <v>36951</v>
      </c>
      <c r="B16" s="79">
        <v>232587</v>
      </c>
      <c r="C16" s="79">
        <v>231165</v>
      </c>
    </row>
    <row r="17" spans="1:3" x14ac:dyDescent="0.25">
      <c r="A17" s="283">
        <v>36982</v>
      </c>
      <c r="B17" s="79">
        <v>232513</v>
      </c>
      <c r="C17" s="79">
        <v>232994</v>
      </c>
    </row>
    <row r="18" spans="1:3" x14ac:dyDescent="0.25">
      <c r="A18" s="283">
        <v>37012</v>
      </c>
      <c r="B18" s="79">
        <v>245357</v>
      </c>
      <c r="C18" s="79">
        <v>232201</v>
      </c>
    </row>
    <row r="19" spans="1:3" x14ac:dyDescent="0.25">
      <c r="A19" s="283">
        <v>37043</v>
      </c>
      <c r="B19" s="79">
        <v>243498</v>
      </c>
      <c r="C19" s="79">
        <v>231645</v>
      </c>
    </row>
    <row r="20" spans="1:3" x14ac:dyDescent="0.25">
      <c r="A20" s="283">
        <v>37073</v>
      </c>
      <c r="B20" s="79">
        <v>250363</v>
      </c>
      <c r="C20" s="79">
        <v>232941</v>
      </c>
    </row>
    <row r="21" spans="1:3" x14ac:dyDescent="0.25">
      <c r="A21" s="283">
        <v>37104</v>
      </c>
      <c r="B21" s="79">
        <v>253274</v>
      </c>
      <c r="C21" s="79">
        <v>233413</v>
      </c>
    </row>
    <row r="22" spans="1:3" x14ac:dyDescent="0.25">
      <c r="A22" s="283">
        <v>37135</v>
      </c>
      <c r="B22" s="79">
        <v>226312</v>
      </c>
      <c r="C22" s="79">
        <v>232276</v>
      </c>
    </row>
    <row r="23" spans="1:3" x14ac:dyDescent="0.25">
      <c r="A23" s="283">
        <v>37165</v>
      </c>
      <c r="B23" s="79">
        <v>241050</v>
      </c>
      <c r="C23" s="79">
        <v>233772</v>
      </c>
    </row>
    <row r="24" spans="1:3" x14ac:dyDescent="0.25">
      <c r="A24" s="283">
        <v>37196</v>
      </c>
      <c r="B24" s="79">
        <v>230511</v>
      </c>
      <c r="C24" s="79">
        <v>236644</v>
      </c>
    </row>
    <row r="25" spans="1:3" x14ac:dyDescent="0.25">
      <c r="A25" s="283">
        <v>37226</v>
      </c>
      <c r="B25" s="79">
        <v>229584</v>
      </c>
      <c r="C25" s="79">
        <v>236694</v>
      </c>
    </row>
    <row r="26" spans="1:3" x14ac:dyDescent="0.25">
      <c r="A26" s="283">
        <v>37257</v>
      </c>
      <c r="B26" s="79">
        <v>215215</v>
      </c>
      <c r="C26" s="79">
        <v>236712</v>
      </c>
    </row>
    <row r="27" spans="1:3" x14ac:dyDescent="0.25">
      <c r="A27" s="283">
        <v>37288</v>
      </c>
      <c r="B27" s="79">
        <v>208237</v>
      </c>
      <c r="C27" s="79">
        <v>238125</v>
      </c>
    </row>
    <row r="28" spans="1:3" x14ac:dyDescent="0.25">
      <c r="A28" s="283">
        <v>37316</v>
      </c>
      <c r="B28" s="79">
        <v>236070</v>
      </c>
      <c r="C28" s="79">
        <v>235504</v>
      </c>
    </row>
    <row r="29" spans="1:3" x14ac:dyDescent="0.25">
      <c r="A29" s="283">
        <v>37347</v>
      </c>
      <c r="B29" s="79">
        <v>237226</v>
      </c>
      <c r="C29" s="79">
        <v>236391</v>
      </c>
    </row>
    <row r="30" spans="1:3" x14ac:dyDescent="0.25">
      <c r="A30" s="283">
        <v>37377</v>
      </c>
      <c r="B30" s="79">
        <v>251746</v>
      </c>
      <c r="C30" s="79">
        <v>237506</v>
      </c>
    </row>
    <row r="31" spans="1:3" x14ac:dyDescent="0.25">
      <c r="A31" s="283">
        <v>37408</v>
      </c>
      <c r="B31" s="79">
        <v>247868</v>
      </c>
      <c r="C31" s="79">
        <v>238073</v>
      </c>
    </row>
    <row r="32" spans="1:3" x14ac:dyDescent="0.25">
      <c r="A32" s="283">
        <v>37438</v>
      </c>
      <c r="B32" s="79">
        <v>256392</v>
      </c>
      <c r="C32" s="79">
        <v>237780</v>
      </c>
    </row>
    <row r="33" spans="1:3" x14ac:dyDescent="0.25">
      <c r="A33" s="283">
        <v>37469</v>
      </c>
      <c r="B33" s="79">
        <v>258666</v>
      </c>
      <c r="C33" s="79">
        <v>239615</v>
      </c>
    </row>
    <row r="34" spans="1:3" x14ac:dyDescent="0.25">
      <c r="A34" s="283">
        <v>37500</v>
      </c>
      <c r="B34" s="79">
        <v>233625</v>
      </c>
      <c r="C34" s="79">
        <v>239653</v>
      </c>
    </row>
    <row r="35" spans="1:3" x14ac:dyDescent="0.25">
      <c r="A35" s="283">
        <v>37530</v>
      </c>
      <c r="B35" s="79">
        <v>245556</v>
      </c>
      <c r="C35" s="79">
        <v>237938</v>
      </c>
    </row>
    <row r="36" spans="1:3" x14ac:dyDescent="0.25">
      <c r="A36" s="283">
        <v>37561</v>
      </c>
      <c r="B36" s="79">
        <v>230648</v>
      </c>
      <c r="C36" s="79">
        <v>238385</v>
      </c>
    </row>
    <row r="37" spans="1:3" x14ac:dyDescent="0.25">
      <c r="A37" s="283">
        <v>37591</v>
      </c>
      <c r="B37" s="79">
        <v>234260</v>
      </c>
      <c r="C37" s="79">
        <v>239969</v>
      </c>
    </row>
    <row r="38" spans="1:3" x14ac:dyDescent="0.25">
      <c r="A38" s="283">
        <v>37622</v>
      </c>
      <c r="B38" s="79">
        <v>218534</v>
      </c>
      <c r="C38" s="79">
        <v>239077</v>
      </c>
    </row>
    <row r="39" spans="1:3" x14ac:dyDescent="0.25">
      <c r="A39" s="283">
        <v>37653</v>
      </c>
      <c r="B39" s="79">
        <v>203677</v>
      </c>
      <c r="C39" s="79">
        <v>233578</v>
      </c>
    </row>
    <row r="40" spans="1:3" x14ac:dyDescent="0.25">
      <c r="A40" s="283">
        <v>37681</v>
      </c>
      <c r="B40" s="79">
        <v>236679</v>
      </c>
      <c r="C40" s="79">
        <v>236830</v>
      </c>
    </row>
    <row r="41" spans="1:3" x14ac:dyDescent="0.25">
      <c r="A41" s="283">
        <v>37712</v>
      </c>
      <c r="B41" s="79">
        <v>239415</v>
      </c>
      <c r="C41" s="79">
        <v>238036</v>
      </c>
    </row>
    <row r="42" spans="1:3" x14ac:dyDescent="0.25">
      <c r="A42" s="283">
        <v>37742</v>
      </c>
      <c r="B42" s="79">
        <v>253244</v>
      </c>
      <c r="C42" s="79">
        <v>239910</v>
      </c>
    </row>
    <row r="43" spans="1:3" x14ac:dyDescent="0.25">
      <c r="A43" s="283">
        <v>37773</v>
      </c>
      <c r="B43" s="79">
        <v>252145</v>
      </c>
      <c r="C43" s="79">
        <v>241491</v>
      </c>
    </row>
    <row r="44" spans="1:3" x14ac:dyDescent="0.25">
      <c r="A44" s="283">
        <v>37803</v>
      </c>
      <c r="B44" s="79">
        <v>262105</v>
      </c>
      <c r="C44" s="79">
        <v>243389</v>
      </c>
    </row>
    <row r="45" spans="1:3" x14ac:dyDescent="0.25">
      <c r="A45" s="283">
        <v>37834</v>
      </c>
      <c r="B45" s="79">
        <v>260687</v>
      </c>
      <c r="C45" s="79">
        <v>242803</v>
      </c>
    </row>
    <row r="46" spans="1:3" x14ac:dyDescent="0.25">
      <c r="A46" s="283">
        <v>37865</v>
      </c>
      <c r="B46" s="79">
        <v>237451</v>
      </c>
      <c r="C46" s="79">
        <v>243182</v>
      </c>
    </row>
    <row r="47" spans="1:3" x14ac:dyDescent="0.25">
      <c r="A47" s="283">
        <v>37895</v>
      </c>
      <c r="B47" s="79">
        <v>254048</v>
      </c>
      <c r="C47" s="79">
        <v>245423</v>
      </c>
    </row>
    <row r="48" spans="1:3" x14ac:dyDescent="0.25">
      <c r="A48" s="283">
        <v>37926</v>
      </c>
      <c r="B48" s="79">
        <v>233698</v>
      </c>
      <c r="C48" s="79">
        <v>243497</v>
      </c>
    </row>
    <row r="49" spans="1:9" x14ac:dyDescent="0.25">
      <c r="A49" s="283">
        <v>37956</v>
      </c>
      <c r="B49" s="79">
        <v>238538</v>
      </c>
      <c r="C49" s="79">
        <v>243315</v>
      </c>
      <c r="G49" s="82"/>
      <c r="H49" s="82"/>
      <c r="I49" s="82"/>
    </row>
    <row r="50" spans="1:9" x14ac:dyDescent="0.25">
      <c r="A50" s="283">
        <v>37987</v>
      </c>
      <c r="B50" s="79">
        <v>222450</v>
      </c>
      <c r="C50" s="79">
        <v>243817</v>
      </c>
    </row>
    <row r="51" spans="1:9" x14ac:dyDescent="0.25">
      <c r="A51" s="283">
        <v>38018</v>
      </c>
      <c r="B51" s="79">
        <v>213709</v>
      </c>
      <c r="C51" s="79">
        <v>244576</v>
      </c>
    </row>
    <row r="52" spans="1:9" x14ac:dyDescent="0.25">
      <c r="A52" s="283">
        <v>38047</v>
      </c>
      <c r="B52" s="79">
        <v>251403</v>
      </c>
      <c r="C52" s="79">
        <v>248689</v>
      </c>
    </row>
    <row r="53" spans="1:9" x14ac:dyDescent="0.25">
      <c r="A53" s="283">
        <v>38078</v>
      </c>
      <c r="B53" s="79">
        <v>250968</v>
      </c>
      <c r="C53" s="79">
        <v>248376</v>
      </c>
    </row>
    <row r="54" spans="1:9" x14ac:dyDescent="0.25">
      <c r="A54" s="283">
        <v>38108</v>
      </c>
      <c r="B54" s="79">
        <v>257235</v>
      </c>
      <c r="C54" s="79">
        <v>246159</v>
      </c>
    </row>
    <row r="55" spans="1:9" x14ac:dyDescent="0.25">
      <c r="A55" s="283">
        <v>38139</v>
      </c>
      <c r="B55" s="79">
        <v>257383</v>
      </c>
      <c r="C55" s="79">
        <v>245171</v>
      </c>
    </row>
    <row r="56" spans="1:9" x14ac:dyDescent="0.25">
      <c r="A56" s="283">
        <v>38169</v>
      </c>
      <c r="B56" s="79">
        <v>265969</v>
      </c>
      <c r="C56" s="79">
        <v>247686</v>
      </c>
    </row>
    <row r="57" spans="1:9" x14ac:dyDescent="0.25">
      <c r="A57" s="283">
        <v>38200</v>
      </c>
      <c r="B57" s="79">
        <v>262836</v>
      </c>
      <c r="C57" s="79">
        <v>247344</v>
      </c>
    </row>
    <row r="58" spans="1:9" x14ac:dyDescent="0.25">
      <c r="A58" s="283">
        <v>38231</v>
      </c>
      <c r="B58" s="79">
        <v>243515</v>
      </c>
      <c r="C58" s="79">
        <v>247916</v>
      </c>
    </row>
    <row r="59" spans="1:9" x14ac:dyDescent="0.25">
      <c r="A59" s="283">
        <v>38261</v>
      </c>
      <c r="B59" s="79">
        <v>254496</v>
      </c>
      <c r="C59" s="79">
        <v>247883</v>
      </c>
    </row>
    <row r="60" spans="1:9" x14ac:dyDescent="0.25">
      <c r="A60" s="283">
        <v>38292</v>
      </c>
      <c r="B60" s="79">
        <v>239796</v>
      </c>
      <c r="C60" s="79">
        <v>247656</v>
      </c>
    </row>
    <row r="61" spans="1:9" x14ac:dyDescent="0.25">
      <c r="A61" s="283">
        <v>38322</v>
      </c>
      <c r="B61" s="79">
        <v>245029</v>
      </c>
      <c r="C61" s="79">
        <v>248685</v>
      </c>
      <c r="G61" s="82"/>
      <c r="H61" s="82"/>
      <c r="I61" s="82"/>
    </row>
    <row r="62" spans="1:9" x14ac:dyDescent="0.25">
      <c r="A62" s="283">
        <v>38353</v>
      </c>
      <c r="B62" s="79">
        <v>224072</v>
      </c>
      <c r="C62" s="79">
        <v>247614</v>
      </c>
    </row>
    <row r="63" spans="1:9" x14ac:dyDescent="0.25">
      <c r="A63" s="283">
        <v>38384</v>
      </c>
      <c r="B63" s="79">
        <v>219970</v>
      </c>
      <c r="C63" s="79">
        <v>250015</v>
      </c>
    </row>
    <row r="64" spans="1:9" x14ac:dyDescent="0.25">
      <c r="A64" s="283">
        <v>38412</v>
      </c>
      <c r="B64" s="79">
        <v>253182</v>
      </c>
      <c r="C64" s="79">
        <v>249174</v>
      </c>
    </row>
    <row r="65" spans="1:9" x14ac:dyDescent="0.25">
      <c r="A65" s="283">
        <v>38443</v>
      </c>
      <c r="B65" s="79">
        <v>250860</v>
      </c>
      <c r="C65" s="79">
        <v>249024</v>
      </c>
    </row>
    <row r="66" spans="1:9" x14ac:dyDescent="0.25">
      <c r="A66" s="283">
        <v>38473</v>
      </c>
      <c r="B66" s="79">
        <v>262678</v>
      </c>
      <c r="C66" s="79">
        <v>250452</v>
      </c>
    </row>
    <row r="67" spans="1:9" x14ac:dyDescent="0.25">
      <c r="A67" s="283">
        <v>38504</v>
      </c>
      <c r="B67" s="79">
        <v>263816</v>
      </c>
      <c r="C67" s="79">
        <v>251531</v>
      </c>
    </row>
    <row r="68" spans="1:9" x14ac:dyDescent="0.25">
      <c r="A68" s="283">
        <v>38534</v>
      </c>
      <c r="B68" s="79">
        <v>267025</v>
      </c>
      <c r="C68" s="79">
        <v>250663</v>
      </c>
    </row>
    <row r="69" spans="1:9" x14ac:dyDescent="0.25">
      <c r="A69" s="283">
        <v>38565</v>
      </c>
      <c r="B69" s="79">
        <v>265323</v>
      </c>
      <c r="C69" s="79">
        <v>249458</v>
      </c>
    </row>
    <row r="70" spans="1:9" x14ac:dyDescent="0.25">
      <c r="A70" s="283">
        <v>38596</v>
      </c>
      <c r="B70" s="79">
        <v>242240</v>
      </c>
      <c r="C70" s="79">
        <v>245820</v>
      </c>
    </row>
    <row r="71" spans="1:9" x14ac:dyDescent="0.25">
      <c r="A71" s="283">
        <v>38626</v>
      </c>
      <c r="B71" s="79">
        <v>251419</v>
      </c>
      <c r="C71" s="79">
        <v>245957</v>
      </c>
    </row>
    <row r="72" spans="1:9" x14ac:dyDescent="0.25">
      <c r="A72" s="283">
        <v>38657</v>
      </c>
      <c r="B72" s="79">
        <v>243056</v>
      </c>
      <c r="C72" s="79">
        <v>250704</v>
      </c>
    </row>
    <row r="73" spans="1:9" x14ac:dyDescent="0.25">
      <c r="A73" s="283">
        <v>38687</v>
      </c>
      <c r="B73" s="79">
        <v>245787</v>
      </c>
      <c r="C73" s="79">
        <v>250380</v>
      </c>
      <c r="G73" s="82"/>
      <c r="H73" s="82"/>
      <c r="I73" s="82"/>
    </row>
    <row r="74" spans="1:9" x14ac:dyDescent="0.25">
      <c r="A74" s="283">
        <v>38718</v>
      </c>
      <c r="B74" s="79">
        <v>233282</v>
      </c>
      <c r="C74" s="79">
        <v>255482</v>
      </c>
    </row>
    <row r="75" spans="1:9" x14ac:dyDescent="0.25">
      <c r="A75" s="283">
        <v>38749</v>
      </c>
      <c r="B75" s="79">
        <v>220711</v>
      </c>
      <c r="C75" s="79">
        <v>250785</v>
      </c>
    </row>
    <row r="76" spans="1:9" x14ac:dyDescent="0.25">
      <c r="A76" s="283">
        <v>38777</v>
      </c>
      <c r="B76" s="79">
        <v>256623</v>
      </c>
      <c r="C76" s="79">
        <v>250866</v>
      </c>
    </row>
    <row r="77" spans="1:9" x14ac:dyDescent="0.25">
      <c r="A77" s="283">
        <v>38808</v>
      </c>
      <c r="B77" s="79">
        <v>250644</v>
      </c>
      <c r="C77" s="79">
        <v>250631</v>
      </c>
    </row>
    <row r="78" spans="1:9" x14ac:dyDescent="0.25">
      <c r="A78" s="283">
        <v>38838</v>
      </c>
      <c r="B78" s="79">
        <v>263370</v>
      </c>
      <c r="C78" s="79">
        <v>250030</v>
      </c>
    </row>
    <row r="79" spans="1:9" x14ac:dyDescent="0.25">
      <c r="A79" s="283">
        <v>38869</v>
      </c>
      <c r="B79" s="79">
        <v>263782</v>
      </c>
      <c r="C79" s="79">
        <v>250453</v>
      </c>
    </row>
    <row r="80" spans="1:9" x14ac:dyDescent="0.25">
      <c r="A80" s="283">
        <v>38899</v>
      </c>
      <c r="B80" s="79">
        <v>263421</v>
      </c>
      <c r="C80" s="79">
        <v>249092</v>
      </c>
    </row>
    <row r="81" spans="1:9" x14ac:dyDescent="0.25">
      <c r="A81" s="283">
        <v>38930</v>
      </c>
      <c r="B81" s="79">
        <v>265206</v>
      </c>
      <c r="C81" s="79">
        <v>249501</v>
      </c>
    </row>
    <row r="82" spans="1:9" x14ac:dyDescent="0.25">
      <c r="A82" s="283">
        <v>38961</v>
      </c>
      <c r="B82" s="79">
        <v>245605</v>
      </c>
      <c r="C82" s="79">
        <v>250388</v>
      </c>
    </row>
    <row r="83" spans="1:9" x14ac:dyDescent="0.25">
      <c r="A83" s="283">
        <v>38991</v>
      </c>
      <c r="B83" s="79">
        <v>257939</v>
      </c>
      <c r="C83" s="79">
        <v>251413</v>
      </c>
    </row>
    <row r="84" spans="1:9" x14ac:dyDescent="0.25">
      <c r="A84" s="283">
        <v>39022</v>
      </c>
      <c r="B84" s="79">
        <v>245346</v>
      </c>
      <c r="C84" s="79">
        <v>252836</v>
      </c>
    </row>
    <row r="85" spans="1:9" x14ac:dyDescent="0.25">
      <c r="A85" s="283">
        <v>39052</v>
      </c>
      <c r="B85" s="79">
        <v>248187</v>
      </c>
      <c r="C85" s="79">
        <v>253944</v>
      </c>
      <c r="G85" s="82"/>
      <c r="H85" s="82"/>
      <c r="I85" s="82"/>
    </row>
    <row r="86" spans="1:9" x14ac:dyDescent="0.25">
      <c r="A86" s="283">
        <v>39083</v>
      </c>
      <c r="B86" s="79">
        <v>233621</v>
      </c>
      <c r="C86" s="79">
        <v>254533</v>
      </c>
    </row>
    <row r="87" spans="1:9" x14ac:dyDescent="0.25">
      <c r="A87" s="283">
        <v>39114</v>
      </c>
      <c r="B87" s="79">
        <v>219232</v>
      </c>
      <c r="C87" s="79">
        <v>249391</v>
      </c>
    </row>
    <row r="88" spans="1:9" x14ac:dyDescent="0.25">
      <c r="A88" s="283">
        <v>39142</v>
      </c>
      <c r="B88" s="79">
        <v>259638</v>
      </c>
      <c r="C88" s="79">
        <v>254292</v>
      </c>
    </row>
    <row r="89" spans="1:9" x14ac:dyDescent="0.25">
      <c r="A89" s="283">
        <v>39173</v>
      </c>
      <c r="B89" s="79">
        <v>252595</v>
      </c>
      <c r="C89" s="79">
        <v>251375</v>
      </c>
    </row>
    <row r="90" spans="1:9" x14ac:dyDescent="0.25">
      <c r="A90" s="283">
        <v>39203</v>
      </c>
      <c r="B90" s="79">
        <v>267574</v>
      </c>
      <c r="C90" s="79">
        <v>254131</v>
      </c>
    </row>
    <row r="91" spans="1:9" x14ac:dyDescent="0.25">
      <c r="A91" s="283">
        <v>39234</v>
      </c>
      <c r="B91" s="79">
        <v>265374</v>
      </c>
      <c r="C91" s="79">
        <v>253200</v>
      </c>
    </row>
    <row r="92" spans="1:9" x14ac:dyDescent="0.25">
      <c r="A92" s="283">
        <v>39264</v>
      </c>
      <c r="B92" s="79">
        <v>267106</v>
      </c>
      <c r="C92" s="79">
        <v>252333</v>
      </c>
    </row>
    <row r="93" spans="1:9" x14ac:dyDescent="0.25">
      <c r="A93" s="283">
        <v>39295</v>
      </c>
      <c r="B93" s="79">
        <v>271225</v>
      </c>
      <c r="C93" s="79">
        <v>254221</v>
      </c>
    </row>
    <row r="94" spans="1:9" x14ac:dyDescent="0.25">
      <c r="A94" s="283">
        <v>39326</v>
      </c>
      <c r="B94" s="79">
        <v>245965</v>
      </c>
      <c r="C94" s="79">
        <v>253290</v>
      </c>
    </row>
    <row r="95" spans="1:9" x14ac:dyDescent="0.25">
      <c r="A95" s="283">
        <v>39356</v>
      </c>
      <c r="B95" s="79">
        <v>261423</v>
      </c>
      <c r="C95" s="79">
        <v>253767</v>
      </c>
    </row>
    <row r="96" spans="1:9" x14ac:dyDescent="0.25">
      <c r="A96" s="283">
        <v>39387</v>
      </c>
      <c r="B96" s="79">
        <v>245787</v>
      </c>
      <c r="C96" s="79">
        <v>252121</v>
      </c>
    </row>
    <row r="97" spans="1:9" x14ac:dyDescent="0.25">
      <c r="A97" s="283">
        <v>39417</v>
      </c>
      <c r="B97" s="79">
        <v>240281</v>
      </c>
      <c r="C97" s="79">
        <v>247460</v>
      </c>
      <c r="G97" s="82"/>
      <c r="H97" s="82"/>
      <c r="I97" s="82"/>
    </row>
    <row r="98" spans="1:9" x14ac:dyDescent="0.25">
      <c r="A98" s="283">
        <v>39448</v>
      </c>
      <c r="B98" s="79">
        <v>232920</v>
      </c>
      <c r="C98" s="79">
        <v>253376</v>
      </c>
    </row>
    <row r="99" spans="1:9" x14ac:dyDescent="0.25">
      <c r="A99" s="283">
        <v>39479</v>
      </c>
      <c r="B99" s="79">
        <v>221336</v>
      </c>
      <c r="C99" s="79">
        <v>250551</v>
      </c>
    </row>
    <row r="100" spans="1:9" x14ac:dyDescent="0.25">
      <c r="A100" s="283">
        <v>39508</v>
      </c>
      <c r="B100" s="79">
        <v>252343</v>
      </c>
      <c r="C100" s="79">
        <v>248981</v>
      </c>
    </row>
    <row r="101" spans="1:9" x14ac:dyDescent="0.25">
      <c r="A101" s="283">
        <v>39539</v>
      </c>
      <c r="B101" s="79">
        <v>252088</v>
      </c>
      <c r="C101" s="79">
        <v>249101</v>
      </c>
    </row>
    <row r="102" spans="1:9" x14ac:dyDescent="0.25">
      <c r="A102" s="283">
        <v>39569</v>
      </c>
      <c r="B102" s="79">
        <v>261466</v>
      </c>
      <c r="C102" s="79">
        <v>248415</v>
      </c>
    </row>
    <row r="103" spans="1:9" x14ac:dyDescent="0.25">
      <c r="A103" s="283">
        <v>39600</v>
      </c>
      <c r="B103" s="79">
        <v>257484</v>
      </c>
      <c r="C103" s="79">
        <v>246701</v>
      </c>
    </row>
    <row r="104" spans="1:9" x14ac:dyDescent="0.25">
      <c r="A104" s="283">
        <v>39630</v>
      </c>
      <c r="B104" s="79">
        <v>261600</v>
      </c>
      <c r="C104" s="79">
        <v>245645</v>
      </c>
    </row>
    <row r="105" spans="1:9" x14ac:dyDescent="0.25">
      <c r="A105" s="283">
        <v>39661</v>
      </c>
      <c r="B105" s="79">
        <v>260609</v>
      </c>
      <c r="C105" s="79">
        <v>244681</v>
      </c>
    </row>
    <row r="106" spans="1:9" x14ac:dyDescent="0.25">
      <c r="A106" s="283">
        <v>39692</v>
      </c>
      <c r="B106" s="79">
        <v>239607</v>
      </c>
      <c r="C106" s="79">
        <v>245948</v>
      </c>
    </row>
    <row r="107" spans="1:9" x14ac:dyDescent="0.25">
      <c r="A107" s="283">
        <v>39722</v>
      </c>
      <c r="B107" s="79">
        <v>255848</v>
      </c>
      <c r="C107" s="79">
        <v>246795</v>
      </c>
    </row>
    <row r="108" spans="1:9" x14ac:dyDescent="0.25">
      <c r="A108" s="283">
        <v>39753</v>
      </c>
      <c r="B108" s="79">
        <v>236465</v>
      </c>
      <c r="C108" s="79">
        <v>246244</v>
      </c>
    </row>
    <row r="109" spans="1:9" x14ac:dyDescent="0.25">
      <c r="A109" s="283">
        <v>39783</v>
      </c>
      <c r="B109" s="79">
        <v>241742</v>
      </c>
      <c r="C109" s="79">
        <v>246829</v>
      </c>
      <c r="G109" s="82"/>
      <c r="H109" s="82"/>
      <c r="I109" s="82"/>
    </row>
    <row r="110" spans="1:9" x14ac:dyDescent="0.25">
      <c r="A110" s="283">
        <v>39814</v>
      </c>
      <c r="B110" s="79">
        <v>225529</v>
      </c>
      <c r="C110" s="79">
        <v>245974</v>
      </c>
      <c r="F110" s="82"/>
    </row>
    <row r="111" spans="1:9" x14ac:dyDescent="0.25">
      <c r="A111" s="283">
        <v>39845</v>
      </c>
      <c r="B111" s="79">
        <v>217643</v>
      </c>
      <c r="C111" s="79">
        <v>248466</v>
      </c>
      <c r="F111" s="82"/>
    </row>
    <row r="112" spans="1:9" x14ac:dyDescent="0.25">
      <c r="A112" s="283">
        <v>39873</v>
      </c>
      <c r="B112" s="79">
        <v>249741</v>
      </c>
      <c r="C112" s="79">
        <v>244904</v>
      </c>
      <c r="F112" s="82"/>
    </row>
    <row r="113" spans="1:9" x14ac:dyDescent="0.25">
      <c r="A113" s="283">
        <v>39904</v>
      </c>
      <c r="B113" s="79">
        <v>251374</v>
      </c>
      <c r="C113" s="79">
        <v>247873</v>
      </c>
      <c r="F113" s="82"/>
    </row>
    <row r="114" spans="1:9" x14ac:dyDescent="0.25">
      <c r="A114" s="283">
        <v>39934</v>
      </c>
      <c r="B114" s="79">
        <v>258276</v>
      </c>
      <c r="C114" s="79">
        <v>246794</v>
      </c>
      <c r="F114" s="82"/>
    </row>
    <row r="115" spans="1:9" x14ac:dyDescent="0.25">
      <c r="A115" s="283">
        <v>39965</v>
      </c>
      <c r="B115" s="79">
        <v>258395</v>
      </c>
      <c r="C115" s="79">
        <v>246498</v>
      </c>
      <c r="F115" s="82"/>
    </row>
    <row r="116" spans="1:9" x14ac:dyDescent="0.25">
      <c r="A116" s="283">
        <v>39995</v>
      </c>
      <c r="B116" s="79">
        <v>264472</v>
      </c>
      <c r="C116" s="79">
        <v>247534</v>
      </c>
      <c r="F116" s="82"/>
    </row>
    <row r="117" spans="1:9" x14ac:dyDescent="0.25">
      <c r="A117" s="283">
        <v>40026</v>
      </c>
      <c r="B117" s="79">
        <v>260297</v>
      </c>
      <c r="C117" s="79">
        <v>246986</v>
      </c>
      <c r="F117" s="82"/>
    </row>
    <row r="118" spans="1:9" x14ac:dyDescent="0.25">
      <c r="A118" s="283">
        <v>40057</v>
      </c>
      <c r="B118" s="79">
        <v>241970</v>
      </c>
      <c r="C118" s="79">
        <v>246455</v>
      </c>
      <c r="F118" s="82"/>
    </row>
    <row r="119" spans="1:9" x14ac:dyDescent="0.25">
      <c r="A119" s="283">
        <v>40087</v>
      </c>
      <c r="B119" s="79">
        <v>252209</v>
      </c>
      <c r="C119" s="79">
        <v>244074</v>
      </c>
      <c r="F119" s="82"/>
    </row>
    <row r="120" spans="1:9" x14ac:dyDescent="0.25">
      <c r="A120" s="283">
        <v>40118</v>
      </c>
      <c r="B120" s="79">
        <v>237264</v>
      </c>
      <c r="C120" s="79">
        <v>246232</v>
      </c>
      <c r="F120" s="82"/>
    </row>
    <row r="121" spans="1:9" x14ac:dyDescent="0.25">
      <c r="A121" s="283">
        <v>40148</v>
      </c>
      <c r="B121" s="79">
        <v>239593</v>
      </c>
      <c r="C121" s="79">
        <v>244784</v>
      </c>
      <c r="F121" s="82"/>
      <c r="G121" s="82"/>
      <c r="H121" s="82"/>
      <c r="I121" s="82"/>
    </row>
    <row r="122" spans="1:9" x14ac:dyDescent="0.25">
      <c r="A122" s="283">
        <v>40179</v>
      </c>
      <c r="B122" s="79">
        <v>220839</v>
      </c>
      <c r="C122" s="79">
        <v>242519</v>
      </c>
      <c r="F122" s="82"/>
    </row>
    <row r="123" spans="1:9" x14ac:dyDescent="0.25">
      <c r="A123" s="283">
        <v>40210</v>
      </c>
      <c r="B123" s="79">
        <v>210635</v>
      </c>
      <c r="C123" s="79">
        <v>241803</v>
      </c>
      <c r="F123" s="82"/>
    </row>
    <row r="124" spans="1:9" x14ac:dyDescent="0.25">
      <c r="A124" s="283">
        <v>40238</v>
      </c>
      <c r="B124" s="79">
        <v>254238</v>
      </c>
      <c r="C124" s="79">
        <v>248076</v>
      </c>
      <c r="F124" s="82"/>
    </row>
    <row r="125" spans="1:9" x14ac:dyDescent="0.25">
      <c r="A125" s="283">
        <v>40269</v>
      </c>
      <c r="B125" s="79">
        <v>253936</v>
      </c>
      <c r="C125" s="79">
        <v>249112</v>
      </c>
      <c r="F125" s="82"/>
    </row>
    <row r="126" spans="1:9" x14ac:dyDescent="0.25">
      <c r="A126" s="283">
        <v>40299</v>
      </c>
      <c r="B126" s="79">
        <v>256927</v>
      </c>
      <c r="C126" s="79">
        <v>247042</v>
      </c>
      <c r="F126" s="82"/>
    </row>
    <row r="127" spans="1:9" x14ac:dyDescent="0.25">
      <c r="A127" s="283">
        <v>40330</v>
      </c>
      <c r="B127" s="79">
        <v>260083</v>
      </c>
      <c r="C127" s="79">
        <v>247723</v>
      </c>
      <c r="F127" s="82"/>
    </row>
    <row r="128" spans="1:9" x14ac:dyDescent="0.25">
      <c r="A128" s="283">
        <v>40360</v>
      </c>
      <c r="B128" s="79">
        <v>265315</v>
      </c>
      <c r="C128" s="79">
        <v>249293</v>
      </c>
      <c r="F128" s="82"/>
    </row>
    <row r="129" spans="1:9" x14ac:dyDescent="0.25">
      <c r="A129" s="283">
        <v>40391</v>
      </c>
      <c r="B129" s="79">
        <v>263837</v>
      </c>
      <c r="C129" s="79">
        <v>249208</v>
      </c>
      <c r="F129" s="82"/>
    </row>
    <row r="130" spans="1:9" x14ac:dyDescent="0.25">
      <c r="A130" s="283">
        <v>40422</v>
      </c>
      <c r="B130" s="79">
        <v>244682</v>
      </c>
      <c r="C130" s="79">
        <v>249084</v>
      </c>
      <c r="F130" s="82"/>
    </row>
    <row r="131" spans="1:9" x14ac:dyDescent="0.25">
      <c r="A131" s="283">
        <v>40452</v>
      </c>
      <c r="B131" s="79">
        <v>256395</v>
      </c>
      <c r="C131" s="79">
        <v>249386</v>
      </c>
      <c r="F131" s="82"/>
    </row>
    <row r="132" spans="1:9" x14ac:dyDescent="0.25">
      <c r="A132" s="283">
        <v>40483</v>
      </c>
      <c r="B132" s="79">
        <v>239579</v>
      </c>
      <c r="C132" s="79">
        <v>247614</v>
      </c>
      <c r="F132" s="82"/>
    </row>
    <row r="133" spans="1:9" x14ac:dyDescent="0.25">
      <c r="A133" s="283">
        <v>40513</v>
      </c>
      <c r="B133" s="79">
        <v>240800</v>
      </c>
      <c r="C133" s="79">
        <v>245054</v>
      </c>
      <c r="F133" s="82"/>
      <c r="G133" s="82"/>
      <c r="H133" s="82"/>
      <c r="I133" s="82"/>
    </row>
    <row r="134" spans="1:9" x14ac:dyDescent="0.25">
      <c r="A134" s="283">
        <v>40544</v>
      </c>
      <c r="B134" s="79">
        <v>223790</v>
      </c>
      <c r="C134" s="79">
        <v>246965</v>
      </c>
      <c r="F134" s="82"/>
    </row>
    <row r="135" spans="1:9" x14ac:dyDescent="0.25">
      <c r="A135" s="283">
        <v>40575</v>
      </c>
      <c r="B135" s="79">
        <v>213463</v>
      </c>
      <c r="C135" s="79">
        <v>245208</v>
      </c>
      <c r="F135" s="82"/>
    </row>
    <row r="136" spans="1:9" x14ac:dyDescent="0.25">
      <c r="A136" s="283">
        <v>40603</v>
      </c>
      <c r="B136" s="79">
        <v>253124</v>
      </c>
      <c r="C136" s="79">
        <v>246519</v>
      </c>
      <c r="F136" s="82"/>
    </row>
    <row r="137" spans="1:9" x14ac:dyDescent="0.25">
      <c r="A137" s="283">
        <v>40634</v>
      </c>
      <c r="B137" s="79">
        <v>249578</v>
      </c>
      <c r="C137" s="79">
        <v>245553</v>
      </c>
      <c r="F137" s="82"/>
    </row>
    <row r="138" spans="1:9" x14ac:dyDescent="0.25">
      <c r="A138" s="283">
        <v>40664</v>
      </c>
      <c r="B138" s="79">
        <v>254083</v>
      </c>
      <c r="C138" s="79">
        <v>243131</v>
      </c>
      <c r="F138" s="82"/>
    </row>
    <row r="139" spans="1:9" x14ac:dyDescent="0.25">
      <c r="A139" s="283">
        <v>40695</v>
      </c>
      <c r="B139" s="79">
        <v>258350</v>
      </c>
      <c r="C139" s="79">
        <v>245757</v>
      </c>
      <c r="F139" s="82"/>
    </row>
    <row r="140" spans="1:9" x14ac:dyDescent="0.25">
      <c r="A140" s="283">
        <v>40725</v>
      </c>
      <c r="B140" s="79">
        <v>260175</v>
      </c>
      <c r="C140" s="79">
        <v>245196</v>
      </c>
      <c r="F140" s="82"/>
    </row>
    <row r="141" spans="1:9" x14ac:dyDescent="0.25">
      <c r="A141" s="283">
        <v>40756</v>
      </c>
      <c r="B141" s="79">
        <v>260526</v>
      </c>
      <c r="C141" s="79">
        <v>244641</v>
      </c>
      <c r="F141" s="82"/>
    </row>
    <row r="142" spans="1:9" x14ac:dyDescent="0.25">
      <c r="A142" s="283">
        <v>40787</v>
      </c>
      <c r="B142" s="79">
        <v>242062</v>
      </c>
      <c r="C142" s="79">
        <v>245393</v>
      </c>
      <c r="F142" s="82"/>
    </row>
    <row r="143" spans="1:9" x14ac:dyDescent="0.25">
      <c r="A143" s="283">
        <v>40817</v>
      </c>
      <c r="B143" s="79">
        <v>251906</v>
      </c>
      <c r="C143" s="79">
        <v>245952</v>
      </c>
      <c r="F143" s="82"/>
    </row>
    <row r="144" spans="1:9" x14ac:dyDescent="0.25">
      <c r="A144" s="283">
        <v>40848</v>
      </c>
      <c r="B144" s="79">
        <v>238535</v>
      </c>
      <c r="C144" s="79">
        <v>246579</v>
      </c>
      <c r="F144" s="82"/>
    </row>
    <row r="145" spans="1:9" x14ac:dyDescent="0.25">
      <c r="A145" s="283">
        <v>40878</v>
      </c>
      <c r="B145" s="79">
        <v>244810</v>
      </c>
      <c r="C145" s="79">
        <v>249896</v>
      </c>
      <c r="F145" s="82"/>
      <c r="G145" s="82"/>
      <c r="H145" s="82"/>
      <c r="I145" s="82"/>
    </row>
    <row r="146" spans="1:9" x14ac:dyDescent="0.25">
      <c r="A146" s="283">
        <v>40909</v>
      </c>
      <c r="B146" s="79">
        <v>227527</v>
      </c>
      <c r="C146" s="79">
        <v>249790</v>
      </c>
      <c r="F146" s="82"/>
    </row>
    <row r="147" spans="1:9" x14ac:dyDescent="0.25">
      <c r="A147" s="283">
        <v>40940</v>
      </c>
      <c r="B147" s="79">
        <v>218196</v>
      </c>
      <c r="C147" s="79">
        <v>250746</v>
      </c>
      <c r="F147" s="82"/>
    </row>
    <row r="148" spans="1:9" x14ac:dyDescent="0.25">
      <c r="A148" s="283">
        <v>40969</v>
      </c>
      <c r="B148" s="79">
        <v>256166</v>
      </c>
      <c r="C148" s="79">
        <v>249737</v>
      </c>
      <c r="F148" s="82"/>
    </row>
    <row r="149" spans="1:9" x14ac:dyDescent="0.25">
      <c r="A149" s="283">
        <v>41000</v>
      </c>
      <c r="B149" s="79">
        <v>249394</v>
      </c>
      <c r="C149" s="79">
        <v>246547</v>
      </c>
      <c r="F149" s="82"/>
    </row>
    <row r="150" spans="1:9" x14ac:dyDescent="0.25">
      <c r="A150" s="283">
        <v>41030</v>
      </c>
      <c r="B150" s="79">
        <v>260774</v>
      </c>
      <c r="C150" s="79">
        <v>248096</v>
      </c>
      <c r="F150" s="82"/>
    </row>
    <row r="151" spans="1:9" x14ac:dyDescent="0.25">
      <c r="A151" s="283">
        <v>41061</v>
      </c>
      <c r="B151" s="79">
        <v>260376</v>
      </c>
      <c r="C151" s="79">
        <v>247577</v>
      </c>
      <c r="F151" s="82"/>
    </row>
    <row r="152" spans="1:9" x14ac:dyDescent="0.25">
      <c r="A152" s="283">
        <v>41091</v>
      </c>
      <c r="B152" s="79">
        <v>260244</v>
      </c>
      <c r="C152" s="79">
        <v>245308</v>
      </c>
      <c r="F152" s="82"/>
    </row>
    <row r="153" spans="1:9" x14ac:dyDescent="0.25">
      <c r="A153" s="283">
        <v>41122</v>
      </c>
      <c r="B153" s="79">
        <v>264379</v>
      </c>
      <c r="C153" s="79">
        <v>246538</v>
      </c>
      <c r="F153" s="82"/>
    </row>
    <row r="154" spans="1:9" x14ac:dyDescent="0.25">
      <c r="A154" s="283">
        <v>41153</v>
      </c>
      <c r="B154" s="79">
        <v>238867</v>
      </c>
      <c r="C154" s="79">
        <v>245805</v>
      </c>
      <c r="F154" s="82"/>
    </row>
    <row r="155" spans="1:9" x14ac:dyDescent="0.25">
      <c r="A155" s="283">
        <v>41183</v>
      </c>
      <c r="B155" s="79">
        <v>253574</v>
      </c>
      <c r="C155" s="79">
        <v>245176</v>
      </c>
      <c r="F155" s="82"/>
    </row>
    <row r="156" spans="1:9" x14ac:dyDescent="0.25">
      <c r="A156" s="283">
        <v>41214</v>
      </c>
      <c r="B156" s="79">
        <v>240361</v>
      </c>
      <c r="C156" s="79">
        <v>247779</v>
      </c>
      <c r="F156" s="82"/>
    </row>
    <row r="157" spans="1:9" x14ac:dyDescent="0.25">
      <c r="A157" s="283">
        <v>41244</v>
      </c>
      <c r="B157" s="79">
        <v>238709</v>
      </c>
      <c r="C157" s="79">
        <v>245651</v>
      </c>
      <c r="G157" s="82"/>
      <c r="H157" s="82"/>
      <c r="I157" s="82"/>
    </row>
    <row r="158" spans="1:9" x14ac:dyDescent="0.25">
      <c r="A158" s="283">
        <v>41275</v>
      </c>
      <c r="B158" s="79">
        <v>229419</v>
      </c>
      <c r="C158" s="79">
        <v>250411</v>
      </c>
    </row>
    <row r="159" spans="1:9" x14ac:dyDescent="0.25">
      <c r="A159" s="283">
        <v>41306</v>
      </c>
      <c r="B159" s="79">
        <v>215803</v>
      </c>
      <c r="C159" s="79">
        <v>249845</v>
      </c>
    </row>
    <row r="160" spans="1:9" x14ac:dyDescent="0.25">
      <c r="A160" s="283">
        <v>41334</v>
      </c>
      <c r="B160" s="79">
        <v>253026</v>
      </c>
      <c r="C160" s="79">
        <v>248349</v>
      </c>
    </row>
    <row r="161" spans="1:3" x14ac:dyDescent="0.25">
      <c r="A161" s="283">
        <v>41365</v>
      </c>
      <c r="B161" s="79">
        <v>252064</v>
      </c>
      <c r="C161" s="79">
        <v>247844</v>
      </c>
    </row>
    <row r="162" spans="1:3" x14ac:dyDescent="0.25">
      <c r="A162" s="283">
        <v>41395</v>
      </c>
      <c r="B162" s="79">
        <v>263406</v>
      </c>
      <c r="C162" s="79">
        <v>249071</v>
      </c>
    </row>
    <row r="163" spans="1:3" x14ac:dyDescent="0.25">
      <c r="A163" s="283">
        <v>41426</v>
      </c>
      <c r="B163" s="79">
        <v>259980</v>
      </c>
      <c r="C163" s="79">
        <v>249233</v>
      </c>
    </row>
    <row r="164" spans="1:3" x14ac:dyDescent="0.25">
      <c r="A164" s="283">
        <v>41456</v>
      </c>
      <c r="B164" s="79">
        <v>263946</v>
      </c>
      <c r="C164" s="79">
        <v>247384</v>
      </c>
    </row>
    <row r="165" spans="1:3" x14ac:dyDescent="0.25">
      <c r="A165" s="283">
        <v>41487</v>
      </c>
      <c r="B165" s="79">
        <v>268061</v>
      </c>
      <c r="C165" s="79">
        <v>250869</v>
      </c>
    </row>
    <row r="166" spans="1:3" x14ac:dyDescent="0.25">
      <c r="A166" s="283">
        <v>41518</v>
      </c>
      <c r="B166" s="79">
        <v>242536</v>
      </c>
      <c r="C166" s="79">
        <v>249145</v>
      </c>
    </row>
    <row r="167" spans="1:3" x14ac:dyDescent="0.25">
      <c r="A167" s="283">
        <v>41548</v>
      </c>
      <c r="B167" s="79">
        <v>258748</v>
      </c>
      <c r="C167" s="79">
        <v>249407</v>
      </c>
    </row>
    <row r="168" spans="1:3" x14ac:dyDescent="0.25">
      <c r="A168" s="283">
        <v>41579</v>
      </c>
      <c r="B168" s="79">
        <v>240055</v>
      </c>
      <c r="C168" s="79">
        <v>249394</v>
      </c>
    </row>
    <row r="169" spans="1:3" x14ac:dyDescent="0.25">
      <c r="A169" s="283">
        <v>41609</v>
      </c>
      <c r="B169" s="79">
        <v>241237</v>
      </c>
      <c r="C169" s="79">
        <v>245957</v>
      </c>
    </row>
    <row r="170" spans="1:3" x14ac:dyDescent="0.25">
      <c r="A170" s="283">
        <v>41640</v>
      </c>
      <c r="B170" s="79">
        <v>226413</v>
      </c>
      <c r="C170" s="79">
        <v>246531</v>
      </c>
    </row>
    <row r="171" spans="1:3" x14ac:dyDescent="0.25">
      <c r="A171" s="283">
        <v>41671</v>
      </c>
      <c r="B171" s="79">
        <v>213949</v>
      </c>
      <c r="C171" s="79">
        <v>249499</v>
      </c>
    </row>
    <row r="172" spans="1:3" x14ac:dyDescent="0.25">
      <c r="A172" s="283">
        <v>41699</v>
      </c>
      <c r="B172" s="79">
        <v>253424</v>
      </c>
      <c r="C172" s="79">
        <v>251120</v>
      </c>
    </row>
    <row r="173" spans="1:3" x14ac:dyDescent="0.25">
      <c r="A173" s="283">
        <v>41730</v>
      </c>
      <c r="B173" s="79">
        <v>256736</v>
      </c>
      <c r="C173" s="79">
        <v>251959</v>
      </c>
    </row>
    <row r="174" spans="1:3" x14ac:dyDescent="0.25">
      <c r="A174" s="283">
        <v>41760</v>
      </c>
      <c r="B174" s="79">
        <v>266237</v>
      </c>
      <c r="C174" s="79">
        <v>252289</v>
      </c>
    </row>
    <row r="175" spans="1:3" x14ac:dyDescent="0.25">
      <c r="A175" s="283">
        <v>41791</v>
      </c>
      <c r="B175" s="79">
        <v>263459</v>
      </c>
      <c r="C175" s="79">
        <v>252054</v>
      </c>
    </row>
    <row r="176" spans="1:3" x14ac:dyDescent="0.25">
      <c r="A176" s="283">
        <v>41821</v>
      </c>
      <c r="B176" s="79">
        <v>270053</v>
      </c>
      <c r="C176" s="79">
        <v>252111</v>
      </c>
    </row>
    <row r="177" spans="1:3" x14ac:dyDescent="0.25">
      <c r="A177" s="283">
        <v>41852</v>
      </c>
      <c r="B177" s="79">
        <v>268831</v>
      </c>
      <c r="C177" s="79">
        <v>252472</v>
      </c>
    </row>
    <row r="178" spans="1:3" x14ac:dyDescent="0.25">
      <c r="A178" s="283">
        <v>41883</v>
      </c>
      <c r="B178" s="79">
        <v>247688</v>
      </c>
      <c r="C178" s="79">
        <v>253485</v>
      </c>
    </row>
    <row r="179" spans="1:3" x14ac:dyDescent="0.25">
      <c r="A179" s="283">
        <v>41913</v>
      </c>
      <c r="B179" s="79">
        <v>265144</v>
      </c>
      <c r="C179" s="79">
        <v>254117</v>
      </c>
    </row>
    <row r="180" spans="1:3" x14ac:dyDescent="0.25">
      <c r="A180" s="283">
        <v>41944</v>
      </c>
      <c r="B180" s="79">
        <v>241451</v>
      </c>
      <c r="C180" s="79">
        <v>253099</v>
      </c>
    </row>
    <row r="181" spans="1:3" x14ac:dyDescent="0.25">
      <c r="A181" s="283">
        <v>41974</v>
      </c>
      <c r="B181" s="79">
        <v>252271</v>
      </c>
      <c r="C181" s="79">
        <v>255291</v>
      </c>
    </row>
    <row r="182" spans="1:3" x14ac:dyDescent="0.25">
      <c r="A182" s="283">
        <v>42005</v>
      </c>
      <c r="B182" s="79">
        <v>233498</v>
      </c>
      <c r="C182" s="79">
        <v>254967</v>
      </c>
    </row>
    <row r="183" spans="1:3" x14ac:dyDescent="0.25">
      <c r="A183" s="283">
        <v>42036</v>
      </c>
      <c r="B183" s="79">
        <v>217220</v>
      </c>
      <c r="C183" s="79">
        <v>254414</v>
      </c>
    </row>
    <row r="184" spans="1:3" x14ac:dyDescent="0.25">
      <c r="A184" s="283">
        <v>42064</v>
      </c>
      <c r="B184" s="79">
        <v>258017</v>
      </c>
      <c r="C184" s="79">
        <v>255735</v>
      </c>
    </row>
    <row r="185" spans="1:3" x14ac:dyDescent="0.25">
      <c r="A185" s="283">
        <v>42095</v>
      </c>
      <c r="B185" s="79">
        <v>262817</v>
      </c>
      <c r="C185" s="79">
        <v>257796</v>
      </c>
    </row>
    <row r="186" spans="1:3" x14ac:dyDescent="0.25">
      <c r="A186" s="283">
        <v>42125</v>
      </c>
      <c r="B186" s="79">
        <v>270839</v>
      </c>
      <c r="C186" s="79">
        <v>257531</v>
      </c>
    </row>
    <row r="187" spans="1:3" x14ac:dyDescent="0.25">
      <c r="A187" s="283">
        <v>42156</v>
      </c>
      <c r="B187" s="79">
        <v>270574</v>
      </c>
      <c r="C187" s="79">
        <v>258177</v>
      </c>
    </row>
    <row r="188" spans="1:3" x14ac:dyDescent="0.25">
      <c r="A188" s="283">
        <v>42186</v>
      </c>
      <c r="B188" s="79">
        <v>278372</v>
      </c>
      <c r="C188" s="79">
        <v>258012</v>
      </c>
    </row>
    <row r="189" spans="1:3" x14ac:dyDescent="0.25">
      <c r="A189" s="283">
        <v>42217</v>
      </c>
      <c r="B189" s="79">
        <v>272209</v>
      </c>
      <c r="C189" s="79">
        <v>259020</v>
      </c>
    </row>
    <row r="190" spans="1:3" x14ac:dyDescent="0.25">
      <c r="A190" s="283">
        <v>42248</v>
      </c>
      <c r="B190" s="79">
        <v>255090</v>
      </c>
      <c r="C190" s="79">
        <v>258671</v>
      </c>
    </row>
    <row r="191" spans="1:3" x14ac:dyDescent="0.25">
      <c r="A191" s="283">
        <v>42278</v>
      </c>
      <c r="B191" s="79">
        <v>268469</v>
      </c>
      <c r="C191" s="79">
        <v>257672</v>
      </c>
    </row>
    <row r="192" spans="1:3" x14ac:dyDescent="0.25">
      <c r="A192" s="283">
        <v>42309</v>
      </c>
      <c r="B192" s="79">
        <v>248843</v>
      </c>
      <c r="C192" s="79">
        <v>260006</v>
      </c>
    </row>
    <row r="193" spans="1:3" x14ac:dyDescent="0.25">
      <c r="A193" s="283">
        <v>42339</v>
      </c>
      <c r="B193" s="79">
        <v>259424</v>
      </c>
      <c r="C193" s="79">
        <v>261788</v>
      </c>
    </row>
    <row r="194" spans="1:3" x14ac:dyDescent="0.25">
      <c r="A194" s="283">
        <v>42370</v>
      </c>
      <c r="B194" s="79">
        <v>239679</v>
      </c>
      <c r="C194" s="79">
        <v>262611</v>
      </c>
    </row>
    <row r="195" spans="1:3" x14ac:dyDescent="0.25">
      <c r="A195" s="283">
        <v>42401</v>
      </c>
      <c r="B195" s="79">
        <v>223011</v>
      </c>
      <c r="C195" s="79">
        <v>261752</v>
      </c>
    </row>
    <row r="196" spans="1:3" x14ac:dyDescent="0.25">
      <c r="A196" s="283">
        <v>42430</v>
      </c>
      <c r="B196" s="79">
        <v>265147</v>
      </c>
      <c r="C196" s="79">
        <v>262392</v>
      </c>
    </row>
    <row r="197" spans="1:3" x14ac:dyDescent="0.25">
      <c r="A197" s="283">
        <v>42461</v>
      </c>
      <c r="B197" s="79">
        <v>269653</v>
      </c>
      <c r="C197" s="79">
        <v>264735</v>
      </c>
    </row>
    <row r="198" spans="1:3" x14ac:dyDescent="0.25">
      <c r="A198" s="283">
        <v>42491</v>
      </c>
      <c r="B198" s="79">
        <v>277972</v>
      </c>
      <c r="C198" s="79">
        <v>264565</v>
      </c>
    </row>
    <row r="199" spans="1:3" x14ac:dyDescent="0.25">
      <c r="A199" s="283">
        <v>42522</v>
      </c>
      <c r="B199" s="79">
        <v>276991</v>
      </c>
      <c r="C199" s="79">
        <v>264364</v>
      </c>
    </row>
    <row r="200" spans="1:3" x14ac:dyDescent="0.25">
      <c r="A200" s="283">
        <v>42552</v>
      </c>
      <c r="B200" s="79">
        <v>285160</v>
      </c>
      <c r="C200" s="79">
        <v>265645</v>
      </c>
    </row>
    <row r="201" spans="1:3" x14ac:dyDescent="0.25">
      <c r="A201" s="283">
        <v>42583</v>
      </c>
      <c r="B201" s="79">
        <v>279213</v>
      </c>
      <c r="C201" s="79">
        <v>264145</v>
      </c>
    </row>
    <row r="202" spans="1:3" x14ac:dyDescent="0.25">
      <c r="A202" s="283">
        <v>42614</v>
      </c>
      <c r="B202" s="79">
        <v>262039</v>
      </c>
      <c r="C202" s="79">
        <v>263573</v>
      </c>
    </row>
    <row r="203" spans="1:3" x14ac:dyDescent="0.25">
      <c r="A203" s="283">
        <v>42644</v>
      </c>
      <c r="B203" s="79">
        <v>275610</v>
      </c>
      <c r="C203" s="79">
        <v>266664</v>
      </c>
    </row>
    <row r="204" spans="1:3" x14ac:dyDescent="0.25">
      <c r="A204" s="283">
        <v>42675</v>
      </c>
      <c r="B204" s="79">
        <v>255154</v>
      </c>
      <c r="C204" s="79">
        <v>265314</v>
      </c>
    </row>
    <row r="205" spans="1:3" x14ac:dyDescent="0.25">
      <c r="A205" s="283">
        <v>42705</v>
      </c>
      <c r="B205" s="79">
        <v>264778</v>
      </c>
      <c r="C205" s="79">
        <v>267135</v>
      </c>
    </row>
    <row r="206" spans="1:3" x14ac:dyDescent="0.25">
      <c r="A206" s="283">
        <v>42736</v>
      </c>
      <c r="B206" s="79">
        <v>242600</v>
      </c>
      <c r="C206" s="79">
        <v>266509</v>
      </c>
    </row>
    <row r="207" spans="1:3" x14ac:dyDescent="0.25">
      <c r="A207" s="283">
        <v>42767</v>
      </c>
      <c r="B207" s="79">
        <v>225644</v>
      </c>
      <c r="C207" s="79">
        <v>265234</v>
      </c>
    </row>
    <row r="208" spans="1:3" x14ac:dyDescent="0.25">
      <c r="A208" s="283">
        <v>42795</v>
      </c>
      <c r="B208" s="79">
        <v>268343</v>
      </c>
      <c r="C208" s="79">
        <v>265123</v>
      </c>
    </row>
    <row r="209" spans="1:3" x14ac:dyDescent="0.25">
      <c r="A209" s="283">
        <v>42826</v>
      </c>
      <c r="B209" s="79">
        <v>272864</v>
      </c>
      <c r="C209" s="79">
        <v>270670</v>
      </c>
    </row>
    <row r="210" spans="1:3" x14ac:dyDescent="0.25">
      <c r="A210" s="283">
        <v>42856</v>
      </c>
      <c r="B210" s="79">
        <v>281264</v>
      </c>
      <c r="C210" s="79">
        <v>266153</v>
      </c>
    </row>
    <row r="211" spans="1:3" x14ac:dyDescent="0.25">
      <c r="A211" s="283">
        <v>42887</v>
      </c>
      <c r="B211" s="79">
        <v>280290</v>
      </c>
      <c r="C211" s="79">
        <v>266376</v>
      </c>
    </row>
    <row r="212" spans="1:3" x14ac:dyDescent="0.25">
      <c r="A212" s="283">
        <v>42917</v>
      </c>
      <c r="B212" s="79">
        <v>288566</v>
      </c>
      <c r="C212" s="79">
        <v>269548</v>
      </c>
    </row>
    <row r="213" spans="1:3" x14ac:dyDescent="0.25">
      <c r="A213" s="283">
        <v>42948</v>
      </c>
      <c r="B213" s="79">
        <v>282558</v>
      </c>
      <c r="C213" s="79">
        <v>267211</v>
      </c>
    </row>
    <row r="214" spans="1:3" x14ac:dyDescent="0.25">
      <c r="A214" s="283">
        <v>42979</v>
      </c>
      <c r="B214" s="79">
        <v>265212</v>
      </c>
      <c r="C214" s="79">
        <v>266506</v>
      </c>
    </row>
    <row r="215" spans="1:3" x14ac:dyDescent="0.25">
      <c r="A215" s="283">
        <v>43009</v>
      </c>
      <c r="B215" s="79">
        <v>278888</v>
      </c>
      <c r="C215" s="79">
        <v>268718</v>
      </c>
    </row>
    <row r="216" spans="1:3" x14ac:dyDescent="0.25">
      <c r="A216" s="283">
        <v>43040</v>
      </c>
      <c r="B216" s="79">
        <v>258159</v>
      </c>
      <c r="C216" s="79">
        <v>268212</v>
      </c>
    </row>
    <row r="217" spans="1:3" x14ac:dyDescent="0.25">
      <c r="A217" s="283">
        <v>43070</v>
      </c>
      <c r="B217" s="79">
        <v>267958</v>
      </c>
      <c r="C217" s="79">
        <v>272319</v>
      </c>
    </row>
    <row r="218" spans="1:3" x14ac:dyDescent="0.25">
      <c r="A218" s="283">
        <v>43101</v>
      </c>
      <c r="B218" s="79">
        <v>244736</v>
      </c>
      <c r="C218" s="79">
        <v>268361</v>
      </c>
    </row>
    <row r="219" spans="1:3" x14ac:dyDescent="0.25">
      <c r="A219" s="283">
        <v>43132</v>
      </c>
      <c r="B219" s="79">
        <v>227759</v>
      </c>
      <c r="C219" s="79">
        <v>267857</v>
      </c>
    </row>
    <row r="220" spans="1:3" x14ac:dyDescent="0.25">
      <c r="A220" s="283">
        <v>43160</v>
      </c>
      <c r="B220" s="79">
        <v>270705</v>
      </c>
      <c r="C220" s="79">
        <v>268556</v>
      </c>
    </row>
    <row r="221" spans="1:3" x14ac:dyDescent="0.25">
      <c r="A221" s="283">
        <v>43191</v>
      </c>
      <c r="B221" s="79">
        <v>275127</v>
      </c>
      <c r="C221" s="79">
        <v>273320</v>
      </c>
    </row>
    <row r="222" spans="1:3" x14ac:dyDescent="0.25">
      <c r="A222" s="283">
        <v>43221</v>
      </c>
      <c r="B222" s="79">
        <v>283713</v>
      </c>
      <c r="C222" s="79">
        <v>267556</v>
      </c>
    </row>
    <row r="223" spans="1:3" x14ac:dyDescent="0.25">
      <c r="A223" s="283">
        <v>43252</v>
      </c>
      <c r="B223" s="79">
        <v>282648</v>
      </c>
      <c r="C223" s="79">
        <v>269325</v>
      </c>
    </row>
    <row r="224" spans="1:3" x14ac:dyDescent="0.25">
      <c r="A224" s="283">
        <v>43282</v>
      </c>
      <c r="B224" s="79">
        <v>290989</v>
      </c>
      <c r="C224" s="79">
        <v>270452</v>
      </c>
    </row>
    <row r="225" spans="1:3" x14ac:dyDescent="0.25">
      <c r="A225" s="283">
        <v>43313</v>
      </c>
      <c r="B225" s="79">
        <v>284989</v>
      </c>
      <c r="C225" s="79">
        <v>267900</v>
      </c>
    </row>
    <row r="226" spans="1:3" x14ac:dyDescent="0.25">
      <c r="A226" s="283">
        <v>43344</v>
      </c>
      <c r="B226" s="79">
        <v>267434</v>
      </c>
      <c r="C226" s="79">
        <v>269877</v>
      </c>
    </row>
    <row r="227" spans="1:3" x14ac:dyDescent="0.25">
      <c r="A227" s="283">
        <v>43374</v>
      </c>
      <c r="B227" s="79">
        <v>281382</v>
      </c>
      <c r="C227" s="79">
        <v>270155</v>
      </c>
    </row>
    <row r="228" spans="1:3" x14ac:dyDescent="0.25">
      <c r="A228" s="283">
        <v>43405</v>
      </c>
      <c r="B228" s="79">
        <v>260473</v>
      </c>
      <c r="C228" s="79">
        <v>269052</v>
      </c>
    </row>
    <row r="229" spans="1:3" x14ac:dyDescent="0.25">
      <c r="A229" s="283">
        <v>43435</v>
      </c>
      <c r="B229" s="79">
        <v>270370</v>
      </c>
      <c r="C229" s="79">
        <v>277525</v>
      </c>
    </row>
    <row r="230" spans="1:3" x14ac:dyDescent="0.25">
      <c r="A230" s="283">
        <v>43466</v>
      </c>
      <c r="B230" s="79">
        <v>248927</v>
      </c>
      <c r="C230" s="79">
        <v>273421</v>
      </c>
    </row>
    <row r="231" spans="1:3" x14ac:dyDescent="0.25">
      <c r="A231" s="283">
        <v>43497</v>
      </c>
      <c r="B231" s="79">
        <v>231791</v>
      </c>
      <c r="C231" s="79">
        <v>272141</v>
      </c>
    </row>
    <row r="232" spans="1:3" x14ac:dyDescent="0.25">
      <c r="A232" s="283">
        <v>43525</v>
      </c>
      <c r="B232" s="79">
        <v>272379</v>
      </c>
      <c r="C232" s="79">
        <v>270920</v>
      </c>
    </row>
    <row r="233" spans="1:3" x14ac:dyDescent="0.25">
      <c r="A233" s="283">
        <v>43556</v>
      </c>
      <c r="B233" s="79">
        <v>273413</v>
      </c>
      <c r="C233" s="79">
        <v>271928</v>
      </c>
    </row>
    <row r="234" spans="1:3" x14ac:dyDescent="0.25">
      <c r="A234" s="283">
        <v>43586</v>
      </c>
      <c r="B234" s="79">
        <v>289711</v>
      </c>
      <c r="C234" s="79">
        <v>271676</v>
      </c>
    </row>
    <row r="235" spans="1:3" x14ac:dyDescent="0.25">
      <c r="A235" s="283">
        <v>43617</v>
      </c>
      <c r="B235" s="79">
        <v>281359</v>
      </c>
      <c r="C235" s="79">
        <v>269353</v>
      </c>
    </row>
    <row r="236" spans="1:3" x14ac:dyDescent="0.25">
      <c r="A236" s="283">
        <v>43647</v>
      </c>
      <c r="B236" s="79">
        <v>291520</v>
      </c>
      <c r="C236" s="79">
        <v>269606</v>
      </c>
    </row>
    <row r="237" spans="1:3" x14ac:dyDescent="0.25">
      <c r="A237" s="283">
        <v>43678</v>
      </c>
      <c r="B237" s="79">
        <v>293308</v>
      </c>
      <c r="C237" s="79">
        <v>276508</v>
      </c>
    </row>
    <row r="238" spans="1:3" x14ac:dyDescent="0.25">
      <c r="A238" s="283">
        <v>43709</v>
      </c>
      <c r="B238" s="79">
        <v>273319</v>
      </c>
      <c r="C238" s="79">
        <v>274195</v>
      </c>
    </row>
    <row r="239" spans="1:3" x14ac:dyDescent="0.25">
      <c r="A239" s="283">
        <v>43739</v>
      </c>
      <c r="B239" s="79">
        <v>283961</v>
      </c>
      <c r="C239" s="79">
        <v>272669</v>
      </c>
    </row>
    <row r="240" spans="1:3" x14ac:dyDescent="0.25">
      <c r="A240" s="283">
        <v>43770</v>
      </c>
      <c r="B240" s="79">
        <v>260326</v>
      </c>
      <c r="C240" s="79">
        <v>269800</v>
      </c>
    </row>
    <row r="241" spans="1:3" x14ac:dyDescent="0.25">
      <c r="A241" s="283">
        <v>43800</v>
      </c>
      <c r="B241" s="79">
        <v>261757</v>
      </c>
      <c r="C241" s="79">
        <v>269023</v>
      </c>
    </row>
    <row r="242" spans="1:3" x14ac:dyDescent="0.25">
      <c r="A242" s="283">
        <v>43831</v>
      </c>
      <c r="B242" s="79">
        <v>260847</v>
      </c>
      <c r="C242" s="79">
        <v>285452</v>
      </c>
    </row>
    <row r="243" spans="1:3" x14ac:dyDescent="0.25">
      <c r="A243" s="283">
        <v>43862</v>
      </c>
      <c r="B243" s="79">
        <v>242695</v>
      </c>
      <c r="C243" s="79">
        <v>284040</v>
      </c>
    </row>
    <row r="244" spans="1:3" x14ac:dyDescent="0.25">
      <c r="A244" s="283">
        <v>43891</v>
      </c>
      <c r="B244" s="79">
        <v>226638</v>
      </c>
      <c r="C244" s="79">
        <v>224870</v>
      </c>
    </row>
    <row r="245" spans="1:3" x14ac:dyDescent="0.25">
      <c r="A245" s="283">
        <v>43922</v>
      </c>
      <c r="B245" s="79">
        <v>167617</v>
      </c>
      <c r="C245" s="79">
        <v>167174</v>
      </c>
    </row>
    <row r="246" spans="1:3" x14ac:dyDescent="0.25">
      <c r="A246" s="283">
        <v>43952</v>
      </c>
      <c r="B246" s="79">
        <v>221006</v>
      </c>
      <c r="C246" s="79">
        <v>204304</v>
      </c>
    </row>
    <row r="247" spans="1:3" x14ac:dyDescent="0.25">
      <c r="A247" s="283">
        <v>43983</v>
      </c>
      <c r="B247" s="79">
        <v>250330</v>
      </c>
      <c r="C247" s="79">
        <v>235771</v>
      </c>
    </row>
    <row r="248" spans="1:3" x14ac:dyDescent="0.25">
      <c r="A248" s="283">
        <v>44013</v>
      </c>
      <c r="B248" s="79">
        <v>265550</v>
      </c>
      <c r="C248" s="79">
        <v>242159</v>
      </c>
    </row>
    <row r="249" spans="1:3" x14ac:dyDescent="0.25">
      <c r="A249" s="283">
        <v>44044</v>
      </c>
      <c r="B249" s="79">
        <v>265060</v>
      </c>
      <c r="C249" s="79">
        <v>251358</v>
      </c>
    </row>
    <row r="250" spans="1:3" x14ac:dyDescent="0.25">
      <c r="A250" s="283">
        <v>44075</v>
      </c>
      <c r="B250" s="79">
        <v>257531</v>
      </c>
      <c r="C250" s="79">
        <v>254995</v>
      </c>
    </row>
    <row r="251" spans="1:3" x14ac:dyDescent="0.25">
      <c r="A251" s="283">
        <v>44105</v>
      </c>
      <c r="B251" s="79">
        <v>266596</v>
      </c>
      <c r="C251" s="79">
        <v>255505</v>
      </c>
    </row>
    <row r="252" spans="1:3" x14ac:dyDescent="0.25">
      <c r="A252" s="283">
        <v>44136</v>
      </c>
      <c r="B252" s="79">
        <v>238300</v>
      </c>
      <c r="C252" s="79">
        <v>248198</v>
      </c>
    </row>
    <row r="253" spans="1:3" x14ac:dyDescent="0.25">
      <c r="A253" s="283">
        <v>44166</v>
      </c>
      <c r="B253" s="79">
        <v>241451</v>
      </c>
      <c r="C253" s="79">
        <v>249061</v>
      </c>
    </row>
    <row r="254" spans="1:3" x14ac:dyDescent="0.25">
      <c r="A254" s="283">
        <v>44197</v>
      </c>
      <c r="B254" s="79">
        <v>224959</v>
      </c>
      <c r="C254" s="79">
        <v>252702</v>
      </c>
    </row>
    <row r="255" spans="1:3" x14ac:dyDescent="0.25">
      <c r="A255" s="283">
        <v>44228</v>
      </c>
      <c r="B255" s="79">
        <v>207160</v>
      </c>
      <c r="C255" s="79">
        <v>245840</v>
      </c>
    </row>
    <row r="256" spans="1:3" x14ac:dyDescent="0.25">
      <c r="A256" s="283">
        <v>44256</v>
      </c>
      <c r="B256" s="79">
        <v>262065</v>
      </c>
      <c r="C256" s="79">
        <v>258686</v>
      </c>
    </row>
    <row r="257" spans="1:3" x14ac:dyDescent="0.25">
      <c r="A257" s="283">
        <v>44287</v>
      </c>
      <c r="B257" s="79">
        <v>252218</v>
      </c>
      <c r="C257" s="79">
        <v>256647</v>
      </c>
    </row>
    <row r="258" spans="1:3" x14ac:dyDescent="0.25">
      <c r="A258" s="283">
        <v>44317</v>
      </c>
      <c r="B258" s="79">
        <v>276639</v>
      </c>
      <c r="C258" s="79">
        <v>261366</v>
      </c>
    </row>
    <row r="259" spans="1:3" x14ac:dyDescent="0.25">
      <c r="A259" s="283">
        <v>44348</v>
      </c>
      <c r="B259" s="79">
        <v>279209</v>
      </c>
      <c r="C259" s="79">
        <v>265907</v>
      </c>
    </row>
    <row r="260" spans="1:3" x14ac:dyDescent="0.25">
      <c r="A260" s="283">
        <v>44378</v>
      </c>
      <c r="B260" s="79">
        <v>288443</v>
      </c>
      <c r="C260" s="79">
        <v>268899</v>
      </c>
    </row>
    <row r="261" spans="1:3" x14ac:dyDescent="0.25">
      <c r="A261" s="283">
        <v>44409</v>
      </c>
      <c r="B261" s="79">
        <v>279596</v>
      </c>
      <c r="C261" s="79">
        <v>263810</v>
      </c>
    </row>
    <row r="262" spans="1:3" x14ac:dyDescent="0.25">
      <c r="A262" s="283">
        <v>44440</v>
      </c>
      <c r="B262" s="79">
        <v>270461</v>
      </c>
      <c r="C262" s="79">
        <v>265052</v>
      </c>
    </row>
    <row r="263" spans="1:3" x14ac:dyDescent="0.25">
      <c r="A263" s="283">
        <v>44470</v>
      </c>
      <c r="B263" s="79">
        <v>277877</v>
      </c>
      <c r="C263" s="79">
        <v>265589</v>
      </c>
    </row>
    <row r="264" spans="1:3" x14ac:dyDescent="0.25">
      <c r="A264" s="283">
        <v>44501</v>
      </c>
      <c r="B264" s="79">
        <v>260433</v>
      </c>
      <c r="C264" s="79">
        <v>267303</v>
      </c>
    </row>
    <row r="265" spans="1:3" x14ac:dyDescent="0.25">
      <c r="A265" s="283">
        <v>44531</v>
      </c>
      <c r="B265" s="79">
        <v>261028</v>
      </c>
      <c r="C265" s="79">
        <v>266539</v>
      </c>
    </row>
    <row r="266" spans="1:3" x14ac:dyDescent="0.25">
      <c r="A266" s="283">
        <v>44562</v>
      </c>
      <c r="B266" s="79">
        <v>234099</v>
      </c>
      <c r="C266" s="79">
        <v>260912</v>
      </c>
    </row>
    <row r="267" spans="1:3" x14ac:dyDescent="0.25">
      <c r="A267" s="283">
        <v>44593</v>
      </c>
      <c r="B267" s="79">
        <v>229249</v>
      </c>
      <c r="C267" s="79">
        <v>266420</v>
      </c>
    </row>
    <row r="268" spans="1:3" x14ac:dyDescent="0.25">
      <c r="A268" s="283">
        <v>44621</v>
      </c>
      <c r="B268" s="79">
        <v>269447</v>
      </c>
      <c r="C268" s="79">
        <v>265870</v>
      </c>
    </row>
    <row r="269" spans="1:3" x14ac:dyDescent="0.25">
      <c r="A269" s="283">
        <v>44652</v>
      </c>
      <c r="B269" s="79">
        <v>255909</v>
      </c>
      <c r="C269" s="79">
        <v>263742</v>
      </c>
    </row>
    <row r="270" spans="1:3" x14ac:dyDescent="0.25">
      <c r="A270" s="283">
        <v>44682</v>
      </c>
      <c r="B270" s="79">
        <v>280251</v>
      </c>
      <c r="C270" s="79">
        <v>263242</v>
      </c>
    </row>
    <row r="271" spans="1:3" x14ac:dyDescent="0.25">
      <c r="A271" s="283">
        <v>44713</v>
      </c>
      <c r="B271" s="79">
        <v>274615</v>
      </c>
      <c r="C271" s="79">
        <v>261456</v>
      </c>
    </row>
    <row r="272" spans="1:3" x14ac:dyDescent="0.25">
      <c r="A272" s="283">
        <v>44743</v>
      </c>
      <c r="B272" s="79">
        <v>279314</v>
      </c>
      <c r="C272" s="79">
        <v>260803</v>
      </c>
    </row>
    <row r="273" spans="1:3" x14ac:dyDescent="0.25">
      <c r="A273" s="283">
        <v>44774</v>
      </c>
      <c r="B273" s="79">
        <v>281617</v>
      </c>
      <c r="C273" s="79">
        <v>264906</v>
      </c>
    </row>
    <row r="274" spans="1:3" x14ac:dyDescent="0.25">
      <c r="A274" s="283">
        <v>44805</v>
      </c>
      <c r="B274" s="79">
        <v>273136</v>
      </c>
      <c r="C274" s="284">
        <v>266618</v>
      </c>
    </row>
    <row r="275" spans="1:3" x14ac:dyDescent="0.25">
      <c r="A275" s="283">
        <v>44835</v>
      </c>
      <c r="B275" s="79">
        <v>278058</v>
      </c>
      <c r="C275" s="284">
        <v>267173</v>
      </c>
    </row>
    <row r="276" spans="1:3" x14ac:dyDescent="0.25">
      <c r="A276" s="283">
        <v>44866</v>
      </c>
      <c r="B276" s="79">
        <v>257016</v>
      </c>
      <c r="C276" s="284">
        <v>265031</v>
      </c>
    </row>
    <row r="277" spans="1:3" x14ac:dyDescent="0.25">
      <c r="A277" s="283">
        <v>44896</v>
      </c>
      <c r="B277" s="79">
        <v>256488</v>
      </c>
      <c r="C277" s="284">
        <v>264000</v>
      </c>
    </row>
    <row r="278" spans="1:3" x14ac:dyDescent="0.25">
      <c r="A278" s="283">
        <v>44927</v>
      </c>
      <c r="B278" s="79">
        <v>247439</v>
      </c>
      <c r="C278" s="284">
        <v>272282</v>
      </c>
    </row>
    <row r="279" spans="1:3" x14ac:dyDescent="0.25">
      <c r="A279" s="283">
        <v>44958</v>
      </c>
      <c r="B279" s="79">
        <v>233817</v>
      </c>
      <c r="C279" s="284">
        <v>269886</v>
      </c>
    </row>
    <row r="280" spans="1:3" x14ac:dyDescent="0.25">
      <c r="A280" s="283">
        <v>44986</v>
      </c>
      <c r="B280" s="79">
        <v>271410</v>
      </c>
      <c r="C280" s="284">
        <v>266918</v>
      </c>
    </row>
    <row r="281" spans="1:3" x14ac:dyDescent="0.25">
      <c r="A281" s="283">
        <v>45017</v>
      </c>
      <c r="B281" s="79">
        <v>256084</v>
      </c>
      <c r="C281" s="284">
        <v>267320</v>
      </c>
    </row>
    <row r="282" spans="1:3" x14ac:dyDescent="0.25">
      <c r="A282" s="283">
        <v>45047</v>
      </c>
      <c r="B282" s="79">
        <v>287188</v>
      </c>
      <c r="C282" s="284">
        <v>269478</v>
      </c>
    </row>
    <row r="283" spans="1:3" x14ac:dyDescent="0.25">
      <c r="A283" s="283">
        <v>45078</v>
      </c>
      <c r="B283" s="79">
        <v>282979</v>
      </c>
      <c r="C283" s="284">
        <v>269130</v>
      </c>
    </row>
    <row r="284" spans="1:3" x14ac:dyDescent="0.25">
      <c r="A284" s="283">
        <v>45108</v>
      </c>
      <c r="B284" s="79">
        <v>287258</v>
      </c>
      <c r="C284" s="284">
        <v>270280</v>
      </c>
    </row>
    <row r="285" spans="1:3" x14ac:dyDescent="0.25">
      <c r="A285" s="283">
        <v>45139</v>
      </c>
      <c r="B285" s="79">
        <v>288396</v>
      </c>
      <c r="C285" s="284">
        <v>271227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4" t="str">
        <f>"Traffic Volume Trends - "&amp;Page1!E10</f>
        <v>Traffic Volume Trends - August 2023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3"/>
      <c r="M1" s="23"/>
      <c r="N1" s="23"/>
      <c r="O1" s="23"/>
      <c r="P1" s="23"/>
    </row>
    <row r="2" spans="1:16" ht="13.5" customHeight="1" x14ac:dyDescent="0.25">
      <c r="A2" s="199" t="str">
        <f>"Based on preliminary reports from the State Highway Agencies, travel during "&amp;Page1!E10&amp;" on all roads and streets"</f>
        <v>Based on preliminary reports from the State Highway Agencies, travel during August 2023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4"/>
      <c r="M2" s="24"/>
      <c r="N2" s="23"/>
      <c r="O2" s="23"/>
      <c r="P2" s="23"/>
    </row>
    <row r="3" spans="1:16" ht="18.7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4"/>
      <c r="M3" s="24"/>
      <c r="N3" s="23"/>
      <c r="O3" s="23"/>
      <c r="P3" s="23"/>
    </row>
    <row r="4" spans="1:16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2.4%</v>
      </c>
      <c r="F5" s="36" t="str">
        <f>"("</f>
        <v>(</v>
      </c>
      <c r="G5" s="164" t="str">
        <f>Data!Y4</f>
        <v>6.8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288.4**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6" t="str">
        <f>"This total includes " &amp;Data!I4&amp;" billion vehicle-miles on rural roads and " &amp; Data!J4&amp;" billion vehicle-miles on urban roads and streets."</f>
        <v>This total includes 92.0 billion vehicle-miles on rural roads and 196.4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2.4%</v>
      </c>
      <c r="F9" s="24" t="s">
        <v>9</v>
      </c>
      <c r="G9" s="166" t="str">
        <f>Data!Z4</f>
        <v>49.9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6" t="s">
        <v>33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23"/>
      <c r="M16" s="23"/>
      <c r="N16" s="23"/>
      <c r="O16" s="23"/>
      <c r="P16" s="23"/>
    </row>
    <row r="17" spans="1:16" x14ac:dyDescent="0.2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8" t="s">
        <v>34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8" t="s">
        <v>35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20"/>
    </row>
    <row r="23" spans="1:16" ht="12.75" customHeight="1" x14ac:dyDescent="0.25"/>
    <row r="24" spans="1:16" ht="26.4" x14ac:dyDescent="0.25">
      <c r="E24" s="27" t="s">
        <v>36</v>
      </c>
      <c r="F24" s="200" t="str">
        <f>Data!B4</f>
        <v>August</v>
      </c>
      <c r="G24" s="201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192">
        <f>VALUE(Data!B9)</f>
        <v>237143</v>
      </c>
      <c r="G25" s="193"/>
      <c r="H25" s="29">
        <f>VALUE(Data!C9)</f>
        <v>1749898</v>
      </c>
      <c r="I25" s="29">
        <f>VALUE(Data!D9)</f>
        <v>2594407</v>
      </c>
    </row>
    <row r="26" spans="1:16" x14ac:dyDescent="0.25">
      <c r="E26" s="28">
        <f>VALUE(Data!A10)</f>
        <v>1999</v>
      </c>
      <c r="F26" s="192">
        <f>VALUE(Data!B10)</f>
        <v>241503</v>
      </c>
      <c r="G26" s="193"/>
      <c r="H26" s="29">
        <f>VALUE(Data!C10)</f>
        <v>1778200</v>
      </c>
      <c r="I26" s="29">
        <f>VALUE(Data!D10)</f>
        <v>2653665</v>
      </c>
    </row>
    <row r="27" spans="1:16" x14ac:dyDescent="0.25">
      <c r="E27" s="28">
        <f>VALUE(Data!A11)</f>
        <v>2000</v>
      </c>
      <c r="F27" s="192">
        <f>VALUE(Data!B11)</f>
        <v>247832</v>
      </c>
      <c r="G27" s="193"/>
      <c r="H27" s="29">
        <f>VALUE(Data!C11)</f>
        <v>1841326</v>
      </c>
      <c r="I27" s="29">
        <f>VALUE(Data!D11)</f>
        <v>2742584</v>
      </c>
    </row>
    <row r="28" spans="1:16" x14ac:dyDescent="0.25">
      <c r="E28" s="28">
        <f>VALUE(Data!A12)</f>
        <v>2001</v>
      </c>
      <c r="F28" s="192">
        <f>VALUE(Data!B12)</f>
        <v>253274</v>
      </c>
      <c r="G28" s="193"/>
      <c r="H28" s="29">
        <f>VALUE(Data!C12)</f>
        <v>1868154</v>
      </c>
      <c r="I28" s="29">
        <f>VALUE(Data!D12)</f>
        <v>2773754</v>
      </c>
    </row>
    <row r="29" spans="1:16" x14ac:dyDescent="0.25">
      <c r="E29" s="28">
        <f>VALUE(Data!A13)</f>
        <v>2002</v>
      </c>
      <c r="F29" s="192">
        <f>VALUE(Data!B13)</f>
        <v>258666</v>
      </c>
      <c r="G29" s="193"/>
      <c r="H29" s="29">
        <f>VALUE(Data!C13)</f>
        <v>1911420</v>
      </c>
      <c r="I29" s="29">
        <f>VALUE(Data!D13)</f>
        <v>2838877</v>
      </c>
    </row>
    <row r="30" spans="1:16" x14ac:dyDescent="0.25">
      <c r="E30" s="28">
        <f>VALUE(Data!A14)</f>
        <v>2003</v>
      </c>
      <c r="F30" s="192">
        <f>VALUE(Data!B14)</f>
        <v>260687</v>
      </c>
      <c r="G30" s="193"/>
      <c r="H30" s="29">
        <f>VALUE(Data!C14)</f>
        <v>1926486</v>
      </c>
      <c r="I30" s="29">
        <f>VALUE(Data!D14)</f>
        <v>2870575</v>
      </c>
    </row>
    <row r="31" spans="1:16" x14ac:dyDescent="0.25">
      <c r="E31" s="28">
        <f>VALUE(Data!A15)</f>
        <v>2004</v>
      </c>
      <c r="F31" s="192">
        <f>VALUE(Data!B15)</f>
        <v>262836</v>
      </c>
      <c r="G31" s="193"/>
      <c r="H31" s="29">
        <f>VALUE(Data!C15)</f>
        <v>1981953</v>
      </c>
      <c r="I31" s="29">
        <f>VALUE(Data!D15)</f>
        <v>2945689</v>
      </c>
    </row>
    <row r="32" spans="1:16" x14ac:dyDescent="0.25">
      <c r="E32" s="28">
        <f>VALUE(Data!A16)</f>
        <v>2005</v>
      </c>
      <c r="F32" s="192">
        <f>VALUE(Data!B16)</f>
        <v>265323</v>
      </c>
      <c r="G32" s="193"/>
      <c r="H32" s="29">
        <f>VALUE(Data!C16)</f>
        <v>2006928</v>
      </c>
      <c r="I32" s="29">
        <f>VALUE(Data!D16)</f>
        <v>2989764</v>
      </c>
    </row>
    <row r="33" spans="5:9" x14ac:dyDescent="0.25">
      <c r="E33" s="28">
        <f>VALUE(Data!A17)</f>
        <v>2006</v>
      </c>
      <c r="F33" s="192">
        <f>VALUE(Data!B17)</f>
        <v>265206</v>
      </c>
      <c r="G33" s="193"/>
      <c r="H33" s="29">
        <f>VALUE(Data!C17)</f>
        <v>2017039</v>
      </c>
      <c r="I33" s="29">
        <f>VALUE(Data!D17)</f>
        <v>2999541</v>
      </c>
    </row>
    <row r="34" spans="5:9" x14ac:dyDescent="0.25">
      <c r="E34" s="28">
        <f>VALUE(Data!A18)</f>
        <v>2007</v>
      </c>
      <c r="F34" s="192">
        <f>VALUE(Data!B18)</f>
        <v>271225</v>
      </c>
      <c r="G34" s="193"/>
      <c r="H34" s="29">
        <f>VALUE(Data!C18)</f>
        <v>2036366</v>
      </c>
      <c r="I34" s="29">
        <f>VALUE(Data!D18)</f>
        <v>3033442</v>
      </c>
    </row>
    <row r="35" spans="5:9" x14ac:dyDescent="0.25">
      <c r="E35" s="28">
        <f>VALUE(Data!A19)</f>
        <v>2008</v>
      </c>
      <c r="F35" s="192">
        <f>VALUE(Data!B19)</f>
        <v>260609</v>
      </c>
      <c r="G35" s="193"/>
      <c r="H35" s="29">
        <f>VALUE(Data!C19)</f>
        <v>1999847</v>
      </c>
      <c r="I35" s="29">
        <f>VALUE(Data!D19)</f>
        <v>2993304</v>
      </c>
    </row>
    <row r="36" spans="5:9" x14ac:dyDescent="0.25">
      <c r="E36" s="28">
        <f>VALUE(Data!A20)</f>
        <v>2009</v>
      </c>
      <c r="F36" s="192">
        <f>VALUE(Data!B20)</f>
        <v>260297</v>
      </c>
      <c r="G36" s="193"/>
      <c r="H36" s="29">
        <f>VALUE(Data!C20)</f>
        <v>1985728</v>
      </c>
      <c r="I36" s="29">
        <f>VALUE(Data!D20)</f>
        <v>2959390</v>
      </c>
    </row>
    <row r="37" spans="5:9" x14ac:dyDescent="0.25">
      <c r="E37" s="28">
        <f>VALUE(Data!A21)</f>
        <v>2010</v>
      </c>
      <c r="F37" s="192">
        <f>VALUE(Data!B21)</f>
        <v>263837</v>
      </c>
      <c r="G37" s="193"/>
      <c r="H37" s="29">
        <f>VALUE(Data!C21)</f>
        <v>1985810</v>
      </c>
      <c r="I37" s="29">
        <f>VALUE(Data!D21)</f>
        <v>2956845</v>
      </c>
    </row>
    <row r="38" spans="5:9" x14ac:dyDescent="0.25">
      <c r="E38" s="28">
        <f>VALUE(Data!A22)</f>
        <v>2011</v>
      </c>
      <c r="F38" s="192">
        <f>VALUE(Data!B22)</f>
        <v>260526</v>
      </c>
      <c r="G38" s="193"/>
      <c r="H38" s="29">
        <f>VALUE(Data!C22)</f>
        <v>1973090</v>
      </c>
      <c r="I38" s="29">
        <f>VALUE(Data!D22)</f>
        <v>2954546</v>
      </c>
    </row>
    <row r="39" spans="5:9" x14ac:dyDescent="0.25">
      <c r="E39" s="28">
        <f>VALUE(Data!A23)</f>
        <v>2012</v>
      </c>
      <c r="F39" s="192">
        <f>VALUE(Data!B23)</f>
        <v>264379</v>
      </c>
      <c r="G39" s="193"/>
      <c r="H39" s="29">
        <f>VALUE(Data!C23)</f>
        <v>1997058</v>
      </c>
      <c r="I39" s="29">
        <f>VALUE(Data!D23)</f>
        <v>2974370</v>
      </c>
    </row>
    <row r="40" spans="5:9" x14ac:dyDescent="0.25">
      <c r="E40" s="28">
        <f>VALUE(Data!A24)</f>
        <v>2013</v>
      </c>
      <c r="F40" s="192">
        <f>VALUE(Data!B24)</f>
        <v>268061</v>
      </c>
      <c r="G40" s="193"/>
      <c r="H40" s="29">
        <f>VALUE(Data!C24)</f>
        <v>2005705</v>
      </c>
      <c r="I40" s="29">
        <f>VALUE(Data!D24)</f>
        <v>2977217</v>
      </c>
    </row>
    <row r="41" spans="5:9" x14ac:dyDescent="0.25">
      <c r="E41" s="28">
        <f>VALUE(Data!A25)</f>
        <v>2014</v>
      </c>
      <c r="F41" s="192">
        <f>VALUE(Data!B25)</f>
        <v>268831</v>
      </c>
      <c r="G41" s="193"/>
      <c r="H41" s="29">
        <f>VALUE(Data!C25)</f>
        <v>2019101</v>
      </c>
      <c r="I41" s="29">
        <f>VALUE(Data!D25)</f>
        <v>3001677</v>
      </c>
    </row>
    <row r="42" spans="5:9" x14ac:dyDescent="0.25">
      <c r="E42" s="28">
        <f>VALUE(Data!A26)</f>
        <v>2015</v>
      </c>
      <c r="F42" s="192">
        <f>VALUE(Data!B26)</f>
        <v>272209</v>
      </c>
      <c r="G42" s="193"/>
      <c r="H42" s="29">
        <f>VALUE(Data!C26)</f>
        <v>2063547</v>
      </c>
      <c r="I42" s="29">
        <f>VALUE(Data!D26)</f>
        <v>3070101</v>
      </c>
    </row>
    <row r="43" spans="5:9" x14ac:dyDescent="0.25">
      <c r="E43" s="28">
        <f>VALUE(Data!A27)</f>
        <v>2016</v>
      </c>
      <c r="F43" s="192">
        <f>VALUE(Data!B27)</f>
        <v>279213</v>
      </c>
      <c r="G43" s="193"/>
      <c r="H43" s="29">
        <f>VALUE(Data!C27)</f>
        <v>2116827</v>
      </c>
      <c r="I43" s="29">
        <f>VALUE(Data!D27)</f>
        <v>3148653</v>
      </c>
    </row>
    <row r="44" spans="5:9" x14ac:dyDescent="0.25">
      <c r="E44" s="28">
        <f>VALUE(Data!A28)</f>
        <v>2017</v>
      </c>
      <c r="F44" s="192">
        <f>VALUE(Data!B28)</f>
        <v>282558</v>
      </c>
      <c r="G44" s="193"/>
      <c r="H44" s="29">
        <f>VALUE(Data!C28)</f>
        <v>2142130</v>
      </c>
      <c r="I44" s="29">
        <f>VALUE(Data!D28)</f>
        <v>3199711</v>
      </c>
    </row>
    <row r="45" spans="5:9" x14ac:dyDescent="0.25">
      <c r="E45" s="28">
        <f>VALUE(Data!A29)</f>
        <v>2018</v>
      </c>
      <c r="F45" s="192">
        <f>VALUE(Data!B29)</f>
        <v>284989</v>
      </c>
      <c r="G45" s="193"/>
      <c r="H45" s="29">
        <f>VALUE(Data!C29)</f>
        <v>2160667</v>
      </c>
      <c r="I45" s="29">
        <f>VALUE(Data!D29)</f>
        <v>3230885</v>
      </c>
    </row>
    <row r="46" spans="5:9" x14ac:dyDescent="0.25">
      <c r="E46" s="28">
        <f>VALUE(Data!A30)</f>
        <v>2019</v>
      </c>
      <c r="F46" s="192">
        <f>VALUE(Data!B30)</f>
        <v>293308</v>
      </c>
      <c r="G46" s="193"/>
      <c r="H46" s="29">
        <f>VALUE(Data!C30)</f>
        <v>2182408</v>
      </c>
      <c r="I46" s="29">
        <f>VALUE(Data!D30)</f>
        <v>3262068</v>
      </c>
    </row>
    <row r="47" spans="5:9" x14ac:dyDescent="0.25">
      <c r="E47" s="28">
        <f>VALUE(Data!A31)</f>
        <v>2020</v>
      </c>
      <c r="F47" s="192">
        <f>VALUE(Data!B31)</f>
        <v>265060</v>
      </c>
      <c r="G47" s="193"/>
      <c r="H47" s="29">
        <f>VALUE(Data!C31)</f>
        <v>1899743</v>
      </c>
      <c r="I47" s="29">
        <f>VALUE(Data!D31)</f>
        <v>2979106</v>
      </c>
    </row>
    <row r="48" spans="5:9" x14ac:dyDescent="0.25">
      <c r="E48" s="28">
        <f>VALUE(Data!A32)</f>
        <v>2021</v>
      </c>
      <c r="F48" s="192">
        <f>VALUE(Data!B32)</f>
        <v>279596</v>
      </c>
      <c r="G48" s="193"/>
      <c r="H48" s="29">
        <f>VALUE(Data!C32)</f>
        <v>2070289</v>
      </c>
      <c r="I48" s="29">
        <f>VALUE(Data!D32)</f>
        <v>3074168</v>
      </c>
    </row>
    <row r="49" spans="1:16" x14ac:dyDescent="0.25">
      <c r="E49" s="28">
        <f>VALUE(Data!A33)</f>
        <v>2022</v>
      </c>
      <c r="F49" s="192">
        <f>VALUE(Data!B33)</f>
        <v>281617</v>
      </c>
      <c r="G49" s="193"/>
      <c r="H49" s="29">
        <f>VALUE(Data!C33)</f>
        <v>2104719</v>
      </c>
      <c r="I49" s="29">
        <f>VALUE(Data!D33)</f>
        <v>3174518</v>
      </c>
    </row>
    <row r="50" spans="1:16" x14ac:dyDescent="0.25">
      <c r="E50" s="28">
        <f>VALUE(Data!A34)</f>
        <v>2023</v>
      </c>
      <c r="F50" s="192">
        <f>VALUE(Data!B34)</f>
        <v>288396</v>
      </c>
      <c r="G50" s="193"/>
      <c r="H50" s="29">
        <f>VALUE(Data!C34)</f>
        <v>2154571</v>
      </c>
      <c r="I50" s="29">
        <f>VALUE(Data!D34)</f>
        <v>3219269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5" t="s">
        <v>45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4"/>
      <c r="N61" s="14"/>
      <c r="O61" s="14"/>
      <c r="P61" s="14"/>
    </row>
    <row r="63" spans="1:16" ht="12" customHeight="1" x14ac:dyDescent="0.25"/>
  </sheetData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28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4" t="s">
        <v>46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2.75" customHeight="1" x14ac:dyDescent="0.25">
      <c r="A2" s="205" t="s">
        <v>47</v>
      </c>
      <c r="B2" s="206"/>
      <c r="C2" s="207"/>
      <c r="D2" s="211" t="s">
        <v>48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</row>
    <row r="3" spans="1:16" x14ac:dyDescent="0.25">
      <c r="A3" s="208"/>
      <c r="B3" s="209"/>
      <c r="C3" s="210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2" t="s">
        <v>63</v>
      </c>
      <c r="B6" s="203"/>
      <c r="C6" s="204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2" t="s">
        <v>76</v>
      </c>
      <c r="B7" s="203"/>
      <c r="C7" s="204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2" t="s">
        <v>89</v>
      </c>
      <c r="B8" s="203"/>
      <c r="C8" s="204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88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02" t="s">
        <v>100</v>
      </c>
      <c r="B9" s="203"/>
      <c r="C9" s="204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109</v>
      </c>
      <c r="P9" s="41">
        <v>4</v>
      </c>
    </row>
    <row r="10" spans="1:16" ht="12.75" customHeight="1" x14ac:dyDescent="0.25">
      <c r="A10" s="202" t="s">
        <v>110</v>
      </c>
      <c r="B10" s="203"/>
      <c r="C10" s="204"/>
      <c r="D10" s="99" t="s">
        <v>111</v>
      </c>
      <c r="E10" s="99" t="s">
        <v>112</v>
      </c>
      <c r="F10" s="99" t="s">
        <v>113</v>
      </c>
      <c r="G10" s="99" t="s">
        <v>114</v>
      </c>
      <c r="H10" s="99" t="s">
        <v>115</v>
      </c>
      <c r="I10" s="99" t="s">
        <v>116</v>
      </c>
      <c r="J10" s="99" t="s">
        <v>117</v>
      </c>
      <c r="K10" s="99" t="s">
        <v>118</v>
      </c>
      <c r="L10" s="99" t="s">
        <v>119</v>
      </c>
      <c r="M10" s="99" t="s">
        <v>120</v>
      </c>
      <c r="N10" s="99" t="s">
        <v>121</v>
      </c>
      <c r="O10" s="99" t="s">
        <v>122</v>
      </c>
      <c r="P10" s="41">
        <v>5</v>
      </c>
    </row>
    <row r="11" spans="1:16" ht="12.75" customHeight="1" thickBot="1" x14ac:dyDescent="0.3">
      <c r="A11" s="202" t="s">
        <v>123</v>
      </c>
      <c r="B11" s="203"/>
      <c r="C11" s="204"/>
      <c r="D11" s="129" t="s">
        <v>124</v>
      </c>
      <c r="E11" s="129" t="s">
        <v>125</v>
      </c>
      <c r="F11" s="129" t="s">
        <v>126</v>
      </c>
      <c r="G11" s="129" t="s">
        <v>127</v>
      </c>
      <c r="H11" s="129" t="s">
        <v>128</v>
      </c>
      <c r="I11" s="129" t="s">
        <v>129</v>
      </c>
      <c r="J11" s="129" t="s">
        <v>130</v>
      </c>
      <c r="K11" s="129" t="s">
        <v>131</v>
      </c>
      <c r="L11" s="129" t="s">
        <v>131</v>
      </c>
      <c r="M11" s="129" t="s">
        <v>131</v>
      </c>
      <c r="N11" s="129" t="s">
        <v>132</v>
      </c>
      <c r="O11" s="129" t="s">
        <v>133</v>
      </c>
      <c r="P11" s="41">
        <v>6</v>
      </c>
    </row>
    <row r="12" spans="1:16" ht="12.75" customHeight="1" x14ac:dyDescent="0.25">
      <c r="A12" s="202" t="s">
        <v>134</v>
      </c>
      <c r="B12" s="203"/>
      <c r="C12" s="204"/>
      <c r="D12" s="130" t="s">
        <v>135</v>
      </c>
      <c r="E12" s="130" t="s">
        <v>136</v>
      </c>
      <c r="F12" s="130" t="s">
        <v>137</v>
      </c>
      <c r="G12" s="130" t="s">
        <v>138</v>
      </c>
      <c r="H12" s="130" t="s">
        <v>139</v>
      </c>
      <c r="I12" s="130" t="s">
        <v>140</v>
      </c>
      <c r="J12" s="130" t="s">
        <v>141</v>
      </c>
      <c r="K12" s="130" t="s">
        <v>142</v>
      </c>
      <c r="L12" s="130" t="s">
        <v>143</v>
      </c>
      <c r="M12" s="130" t="s">
        <v>144</v>
      </c>
      <c r="N12" s="130" t="s">
        <v>145</v>
      </c>
      <c r="O12" s="130" t="s">
        <v>146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2" t="s">
        <v>63</v>
      </c>
      <c r="B14" s="203"/>
      <c r="C14" s="204"/>
      <c r="D14" s="99" t="s">
        <v>148</v>
      </c>
      <c r="E14" s="99" t="s">
        <v>149</v>
      </c>
      <c r="F14" s="99" t="s">
        <v>150</v>
      </c>
      <c r="G14" s="99" t="s">
        <v>67</v>
      </c>
      <c r="H14" s="99" t="s">
        <v>151</v>
      </c>
      <c r="I14" s="99" t="s">
        <v>152</v>
      </c>
      <c r="J14" s="99" t="s">
        <v>153</v>
      </c>
      <c r="K14" s="99" t="s">
        <v>154</v>
      </c>
      <c r="L14" s="99"/>
      <c r="M14" s="99"/>
      <c r="N14" s="99"/>
      <c r="O14" s="99"/>
      <c r="P14">
        <v>8</v>
      </c>
    </row>
    <row r="15" spans="1:16" ht="12.75" customHeight="1" x14ac:dyDescent="0.25">
      <c r="A15" s="202" t="s">
        <v>76</v>
      </c>
      <c r="B15" s="203"/>
      <c r="C15" s="204"/>
      <c r="D15" s="99" t="s">
        <v>155</v>
      </c>
      <c r="E15" s="99" t="s">
        <v>77</v>
      </c>
      <c r="F15" s="99" t="s">
        <v>156</v>
      </c>
      <c r="G15" s="99" t="s">
        <v>157</v>
      </c>
      <c r="H15" s="99" t="s">
        <v>83</v>
      </c>
      <c r="I15" s="99" t="s">
        <v>158</v>
      </c>
      <c r="J15" s="99" t="s">
        <v>159</v>
      </c>
      <c r="K15" s="99" t="s">
        <v>160</v>
      </c>
      <c r="L15" s="99"/>
      <c r="M15" s="99"/>
      <c r="N15" s="99"/>
      <c r="O15" s="99"/>
      <c r="P15">
        <v>9</v>
      </c>
    </row>
    <row r="16" spans="1:16" ht="12.75" customHeight="1" x14ac:dyDescent="0.25">
      <c r="A16" s="202" t="s">
        <v>89</v>
      </c>
      <c r="B16" s="203"/>
      <c r="C16" s="204"/>
      <c r="D16" s="99" t="s">
        <v>161</v>
      </c>
      <c r="E16" s="99" t="s">
        <v>90</v>
      </c>
      <c r="F16" s="99" t="s">
        <v>162</v>
      </c>
      <c r="G16" s="99" t="s">
        <v>77</v>
      </c>
      <c r="H16" s="99" t="s">
        <v>163</v>
      </c>
      <c r="I16" s="99" t="s">
        <v>97</v>
      </c>
      <c r="J16" s="99" t="s">
        <v>164</v>
      </c>
      <c r="K16" s="99" t="s">
        <v>165</v>
      </c>
      <c r="L16" s="99"/>
      <c r="M16" s="99"/>
      <c r="N16" s="99"/>
      <c r="O16" s="99"/>
      <c r="P16">
        <v>10</v>
      </c>
    </row>
    <row r="17" spans="1:16" ht="12.75" customHeight="1" x14ac:dyDescent="0.25">
      <c r="A17" s="202" t="s">
        <v>100</v>
      </c>
      <c r="B17" s="203"/>
      <c r="C17" s="204"/>
      <c r="D17" s="99" t="s">
        <v>166</v>
      </c>
      <c r="E17" s="99" t="s">
        <v>167</v>
      </c>
      <c r="F17" s="99" t="s">
        <v>168</v>
      </c>
      <c r="G17" s="99" t="s">
        <v>104</v>
      </c>
      <c r="H17" s="99" t="s">
        <v>169</v>
      </c>
      <c r="I17" s="99" t="s">
        <v>170</v>
      </c>
      <c r="J17" s="99" t="s">
        <v>171</v>
      </c>
      <c r="K17" s="99" t="s">
        <v>169</v>
      </c>
      <c r="L17" s="99"/>
      <c r="M17" s="99"/>
      <c r="N17" s="99"/>
      <c r="O17" s="99"/>
      <c r="P17">
        <v>11</v>
      </c>
    </row>
    <row r="18" spans="1:16" ht="12.75" customHeight="1" x14ac:dyDescent="0.25">
      <c r="A18" s="202" t="s">
        <v>110</v>
      </c>
      <c r="B18" s="203"/>
      <c r="C18" s="204"/>
      <c r="D18" s="99" t="s">
        <v>172</v>
      </c>
      <c r="E18" s="99" t="s">
        <v>173</v>
      </c>
      <c r="F18" s="99" t="s">
        <v>174</v>
      </c>
      <c r="G18" s="99" t="s">
        <v>175</v>
      </c>
      <c r="H18" s="99" t="s">
        <v>176</v>
      </c>
      <c r="I18" s="99" t="s">
        <v>177</v>
      </c>
      <c r="J18" s="99" t="s">
        <v>178</v>
      </c>
      <c r="K18" s="99" t="s">
        <v>179</v>
      </c>
      <c r="L18" s="99"/>
      <c r="M18" s="99"/>
      <c r="N18" s="99"/>
      <c r="O18" s="99"/>
      <c r="P18">
        <v>12</v>
      </c>
    </row>
    <row r="19" spans="1:16" ht="12.75" customHeight="1" thickBot="1" x14ac:dyDescent="0.3">
      <c r="A19" s="202" t="s">
        <v>123</v>
      </c>
      <c r="B19" s="203"/>
      <c r="C19" s="204"/>
      <c r="D19" s="99" t="s">
        <v>180</v>
      </c>
      <c r="E19" s="99" t="s">
        <v>181</v>
      </c>
      <c r="F19" s="99" t="s">
        <v>182</v>
      </c>
      <c r="G19" s="99" t="s">
        <v>133</v>
      </c>
      <c r="H19" s="99" t="s">
        <v>183</v>
      </c>
      <c r="I19" s="99" t="s">
        <v>109</v>
      </c>
      <c r="J19" s="99" t="s">
        <v>109</v>
      </c>
      <c r="K19" s="99" t="s">
        <v>184</v>
      </c>
      <c r="L19" s="99"/>
      <c r="M19" s="99"/>
      <c r="N19" s="99"/>
      <c r="O19" s="99"/>
      <c r="P19">
        <v>13</v>
      </c>
    </row>
    <row r="20" spans="1:16" ht="12.75" customHeight="1" x14ac:dyDescent="0.25">
      <c r="A20" s="202" t="s">
        <v>134</v>
      </c>
      <c r="B20" s="203"/>
      <c r="C20" s="204"/>
      <c r="D20" s="130" t="s">
        <v>185</v>
      </c>
      <c r="E20" s="130" t="s">
        <v>186</v>
      </c>
      <c r="F20" s="130" t="s">
        <v>187</v>
      </c>
      <c r="G20" s="130" t="s">
        <v>188</v>
      </c>
      <c r="H20" s="130" t="s">
        <v>189</v>
      </c>
      <c r="I20" s="130" t="s">
        <v>190</v>
      </c>
      <c r="J20" s="130" t="s">
        <v>191</v>
      </c>
      <c r="K20" s="130" t="s">
        <v>192</v>
      </c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193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2" t="s">
        <v>63</v>
      </c>
      <c r="B22" s="203"/>
      <c r="C22" s="204"/>
      <c r="D22" s="99" t="s">
        <v>194</v>
      </c>
      <c r="E22" s="99" t="s">
        <v>195</v>
      </c>
      <c r="F22" s="99" t="s">
        <v>196</v>
      </c>
      <c r="G22" s="99" t="s">
        <v>197</v>
      </c>
      <c r="H22" s="99" t="s">
        <v>198</v>
      </c>
      <c r="I22" s="99" t="s">
        <v>199</v>
      </c>
      <c r="J22" s="99" t="s">
        <v>200</v>
      </c>
      <c r="K22" s="99" t="s">
        <v>201</v>
      </c>
      <c r="L22" s="99"/>
      <c r="M22" s="99"/>
      <c r="N22" s="99"/>
      <c r="O22" s="99"/>
      <c r="P22">
        <v>15</v>
      </c>
    </row>
    <row r="23" spans="1:16" ht="12.75" customHeight="1" x14ac:dyDescent="0.25">
      <c r="A23" s="202" t="s">
        <v>76</v>
      </c>
      <c r="B23" s="203"/>
      <c r="C23" s="204"/>
      <c r="D23" s="99" t="s">
        <v>202</v>
      </c>
      <c r="E23" s="99" t="s">
        <v>201</v>
      </c>
      <c r="F23" s="99" t="s">
        <v>203</v>
      </c>
      <c r="G23" s="99" t="s">
        <v>197</v>
      </c>
      <c r="H23" s="99" t="s">
        <v>204</v>
      </c>
      <c r="I23" s="99" t="s">
        <v>205</v>
      </c>
      <c r="J23" s="99" t="s">
        <v>206</v>
      </c>
      <c r="K23" s="99" t="s">
        <v>207</v>
      </c>
      <c r="L23" s="99"/>
      <c r="M23" s="99"/>
      <c r="N23" s="99"/>
      <c r="O23" s="99"/>
      <c r="P23">
        <v>16</v>
      </c>
    </row>
    <row r="24" spans="1:16" ht="12.75" customHeight="1" x14ac:dyDescent="0.25">
      <c r="A24" s="202" t="s">
        <v>89</v>
      </c>
      <c r="B24" s="203"/>
      <c r="C24" s="204"/>
      <c r="D24" s="99" t="s">
        <v>208</v>
      </c>
      <c r="E24" s="99" t="s">
        <v>209</v>
      </c>
      <c r="F24" s="99" t="s">
        <v>210</v>
      </c>
      <c r="G24" s="99" t="s">
        <v>210</v>
      </c>
      <c r="H24" s="99" t="s">
        <v>207</v>
      </c>
      <c r="I24" s="99" t="s">
        <v>211</v>
      </c>
      <c r="J24" s="99" t="s">
        <v>204</v>
      </c>
      <c r="K24" s="99" t="s">
        <v>201</v>
      </c>
      <c r="L24" s="99"/>
      <c r="M24" s="99"/>
      <c r="N24" s="99"/>
      <c r="O24" s="99"/>
      <c r="P24">
        <v>17</v>
      </c>
    </row>
    <row r="25" spans="1:16" ht="12.75" customHeight="1" x14ac:dyDescent="0.25">
      <c r="A25" s="202" t="s">
        <v>100</v>
      </c>
      <c r="B25" s="203"/>
      <c r="C25" s="204"/>
      <c r="D25" s="99" t="s">
        <v>212</v>
      </c>
      <c r="E25" s="99" t="s">
        <v>201</v>
      </c>
      <c r="F25" s="99" t="s">
        <v>195</v>
      </c>
      <c r="G25" s="99" t="s">
        <v>213</v>
      </c>
      <c r="H25" s="99" t="s">
        <v>209</v>
      </c>
      <c r="I25" s="99" t="s">
        <v>200</v>
      </c>
      <c r="J25" s="99" t="s">
        <v>214</v>
      </c>
      <c r="K25" s="99" t="s">
        <v>214</v>
      </c>
      <c r="L25" s="99"/>
      <c r="M25" s="99"/>
      <c r="N25" s="99"/>
      <c r="O25" s="99"/>
      <c r="P25">
        <v>18</v>
      </c>
    </row>
    <row r="26" spans="1:16" ht="12.75" customHeight="1" x14ac:dyDescent="0.25">
      <c r="A26" s="202" t="s">
        <v>110</v>
      </c>
      <c r="B26" s="203"/>
      <c r="C26" s="204"/>
      <c r="D26" s="99" t="s">
        <v>208</v>
      </c>
      <c r="E26" s="99" t="s">
        <v>209</v>
      </c>
      <c r="F26" s="99" t="s">
        <v>215</v>
      </c>
      <c r="G26" s="99" t="s">
        <v>216</v>
      </c>
      <c r="H26" s="99" t="s">
        <v>217</v>
      </c>
      <c r="I26" s="99" t="s">
        <v>204</v>
      </c>
      <c r="J26" s="99" t="s">
        <v>204</v>
      </c>
      <c r="K26" s="99" t="s">
        <v>218</v>
      </c>
      <c r="L26" s="99"/>
      <c r="M26" s="99"/>
      <c r="N26" s="99"/>
      <c r="O26" s="99"/>
      <c r="P26">
        <v>19</v>
      </c>
    </row>
    <row r="27" spans="1:16" ht="12.75" customHeight="1" thickBot="1" x14ac:dyDescent="0.3">
      <c r="A27" s="202" t="s">
        <v>123</v>
      </c>
      <c r="B27" s="203"/>
      <c r="C27" s="204"/>
      <c r="D27" s="129" t="s">
        <v>219</v>
      </c>
      <c r="E27" s="129" t="s">
        <v>198</v>
      </c>
      <c r="F27" s="129" t="s">
        <v>203</v>
      </c>
      <c r="G27" s="129" t="s">
        <v>213</v>
      </c>
      <c r="H27" s="129" t="s">
        <v>220</v>
      </c>
      <c r="I27" s="129" t="s">
        <v>207</v>
      </c>
      <c r="J27" s="129" t="s">
        <v>214</v>
      </c>
      <c r="K27" s="129" t="s">
        <v>220</v>
      </c>
      <c r="L27" s="129"/>
      <c r="M27" s="129"/>
      <c r="N27" s="129"/>
      <c r="O27" s="129"/>
      <c r="P27">
        <v>20</v>
      </c>
    </row>
    <row r="28" spans="1:16" ht="12.75" customHeight="1" x14ac:dyDescent="0.25">
      <c r="A28" s="202" t="s">
        <v>134</v>
      </c>
      <c r="B28" s="203"/>
      <c r="C28" s="204"/>
      <c r="D28" s="130" t="s">
        <v>202</v>
      </c>
      <c r="E28" s="130" t="s">
        <v>209</v>
      </c>
      <c r="F28" s="130" t="s">
        <v>203</v>
      </c>
      <c r="G28" s="130" t="s">
        <v>216</v>
      </c>
      <c r="H28" s="130" t="s">
        <v>217</v>
      </c>
      <c r="I28" s="130" t="s">
        <v>221</v>
      </c>
      <c r="J28" s="130" t="s">
        <v>207</v>
      </c>
      <c r="K28" s="130" t="s">
        <v>222</v>
      </c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4" t="s">
        <v>223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</row>
    <row r="31" spans="1:16" ht="12.75" customHeight="1" x14ac:dyDescent="0.25">
      <c r="A31" s="216" t="s">
        <v>47</v>
      </c>
      <c r="B31" s="217"/>
      <c r="C31" s="218"/>
      <c r="D31" s="225" t="s">
        <v>48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</row>
    <row r="32" spans="1:16" x14ac:dyDescent="0.25">
      <c r="A32" s="219"/>
      <c r="B32" s="220"/>
      <c r="C32" s="22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224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2" t="s">
        <v>63</v>
      </c>
      <c r="B34" s="203"/>
      <c r="C34" s="204"/>
      <c r="D34" s="99" t="s">
        <v>64</v>
      </c>
      <c r="E34" s="99" t="s">
        <v>225</v>
      </c>
      <c r="F34" s="99" t="s">
        <v>226</v>
      </c>
      <c r="G34" s="99" t="s">
        <v>227</v>
      </c>
      <c r="H34" s="99" t="s">
        <v>228</v>
      </c>
      <c r="I34" s="99" t="s">
        <v>229</v>
      </c>
      <c r="J34" s="99" t="s">
        <v>230</v>
      </c>
      <c r="K34" s="99" t="s">
        <v>231</v>
      </c>
      <c r="L34" s="99" t="s">
        <v>232</v>
      </c>
      <c r="M34" s="99" t="s">
        <v>233</v>
      </c>
      <c r="N34" s="99" t="s">
        <v>234</v>
      </c>
      <c r="O34" s="99" t="s">
        <v>235</v>
      </c>
      <c r="P34">
        <v>22</v>
      </c>
    </row>
    <row r="35" spans="1:16" ht="12.75" customHeight="1" x14ac:dyDescent="0.25">
      <c r="A35" s="202" t="s">
        <v>76</v>
      </c>
      <c r="B35" s="203"/>
      <c r="C35" s="204"/>
      <c r="D35" s="99" t="s">
        <v>77</v>
      </c>
      <c r="E35" s="99" t="s">
        <v>236</v>
      </c>
      <c r="F35" s="99" t="s">
        <v>237</v>
      </c>
      <c r="G35" s="99" t="s">
        <v>238</v>
      </c>
      <c r="H35" s="99" t="s">
        <v>239</v>
      </c>
      <c r="I35" s="99" t="s">
        <v>240</v>
      </c>
      <c r="J35" s="99" t="s">
        <v>241</v>
      </c>
      <c r="K35" s="99" t="s">
        <v>242</v>
      </c>
      <c r="L35" s="99" t="s">
        <v>243</v>
      </c>
      <c r="M35" s="99" t="s">
        <v>244</v>
      </c>
      <c r="N35" s="99" t="s">
        <v>245</v>
      </c>
      <c r="O35" s="99" t="s">
        <v>246</v>
      </c>
      <c r="P35">
        <v>23</v>
      </c>
    </row>
    <row r="36" spans="1:16" ht="12.75" customHeight="1" x14ac:dyDescent="0.25">
      <c r="A36" s="202" t="s">
        <v>89</v>
      </c>
      <c r="B36" s="203"/>
      <c r="C36" s="204"/>
      <c r="D36" s="99" t="s">
        <v>90</v>
      </c>
      <c r="E36" s="99" t="s">
        <v>103</v>
      </c>
      <c r="F36" s="99" t="s">
        <v>247</v>
      </c>
      <c r="G36" s="99" t="s">
        <v>248</v>
      </c>
      <c r="H36" s="99" t="s">
        <v>249</v>
      </c>
      <c r="I36" s="99" t="s">
        <v>250</v>
      </c>
      <c r="J36" s="99" t="s">
        <v>251</v>
      </c>
      <c r="K36" s="99" t="s">
        <v>252</v>
      </c>
      <c r="L36" s="99" t="s">
        <v>253</v>
      </c>
      <c r="M36" s="99" t="s">
        <v>254</v>
      </c>
      <c r="N36" s="99" t="s">
        <v>255</v>
      </c>
      <c r="O36" s="99" t="s">
        <v>256</v>
      </c>
      <c r="P36">
        <v>24</v>
      </c>
    </row>
    <row r="37" spans="1:16" ht="12.75" customHeight="1" x14ac:dyDescent="0.25">
      <c r="A37" s="202" t="s">
        <v>100</v>
      </c>
      <c r="B37" s="203"/>
      <c r="C37" s="204"/>
      <c r="D37" s="99" t="s">
        <v>101</v>
      </c>
      <c r="E37" s="99" t="s">
        <v>257</v>
      </c>
      <c r="F37" s="99" t="s">
        <v>258</v>
      </c>
      <c r="G37" s="99" t="s">
        <v>259</v>
      </c>
      <c r="H37" s="99" t="s">
        <v>260</v>
      </c>
      <c r="I37" s="99" t="s">
        <v>261</v>
      </c>
      <c r="J37" s="99" t="s">
        <v>262</v>
      </c>
      <c r="K37" s="99" t="s">
        <v>263</v>
      </c>
      <c r="L37" s="99" t="s">
        <v>264</v>
      </c>
      <c r="M37" s="99" t="s">
        <v>265</v>
      </c>
      <c r="N37" s="99" t="s">
        <v>266</v>
      </c>
      <c r="O37" s="99" t="s">
        <v>267</v>
      </c>
      <c r="P37">
        <v>25</v>
      </c>
    </row>
    <row r="38" spans="1:16" ht="12.75" customHeight="1" x14ac:dyDescent="0.25">
      <c r="A38" s="202" t="s">
        <v>110</v>
      </c>
      <c r="B38" s="203"/>
      <c r="C38" s="204"/>
      <c r="D38" s="99" t="s">
        <v>111</v>
      </c>
      <c r="E38" s="99" t="s">
        <v>268</v>
      </c>
      <c r="F38" s="99" t="s">
        <v>269</v>
      </c>
      <c r="G38" s="99" t="s">
        <v>270</v>
      </c>
      <c r="H38" s="99" t="s">
        <v>271</v>
      </c>
      <c r="I38" s="99" t="s">
        <v>272</v>
      </c>
      <c r="J38" s="99" t="s">
        <v>273</v>
      </c>
      <c r="K38" s="99" t="s">
        <v>274</v>
      </c>
      <c r="L38" s="99" t="s">
        <v>275</v>
      </c>
      <c r="M38" s="99" t="s">
        <v>276</v>
      </c>
      <c r="N38" s="99" t="s">
        <v>277</v>
      </c>
      <c r="O38" s="99" t="s">
        <v>278</v>
      </c>
      <c r="P38">
        <v>26</v>
      </c>
    </row>
    <row r="39" spans="1:16" ht="12.75" customHeight="1" thickBot="1" x14ac:dyDescent="0.3">
      <c r="A39" s="202" t="s">
        <v>123</v>
      </c>
      <c r="B39" s="203"/>
      <c r="C39" s="204"/>
      <c r="D39" s="99" t="s">
        <v>124</v>
      </c>
      <c r="E39" s="99" t="s">
        <v>279</v>
      </c>
      <c r="F39" s="99" t="s">
        <v>280</v>
      </c>
      <c r="G39" s="99" t="s">
        <v>281</v>
      </c>
      <c r="H39" s="99" t="s">
        <v>282</v>
      </c>
      <c r="I39" s="99" t="s">
        <v>283</v>
      </c>
      <c r="J39" s="99" t="s">
        <v>284</v>
      </c>
      <c r="K39" s="99" t="s">
        <v>285</v>
      </c>
      <c r="L39" s="99" t="s">
        <v>286</v>
      </c>
      <c r="M39" s="99" t="s">
        <v>287</v>
      </c>
      <c r="N39" s="99" t="s">
        <v>288</v>
      </c>
      <c r="O39" s="99" t="s">
        <v>289</v>
      </c>
      <c r="P39">
        <v>27</v>
      </c>
    </row>
    <row r="40" spans="1:16" ht="12.75" customHeight="1" x14ac:dyDescent="0.25">
      <c r="A40" s="202" t="s">
        <v>134</v>
      </c>
      <c r="B40" s="203"/>
      <c r="C40" s="204"/>
      <c r="D40" s="130" t="s">
        <v>135</v>
      </c>
      <c r="E40" s="130" t="s">
        <v>290</v>
      </c>
      <c r="F40" s="130" t="s">
        <v>291</v>
      </c>
      <c r="G40" s="130" t="s">
        <v>292</v>
      </c>
      <c r="H40" s="130" t="s">
        <v>293</v>
      </c>
      <c r="I40" s="130" t="s">
        <v>294</v>
      </c>
      <c r="J40" s="130" t="s">
        <v>295</v>
      </c>
      <c r="K40" s="130" t="s">
        <v>296</v>
      </c>
      <c r="L40" s="130" t="s">
        <v>297</v>
      </c>
      <c r="M40" s="130" t="s">
        <v>298</v>
      </c>
      <c r="N40" s="130" t="s">
        <v>299</v>
      </c>
      <c r="O40" s="130" t="s">
        <v>300</v>
      </c>
      <c r="P40">
        <v>28</v>
      </c>
    </row>
    <row r="41" spans="1:16" ht="12.75" customHeight="1" x14ac:dyDescent="0.25">
      <c r="A41" s="42"/>
      <c r="B41" s="43"/>
      <c r="C41" s="43"/>
      <c r="D41" s="74" t="s">
        <v>301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2" t="s">
        <v>63</v>
      </c>
      <c r="B42" s="203"/>
      <c r="C42" s="204"/>
      <c r="D42" s="99" t="s">
        <v>148</v>
      </c>
      <c r="E42" s="99" t="s">
        <v>302</v>
      </c>
      <c r="F42" s="99" t="s">
        <v>303</v>
      </c>
      <c r="G42" s="99" t="s">
        <v>304</v>
      </c>
      <c r="H42" s="99" t="s">
        <v>305</v>
      </c>
      <c r="I42" s="99" t="s">
        <v>306</v>
      </c>
      <c r="J42" s="99" t="s">
        <v>307</v>
      </c>
      <c r="K42" s="99" t="s">
        <v>308</v>
      </c>
      <c r="L42" s="99"/>
      <c r="M42" s="99"/>
      <c r="N42" s="99"/>
      <c r="O42" s="99"/>
      <c r="P42">
        <v>29</v>
      </c>
    </row>
    <row r="43" spans="1:16" ht="12.75" customHeight="1" x14ac:dyDescent="0.25">
      <c r="A43" s="202" t="s">
        <v>76</v>
      </c>
      <c r="B43" s="203"/>
      <c r="C43" s="204"/>
      <c r="D43" s="99" t="s">
        <v>155</v>
      </c>
      <c r="E43" s="99" t="s">
        <v>309</v>
      </c>
      <c r="F43" s="99" t="s">
        <v>310</v>
      </c>
      <c r="G43" s="99" t="s">
        <v>311</v>
      </c>
      <c r="H43" s="99" t="s">
        <v>312</v>
      </c>
      <c r="I43" s="99" t="s">
        <v>313</v>
      </c>
      <c r="J43" s="99" t="s">
        <v>314</v>
      </c>
      <c r="K43" s="99" t="s">
        <v>315</v>
      </c>
      <c r="L43" s="99"/>
      <c r="M43" s="99"/>
      <c r="N43" s="99"/>
      <c r="O43" s="99"/>
      <c r="P43">
        <v>30</v>
      </c>
    </row>
    <row r="44" spans="1:16" ht="12.75" customHeight="1" x14ac:dyDescent="0.25">
      <c r="A44" s="202" t="s">
        <v>89</v>
      </c>
      <c r="B44" s="203"/>
      <c r="C44" s="204"/>
      <c r="D44" s="99" t="s">
        <v>161</v>
      </c>
      <c r="E44" s="99" t="s">
        <v>316</v>
      </c>
      <c r="F44" s="99" t="s">
        <v>317</v>
      </c>
      <c r="G44" s="99" t="s">
        <v>318</v>
      </c>
      <c r="H44" s="99" t="s">
        <v>319</v>
      </c>
      <c r="I44" s="99" t="s">
        <v>320</v>
      </c>
      <c r="J44" s="99" t="s">
        <v>321</v>
      </c>
      <c r="K44" s="99" t="s">
        <v>135</v>
      </c>
      <c r="L44" s="99"/>
      <c r="M44" s="99"/>
      <c r="N44" s="99"/>
      <c r="O44" s="99"/>
      <c r="P44">
        <v>31</v>
      </c>
    </row>
    <row r="45" spans="1:16" ht="12.75" customHeight="1" x14ac:dyDescent="0.25">
      <c r="A45" s="202" t="s">
        <v>100</v>
      </c>
      <c r="B45" s="203"/>
      <c r="C45" s="204"/>
      <c r="D45" s="99" t="s">
        <v>166</v>
      </c>
      <c r="E45" s="99" t="s">
        <v>322</v>
      </c>
      <c r="F45" s="99" t="s">
        <v>323</v>
      </c>
      <c r="G45" s="99" t="s">
        <v>324</v>
      </c>
      <c r="H45" s="99" t="s">
        <v>325</v>
      </c>
      <c r="I45" s="99" t="s">
        <v>326</v>
      </c>
      <c r="J45" s="99" t="s">
        <v>327</v>
      </c>
      <c r="K45" s="99" t="s">
        <v>328</v>
      </c>
      <c r="L45" s="99"/>
      <c r="M45" s="99"/>
      <c r="N45" s="99"/>
      <c r="O45" s="99"/>
      <c r="P45">
        <v>32</v>
      </c>
    </row>
    <row r="46" spans="1:16" ht="12.75" customHeight="1" x14ac:dyDescent="0.25">
      <c r="A46" s="202" t="s">
        <v>110</v>
      </c>
      <c r="B46" s="203"/>
      <c r="C46" s="204"/>
      <c r="D46" s="99" t="s">
        <v>172</v>
      </c>
      <c r="E46" s="99" t="s">
        <v>329</v>
      </c>
      <c r="F46" s="99" t="s">
        <v>330</v>
      </c>
      <c r="G46" s="99" t="s">
        <v>331</v>
      </c>
      <c r="H46" s="99" t="s">
        <v>332</v>
      </c>
      <c r="I46" s="99" t="s">
        <v>333</v>
      </c>
      <c r="J46" s="99" t="s">
        <v>334</v>
      </c>
      <c r="K46" s="99" t="s">
        <v>335</v>
      </c>
      <c r="L46" s="99"/>
      <c r="M46" s="99"/>
      <c r="N46" s="99"/>
      <c r="O46" s="99"/>
      <c r="P46">
        <v>33</v>
      </c>
    </row>
    <row r="47" spans="1:16" ht="12.75" customHeight="1" thickBot="1" x14ac:dyDescent="0.3">
      <c r="A47" s="202" t="s">
        <v>123</v>
      </c>
      <c r="B47" s="203"/>
      <c r="C47" s="204"/>
      <c r="D47" s="99" t="s">
        <v>180</v>
      </c>
      <c r="E47" s="99" t="s">
        <v>336</v>
      </c>
      <c r="F47" s="99" t="s">
        <v>337</v>
      </c>
      <c r="G47" s="99" t="s">
        <v>338</v>
      </c>
      <c r="H47" s="99" t="s">
        <v>339</v>
      </c>
      <c r="I47" s="99" t="s">
        <v>340</v>
      </c>
      <c r="J47" s="99" t="s">
        <v>341</v>
      </c>
      <c r="K47" s="99" t="s">
        <v>342</v>
      </c>
      <c r="L47" s="99"/>
      <c r="M47" s="99"/>
      <c r="N47" s="99"/>
      <c r="O47" s="99"/>
      <c r="P47">
        <v>34</v>
      </c>
    </row>
    <row r="48" spans="1:16" ht="12.75" customHeight="1" x14ac:dyDescent="0.25">
      <c r="A48" s="202" t="s">
        <v>134</v>
      </c>
      <c r="B48" s="203"/>
      <c r="C48" s="204"/>
      <c r="D48" s="130" t="s">
        <v>185</v>
      </c>
      <c r="E48" s="130" t="s">
        <v>343</v>
      </c>
      <c r="F48" s="130" t="s">
        <v>344</v>
      </c>
      <c r="G48" s="130" t="s">
        <v>345</v>
      </c>
      <c r="H48" s="130" t="s">
        <v>346</v>
      </c>
      <c r="I48" s="130" t="s">
        <v>347</v>
      </c>
      <c r="J48" s="130" t="s">
        <v>348</v>
      </c>
      <c r="K48" s="130" t="s">
        <v>349</v>
      </c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350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2" t="s">
        <v>63</v>
      </c>
      <c r="B50" s="203"/>
      <c r="C50" s="204"/>
      <c r="D50" s="99" t="s">
        <v>194</v>
      </c>
      <c r="E50" s="99" t="s">
        <v>351</v>
      </c>
      <c r="F50" s="99" t="s">
        <v>218</v>
      </c>
      <c r="G50" s="99" t="s">
        <v>352</v>
      </c>
      <c r="H50" s="99" t="s">
        <v>353</v>
      </c>
      <c r="I50" s="99" t="s">
        <v>218</v>
      </c>
      <c r="J50" s="99" t="s">
        <v>218</v>
      </c>
      <c r="K50" s="99" t="s">
        <v>218</v>
      </c>
      <c r="L50" s="99"/>
      <c r="M50" s="99"/>
      <c r="N50" s="99"/>
      <c r="O50" s="99"/>
      <c r="P50">
        <v>36</v>
      </c>
    </row>
    <row r="51" spans="1:16" ht="12.75" customHeight="1" x14ac:dyDescent="0.25">
      <c r="A51" s="202" t="s">
        <v>76</v>
      </c>
      <c r="B51" s="203"/>
      <c r="C51" s="204"/>
      <c r="D51" s="99" t="s">
        <v>202</v>
      </c>
      <c r="E51" s="99" t="s">
        <v>199</v>
      </c>
      <c r="F51" s="99" t="s">
        <v>214</v>
      </c>
      <c r="G51" s="99" t="s">
        <v>201</v>
      </c>
      <c r="H51" s="99" t="s">
        <v>218</v>
      </c>
      <c r="I51" s="99" t="s">
        <v>220</v>
      </c>
      <c r="J51" s="99" t="s">
        <v>214</v>
      </c>
      <c r="K51" s="99" t="s">
        <v>214</v>
      </c>
      <c r="L51" s="99"/>
      <c r="M51" s="99"/>
      <c r="N51" s="99"/>
      <c r="O51" s="99"/>
      <c r="P51">
        <v>37</v>
      </c>
    </row>
    <row r="52" spans="1:16" ht="12.75" customHeight="1" x14ac:dyDescent="0.25">
      <c r="A52" s="202" t="s">
        <v>89</v>
      </c>
      <c r="B52" s="203"/>
      <c r="C52" s="204"/>
      <c r="D52" s="99" t="s">
        <v>208</v>
      </c>
      <c r="E52" s="99" t="s">
        <v>199</v>
      </c>
      <c r="F52" s="99" t="s">
        <v>214</v>
      </c>
      <c r="G52" s="99" t="s">
        <v>201</v>
      </c>
      <c r="H52" s="99" t="s">
        <v>200</v>
      </c>
      <c r="I52" s="99" t="s">
        <v>222</v>
      </c>
      <c r="J52" s="99" t="s">
        <v>217</v>
      </c>
      <c r="K52" s="99" t="s">
        <v>217</v>
      </c>
      <c r="L52" s="99"/>
      <c r="M52" s="99"/>
      <c r="N52" s="99"/>
      <c r="O52" s="99"/>
      <c r="P52">
        <v>38</v>
      </c>
    </row>
    <row r="53" spans="1:16" ht="12.75" customHeight="1" x14ac:dyDescent="0.25">
      <c r="A53" s="202" t="s">
        <v>100</v>
      </c>
      <c r="B53" s="203"/>
      <c r="C53" s="204"/>
      <c r="D53" s="99" t="s">
        <v>212</v>
      </c>
      <c r="E53" s="99" t="s">
        <v>354</v>
      </c>
      <c r="F53" s="99" t="s">
        <v>355</v>
      </c>
      <c r="G53" s="99" t="s">
        <v>200</v>
      </c>
      <c r="H53" s="99" t="s">
        <v>218</v>
      </c>
      <c r="I53" s="99" t="s">
        <v>218</v>
      </c>
      <c r="J53" s="99" t="s">
        <v>200</v>
      </c>
      <c r="K53" s="99" t="s">
        <v>222</v>
      </c>
      <c r="L53" s="99"/>
      <c r="M53" s="99"/>
      <c r="N53" s="99"/>
      <c r="O53" s="99"/>
      <c r="P53">
        <v>39</v>
      </c>
    </row>
    <row r="54" spans="1:16" ht="12.75" customHeight="1" x14ac:dyDescent="0.25">
      <c r="A54" s="202" t="s">
        <v>110</v>
      </c>
      <c r="B54" s="203"/>
      <c r="C54" s="204"/>
      <c r="D54" s="99" t="s">
        <v>208</v>
      </c>
      <c r="E54" s="99" t="s">
        <v>199</v>
      </c>
      <c r="F54" s="99" t="s">
        <v>214</v>
      </c>
      <c r="G54" s="99" t="s">
        <v>209</v>
      </c>
      <c r="H54" s="99" t="s">
        <v>201</v>
      </c>
      <c r="I54" s="99" t="s">
        <v>200</v>
      </c>
      <c r="J54" s="99" t="s">
        <v>222</v>
      </c>
      <c r="K54" s="99" t="s">
        <v>200</v>
      </c>
      <c r="L54" s="99"/>
      <c r="M54" s="99"/>
      <c r="N54" s="99"/>
      <c r="O54" s="99"/>
      <c r="P54">
        <v>40</v>
      </c>
    </row>
    <row r="55" spans="1:16" ht="12.75" customHeight="1" thickBot="1" x14ac:dyDescent="0.3">
      <c r="A55" s="202" t="s">
        <v>123</v>
      </c>
      <c r="B55" s="203"/>
      <c r="C55" s="204"/>
      <c r="D55" s="129" t="s">
        <v>219</v>
      </c>
      <c r="E55" s="129" t="s">
        <v>206</v>
      </c>
      <c r="F55" s="129" t="s">
        <v>222</v>
      </c>
      <c r="G55" s="129" t="s">
        <v>353</v>
      </c>
      <c r="H55" s="129" t="s">
        <v>198</v>
      </c>
      <c r="I55" s="129" t="s">
        <v>201</v>
      </c>
      <c r="J55" s="129" t="s">
        <v>218</v>
      </c>
      <c r="K55" s="129" t="s">
        <v>218</v>
      </c>
      <c r="L55" s="129"/>
      <c r="M55" s="129"/>
      <c r="N55" s="129"/>
      <c r="O55" s="129"/>
      <c r="P55">
        <v>41</v>
      </c>
    </row>
    <row r="56" spans="1:16" ht="12.75" customHeight="1" x14ac:dyDescent="0.25">
      <c r="A56" s="202" t="s">
        <v>134</v>
      </c>
      <c r="B56" s="203"/>
      <c r="C56" s="204"/>
      <c r="D56" s="130" t="s">
        <v>202</v>
      </c>
      <c r="E56" s="130" t="s">
        <v>356</v>
      </c>
      <c r="F56" s="130" t="s">
        <v>214</v>
      </c>
      <c r="G56" s="130" t="s">
        <v>209</v>
      </c>
      <c r="H56" s="130" t="s">
        <v>201</v>
      </c>
      <c r="I56" s="130" t="s">
        <v>200</v>
      </c>
      <c r="J56" s="130" t="s">
        <v>222</v>
      </c>
      <c r="K56" s="130" t="s">
        <v>222</v>
      </c>
      <c r="L56" s="130"/>
      <c r="M56" s="130"/>
      <c r="N56" s="130"/>
      <c r="O56" s="130"/>
      <c r="P56">
        <v>42</v>
      </c>
    </row>
    <row r="57" spans="1:16" x14ac:dyDescent="0.25">
      <c r="A57" s="223" t="s">
        <v>357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6" x14ac:dyDescent="0.2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6" x14ac:dyDescent="0.2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52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358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359</v>
      </c>
      <c r="B3" s="239"/>
      <c r="C3" s="240"/>
      <c r="D3" s="247" t="str">
        <f>Data!B4</f>
        <v>August</v>
      </c>
      <c r="E3" s="248"/>
      <c r="F3" s="248"/>
      <c r="G3" s="249"/>
      <c r="H3" s="247">
        <f>Data!B6</f>
        <v>44743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360</v>
      </c>
      <c r="E4" s="200" t="s">
        <v>361</v>
      </c>
      <c r="F4" s="201"/>
      <c r="G4" s="250" t="s">
        <v>362</v>
      </c>
      <c r="H4" s="250" t="s">
        <v>360</v>
      </c>
      <c r="I4" s="200" t="s">
        <v>361</v>
      </c>
      <c r="J4" s="201"/>
      <c r="K4" s="250" t="s">
        <v>362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2023   (Preliminary)</v>
      </c>
      <c r="F5" s="27">
        <f>Data!A4-1</f>
        <v>2022</v>
      </c>
      <c r="G5" s="251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1"/>
    </row>
    <row r="6" spans="1:12" x14ac:dyDescent="0.25">
      <c r="A6" s="228"/>
      <c r="B6" s="229"/>
      <c r="C6" s="230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1" t="s">
        <v>363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364</v>
      </c>
      <c r="E8" s="56" t="s">
        <v>365</v>
      </c>
      <c r="F8" s="56" t="s">
        <v>366</v>
      </c>
      <c r="G8" s="56" t="s">
        <v>367</v>
      </c>
      <c r="H8" s="56" t="s">
        <v>368</v>
      </c>
      <c r="I8" s="56" t="s">
        <v>369</v>
      </c>
      <c r="J8" s="56" t="s">
        <v>370</v>
      </c>
      <c r="K8" s="57" t="s">
        <v>371</v>
      </c>
      <c r="L8" s="60" t="s">
        <v>62</v>
      </c>
    </row>
    <row r="9" spans="1:12" ht="12.75" customHeight="1" x14ac:dyDescent="0.25">
      <c r="A9" s="234" t="s">
        <v>372</v>
      </c>
      <c r="B9" s="235"/>
      <c r="C9" s="236"/>
      <c r="D9" s="120">
        <v>2</v>
      </c>
      <c r="E9" s="70">
        <v>157</v>
      </c>
      <c r="F9" s="96">
        <v>154</v>
      </c>
      <c r="G9" s="147">
        <v>2.2000000000000002</v>
      </c>
      <c r="H9" s="120">
        <v>2</v>
      </c>
      <c r="I9" s="70">
        <v>152</v>
      </c>
      <c r="J9" s="70">
        <v>153</v>
      </c>
      <c r="K9" s="147">
        <v>-0.3</v>
      </c>
      <c r="L9">
        <v>1</v>
      </c>
    </row>
    <row r="10" spans="1:12" ht="12.75" customHeight="1" x14ac:dyDescent="0.25">
      <c r="A10" s="234" t="s">
        <v>373</v>
      </c>
      <c r="B10" s="235"/>
      <c r="C10" s="236"/>
      <c r="D10" s="120">
        <v>70</v>
      </c>
      <c r="E10" s="70">
        <v>631</v>
      </c>
      <c r="F10" s="96">
        <v>616</v>
      </c>
      <c r="G10" s="147">
        <v>2.4</v>
      </c>
      <c r="H10" s="120">
        <v>72</v>
      </c>
      <c r="I10" s="70">
        <v>600</v>
      </c>
      <c r="J10" s="70">
        <v>586</v>
      </c>
      <c r="K10" s="147">
        <v>2.2999999999999998</v>
      </c>
      <c r="L10">
        <v>2</v>
      </c>
    </row>
    <row r="11" spans="1:12" ht="12.75" customHeight="1" x14ac:dyDescent="0.25">
      <c r="A11" s="234" t="s">
        <v>374</v>
      </c>
      <c r="B11" s="235"/>
      <c r="C11" s="236"/>
      <c r="D11" s="120">
        <v>12</v>
      </c>
      <c r="E11" s="70">
        <v>170</v>
      </c>
      <c r="F11" s="96">
        <v>164</v>
      </c>
      <c r="G11" s="147">
        <v>3.8</v>
      </c>
      <c r="H11" s="120">
        <v>15</v>
      </c>
      <c r="I11" s="70">
        <v>162</v>
      </c>
      <c r="J11" s="70">
        <v>161</v>
      </c>
      <c r="K11" s="147">
        <v>0.5</v>
      </c>
      <c r="L11">
        <v>3</v>
      </c>
    </row>
    <row r="12" spans="1:12" ht="12.75" customHeight="1" x14ac:dyDescent="0.25">
      <c r="A12" s="234" t="s">
        <v>375</v>
      </c>
      <c r="B12" s="235"/>
      <c r="C12" s="236"/>
      <c r="D12" s="120">
        <v>82</v>
      </c>
      <c r="E12" s="70">
        <v>359</v>
      </c>
      <c r="F12" s="96">
        <v>349</v>
      </c>
      <c r="G12" s="147">
        <v>3</v>
      </c>
      <c r="H12" s="120">
        <v>81</v>
      </c>
      <c r="I12" s="70">
        <v>353</v>
      </c>
      <c r="J12" s="70">
        <v>351</v>
      </c>
      <c r="K12" s="147">
        <v>0.7</v>
      </c>
      <c r="L12">
        <v>4</v>
      </c>
    </row>
    <row r="13" spans="1:12" ht="12.75" customHeight="1" x14ac:dyDescent="0.25">
      <c r="A13" s="234" t="s">
        <v>376</v>
      </c>
      <c r="B13" s="235"/>
      <c r="C13" s="236"/>
      <c r="D13" s="120">
        <v>5</v>
      </c>
      <c r="E13" s="70">
        <v>294</v>
      </c>
      <c r="F13" s="96">
        <v>284</v>
      </c>
      <c r="G13" s="147">
        <v>3.3</v>
      </c>
      <c r="H13" s="120">
        <v>17</v>
      </c>
      <c r="I13" s="70">
        <v>281</v>
      </c>
      <c r="J13" s="70">
        <v>277</v>
      </c>
      <c r="K13" s="147">
        <v>1.7</v>
      </c>
      <c r="L13">
        <v>5</v>
      </c>
    </row>
    <row r="14" spans="1:12" ht="12.75" customHeight="1" x14ac:dyDescent="0.25">
      <c r="A14" s="234" t="s">
        <v>377</v>
      </c>
      <c r="B14" s="235"/>
      <c r="C14" s="236"/>
      <c r="D14" s="120">
        <v>41</v>
      </c>
      <c r="E14" s="70">
        <v>1334</v>
      </c>
      <c r="F14" s="96">
        <v>1313</v>
      </c>
      <c r="G14" s="147">
        <v>1.5</v>
      </c>
      <c r="H14" s="120">
        <v>41</v>
      </c>
      <c r="I14" s="70">
        <v>1361</v>
      </c>
      <c r="J14" s="70">
        <v>1320</v>
      </c>
      <c r="K14" s="147">
        <v>3.1</v>
      </c>
      <c r="L14">
        <v>6</v>
      </c>
    </row>
    <row r="15" spans="1:12" ht="12.75" customHeight="1" x14ac:dyDescent="0.25">
      <c r="A15" s="234" t="s">
        <v>378</v>
      </c>
      <c r="B15" s="235"/>
      <c r="C15" s="236"/>
      <c r="D15" s="120">
        <v>46</v>
      </c>
      <c r="E15" s="70">
        <v>2281</v>
      </c>
      <c r="F15" s="96">
        <v>2201</v>
      </c>
      <c r="G15" s="147">
        <v>3.6</v>
      </c>
      <c r="H15" s="120">
        <v>47</v>
      </c>
      <c r="I15" s="70">
        <v>2257</v>
      </c>
      <c r="J15" s="70">
        <v>2187</v>
      </c>
      <c r="K15" s="147">
        <v>3.2</v>
      </c>
      <c r="L15">
        <v>7</v>
      </c>
    </row>
    <row r="16" spans="1:12" ht="12.75" customHeight="1" x14ac:dyDescent="0.25">
      <c r="A16" s="234" t="s">
        <v>379</v>
      </c>
      <c r="B16" s="235"/>
      <c r="C16" s="236"/>
      <c r="D16" s="120">
        <v>2</v>
      </c>
      <c r="E16" s="70">
        <v>73</v>
      </c>
      <c r="F16" s="96">
        <v>70</v>
      </c>
      <c r="G16" s="147">
        <v>5.2</v>
      </c>
      <c r="H16" s="120">
        <v>4</v>
      </c>
      <c r="I16" s="70">
        <v>68</v>
      </c>
      <c r="J16" s="70">
        <v>65</v>
      </c>
      <c r="K16" s="147">
        <v>4.2</v>
      </c>
      <c r="L16">
        <v>8</v>
      </c>
    </row>
    <row r="17" spans="1:12" ht="12.75" customHeight="1" x14ac:dyDescent="0.25">
      <c r="A17" s="234" t="s">
        <v>380</v>
      </c>
      <c r="B17" s="235"/>
      <c r="C17" s="236"/>
      <c r="D17" s="120">
        <v>18</v>
      </c>
      <c r="E17" s="70">
        <v>291</v>
      </c>
      <c r="F17" s="96">
        <v>280</v>
      </c>
      <c r="G17" s="147">
        <v>4.0999999999999996</v>
      </c>
      <c r="H17" s="120">
        <v>20</v>
      </c>
      <c r="I17" s="70">
        <v>283</v>
      </c>
      <c r="J17" s="70">
        <v>273</v>
      </c>
      <c r="K17" s="147">
        <v>3.8</v>
      </c>
      <c r="L17">
        <v>9</v>
      </c>
    </row>
    <row r="18" spans="1:12" ht="12.75" customHeight="1" x14ac:dyDescent="0.25">
      <c r="A18" s="234" t="s">
        <v>381</v>
      </c>
      <c r="B18" s="235"/>
      <c r="C18" s="236"/>
      <c r="D18" s="121"/>
      <c r="E18" s="71">
        <f>SUM(E9:E17)</f>
        <v>5590</v>
      </c>
      <c r="F18" s="31">
        <f>SUM(F9:F17)</f>
        <v>5431</v>
      </c>
      <c r="G18" s="147">
        <f>((E18-F18)/F18)*100</f>
        <v>2.9276376357945129</v>
      </c>
      <c r="H18" s="121"/>
      <c r="I18" s="71">
        <f>SUM(I9:I17)</f>
        <v>5517</v>
      </c>
      <c r="J18" s="71">
        <f>SUM(J9:J17)</f>
        <v>5373</v>
      </c>
      <c r="K18" s="147">
        <f>((I18-J18)/J18)*100</f>
        <v>2.6800670016750421</v>
      </c>
    </row>
    <row r="19" spans="1:12" ht="12.75" customHeight="1" x14ac:dyDescent="0.25">
      <c r="A19" s="50" t="s">
        <v>382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4" t="s">
        <v>383</v>
      </c>
      <c r="B20" s="235"/>
      <c r="C20" s="236"/>
      <c r="D20" s="120">
        <v>1</v>
      </c>
      <c r="E20" s="70">
        <v>145</v>
      </c>
      <c r="F20" s="96">
        <v>141</v>
      </c>
      <c r="G20" s="147">
        <v>2.7</v>
      </c>
      <c r="H20" s="120">
        <v>1</v>
      </c>
      <c r="I20" s="70">
        <v>119</v>
      </c>
      <c r="J20" s="70">
        <v>120</v>
      </c>
      <c r="K20" s="147">
        <v>-0.4</v>
      </c>
      <c r="L20">
        <v>10</v>
      </c>
    </row>
    <row r="21" spans="1:12" ht="12.75" customHeight="1" x14ac:dyDescent="0.25">
      <c r="A21" s="234" t="s">
        <v>384</v>
      </c>
      <c r="B21" s="235"/>
      <c r="C21" s="236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4" t="s">
        <v>385</v>
      </c>
      <c r="B22" s="235"/>
      <c r="C22" s="236"/>
      <c r="D22" s="120">
        <v>96</v>
      </c>
      <c r="E22" s="70">
        <v>2239</v>
      </c>
      <c r="F22" s="96">
        <v>2199</v>
      </c>
      <c r="G22" s="147">
        <v>1.8</v>
      </c>
      <c r="H22" s="120">
        <v>98</v>
      </c>
      <c r="I22" s="70">
        <v>2413</v>
      </c>
      <c r="J22" s="70">
        <v>2374</v>
      </c>
      <c r="K22" s="147">
        <v>1.7</v>
      </c>
      <c r="L22">
        <v>12</v>
      </c>
    </row>
    <row r="23" spans="1:12" ht="12.75" customHeight="1" x14ac:dyDescent="0.25">
      <c r="A23" s="234" t="s">
        <v>386</v>
      </c>
      <c r="B23" s="235"/>
      <c r="C23" s="236"/>
      <c r="D23" s="120">
        <v>59</v>
      </c>
      <c r="E23" s="70">
        <v>1702</v>
      </c>
      <c r="F23" s="96">
        <v>1686</v>
      </c>
      <c r="G23" s="147">
        <v>0.9</v>
      </c>
      <c r="H23" s="120">
        <v>60</v>
      </c>
      <c r="I23" s="70">
        <v>1764</v>
      </c>
      <c r="J23" s="70">
        <v>1731</v>
      </c>
      <c r="K23" s="147">
        <v>1.9</v>
      </c>
      <c r="L23">
        <v>13</v>
      </c>
    </row>
    <row r="24" spans="1:12" ht="12.75" customHeight="1" x14ac:dyDescent="0.25">
      <c r="A24" s="234" t="s">
        <v>387</v>
      </c>
      <c r="B24" s="235"/>
      <c r="C24" s="236"/>
      <c r="D24" s="120">
        <v>6</v>
      </c>
      <c r="E24" s="70">
        <v>618</v>
      </c>
      <c r="F24" s="96">
        <v>615</v>
      </c>
      <c r="G24" s="147">
        <v>0.5</v>
      </c>
      <c r="H24" s="120">
        <v>7</v>
      </c>
      <c r="I24" s="70">
        <v>618</v>
      </c>
      <c r="J24" s="70">
        <v>621</v>
      </c>
      <c r="K24" s="147">
        <v>-0.5</v>
      </c>
      <c r="L24">
        <v>14</v>
      </c>
    </row>
    <row r="25" spans="1:12" ht="12.75" customHeight="1" x14ac:dyDescent="0.25">
      <c r="A25" s="234" t="s">
        <v>388</v>
      </c>
      <c r="B25" s="235"/>
      <c r="C25" s="236"/>
      <c r="D25" s="120">
        <v>54</v>
      </c>
      <c r="E25" s="70">
        <v>2003</v>
      </c>
      <c r="F25" s="96">
        <v>1941</v>
      </c>
      <c r="G25" s="147">
        <v>3.2</v>
      </c>
      <c r="H25" s="120">
        <v>57</v>
      </c>
      <c r="I25" s="70">
        <v>2047</v>
      </c>
      <c r="J25" s="70">
        <v>1959</v>
      </c>
      <c r="K25" s="147">
        <v>4.5</v>
      </c>
      <c r="L25">
        <v>15</v>
      </c>
    </row>
    <row r="26" spans="1:12" ht="12.75" customHeight="1" x14ac:dyDescent="0.25">
      <c r="A26" s="234" t="s">
        <v>389</v>
      </c>
      <c r="B26" s="235"/>
      <c r="C26" s="236"/>
      <c r="D26" s="120">
        <v>54</v>
      </c>
      <c r="E26" s="70">
        <v>1586</v>
      </c>
      <c r="F26" s="96">
        <v>1577</v>
      </c>
      <c r="G26" s="147">
        <v>0.5</v>
      </c>
      <c r="H26" s="120">
        <v>55</v>
      </c>
      <c r="I26" s="70">
        <v>1656</v>
      </c>
      <c r="J26" s="70">
        <v>1614</v>
      </c>
      <c r="K26" s="147">
        <v>2.6</v>
      </c>
      <c r="L26">
        <v>16</v>
      </c>
    </row>
    <row r="27" spans="1:12" ht="12.75" customHeight="1" x14ac:dyDescent="0.25">
      <c r="A27" s="234" t="s">
        <v>390</v>
      </c>
      <c r="B27" s="235"/>
      <c r="C27" s="236"/>
      <c r="D27" s="120">
        <v>325</v>
      </c>
      <c r="E27" s="70">
        <v>2085</v>
      </c>
      <c r="F27" s="96">
        <v>2028</v>
      </c>
      <c r="G27" s="147">
        <v>2.8</v>
      </c>
      <c r="H27" s="120">
        <v>326</v>
      </c>
      <c r="I27" s="70">
        <v>2089</v>
      </c>
      <c r="J27" s="70">
        <v>2020</v>
      </c>
      <c r="K27" s="147">
        <v>3.4</v>
      </c>
      <c r="L27">
        <v>17</v>
      </c>
    </row>
    <row r="28" spans="1:12" ht="12.75" customHeight="1" x14ac:dyDescent="0.25">
      <c r="A28" s="234" t="s">
        <v>391</v>
      </c>
      <c r="B28" s="235"/>
      <c r="C28" s="236"/>
      <c r="D28" s="120">
        <v>15</v>
      </c>
      <c r="E28" s="70">
        <v>459</v>
      </c>
      <c r="F28" s="96">
        <v>443</v>
      </c>
      <c r="G28" s="147">
        <v>3.6</v>
      </c>
      <c r="H28" s="120">
        <v>15</v>
      </c>
      <c r="I28" s="70">
        <v>463</v>
      </c>
      <c r="J28" s="70">
        <v>445</v>
      </c>
      <c r="K28" s="147">
        <v>4.2</v>
      </c>
      <c r="L28">
        <v>18</v>
      </c>
    </row>
    <row r="29" spans="1:12" ht="12.75" customHeight="1" x14ac:dyDescent="0.25">
      <c r="A29" s="234" t="s">
        <v>381</v>
      </c>
      <c r="B29" s="235"/>
      <c r="C29" s="236"/>
      <c r="D29" s="121"/>
      <c r="E29" s="71">
        <f>SUM(E20:E28)</f>
        <v>10837</v>
      </c>
      <c r="F29" s="31">
        <f>SUM(F20:F28)</f>
        <v>10630</v>
      </c>
      <c r="G29" s="147">
        <f>((E29-F29)/F29)*100</f>
        <v>1.9473189087488241</v>
      </c>
      <c r="H29" s="121"/>
      <c r="I29" s="71">
        <f>SUM(I20:I28)</f>
        <v>11169</v>
      </c>
      <c r="J29" s="71">
        <f>SUM(J20:J28)</f>
        <v>10884</v>
      </c>
      <c r="K29" s="147">
        <f>((I29-J29)/J29)*100</f>
        <v>2.6185226019845644</v>
      </c>
    </row>
    <row r="30" spans="1:12" ht="12.75" customHeight="1" x14ac:dyDescent="0.25">
      <c r="A30" s="50" t="s">
        <v>392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4" t="s">
        <v>393</v>
      </c>
      <c r="B31" s="235"/>
      <c r="C31" s="236"/>
      <c r="D31" s="120">
        <v>33</v>
      </c>
      <c r="E31" s="70">
        <v>1510</v>
      </c>
      <c r="F31" s="96">
        <v>1502</v>
      </c>
      <c r="G31" s="147">
        <v>0.5</v>
      </c>
      <c r="H31" s="120">
        <v>36</v>
      </c>
      <c r="I31" s="70">
        <v>1590</v>
      </c>
      <c r="J31" s="70">
        <v>1594</v>
      </c>
      <c r="K31" s="147">
        <v>-0.3</v>
      </c>
      <c r="L31">
        <v>19</v>
      </c>
    </row>
    <row r="32" spans="1:12" ht="12.75" customHeight="1" x14ac:dyDescent="0.25">
      <c r="A32" s="234" t="s">
        <v>394</v>
      </c>
      <c r="B32" s="235"/>
      <c r="C32" s="236"/>
      <c r="D32" s="120">
        <v>22</v>
      </c>
      <c r="E32" s="70">
        <v>1607</v>
      </c>
      <c r="F32" s="96">
        <v>1554</v>
      </c>
      <c r="G32" s="147">
        <v>3.4</v>
      </c>
      <c r="H32" s="120">
        <v>24</v>
      </c>
      <c r="I32" s="70">
        <v>1575</v>
      </c>
      <c r="J32" s="70">
        <v>1509</v>
      </c>
      <c r="K32" s="147">
        <v>4.4000000000000004</v>
      </c>
      <c r="L32">
        <v>20</v>
      </c>
    </row>
    <row r="33" spans="1:12" ht="12.75" customHeight="1" x14ac:dyDescent="0.25">
      <c r="A33" s="234" t="s">
        <v>395</v>
      </c>
      <c r="B33" s="235"/>
      <c r="C33" s="236"/>
      <c r="D33" s="120">
        <v>72</v>
      </c>
      <c r="E33" s="70">
        <v>1332</v>
      </c>
      <c r="F33" s="96">
        <v>1301</v>
      </c>
      <c r="G33" s="147">
        <v>2.4</v>
      </c>
      <c r="H33" s="120">
        <v>66</v>
      </c>
      <c r="I33" s="70">
        <v>1317</v>
      </c>
      <c r="J33" s="70">
        <v>1284</v>
      </c>
      <c r="K33" s="147">
        <v>2.6</v>
      </c>
      <c r="L33">
        <v>21</v>
      </c>
    </row>
    <row r="34" spans="1:12" ht="12.75" customHeight="1" x14ac:dyDescent="0.25">
      <c r="A34" s="234" t="s">
        <v>396</v>
      </c>
      <c r="B34" s="235"/>
      <c r="C34" s="236"/>
      <c r="D34" s="120">
        <v>65</v>
      </c>
      <c r="E34" s="70">
        <v>1002</v>
      </c>
      <c r="F34" s="96">
        <v>974</v>
      </c>
      <c r="G34" s="147">
        <v>2.9</v>
      </c>
      <c r="H34" s="120">
        <v>67</v>
      </c>
      <c r="I34" s="70">
        <v>1053</v>
      </c>
      <c r="J34" s="70">
        <v>1023</v>
      </c>
      <c r="K34" s="147">
        <v>3</v>
      </c>
      <c r="L34">
        <v>22</v>
      </c>
    </row>
    <row r="35" spans="1:12" ht="12.75" customHeight="1" x14ac:dyDescent="0.25">
      <c r="A35" s="234" t="s">
        <v>397</v>
      </c>
      <c r="B35" s="235"/>
      <c r="C35" s="236"/>
      <c r="D35" s="120">
        <v>59</v>
      </c>
      <c r="E35" s="70">
        <v>1917</v>
      </c>
      <c r="F35" s="96">
        <v>1862</v>
      </c>
      <c r="G35" s="147">
        <v>2.9</v>
      </c>
      <c r="H35" s="120">
        <v>61</v>
      </c>
      <c r="I35" s="70">
        <v>1939</v>
      </c>
      <c r="J35" s="70">
        <v>1902</v>
      </c>
      <c r="K35" s="147">
        <v>1.9</v>
      </c>
      <c r="L35">
        <v>23</v>
      </c>
    </row>
    <row r="36" spans="1:12" ht="12.75" customHeight="1" x14ac:dyDescent="0.25">
      <c r="A36" s="234" t="s">
        <v>398</v>
      </c>
      <c r="B36" s="235"/>
      <c r="C36" s="236"/>
      <c r="D36" s="120">
        <v>20</v>
      </c>
      <c r="E36" s="70">
        <v>1616</v>
      </c>
      <c r="F36" s="96">
        <v>1609</v>
      </c>
      <c r="G36" s="147">
        <v>0.4</v>
      </c>
      <c r="H36" s="120">
        <v>24</v>
      </c>
      <c r="I36" s="70">
        <v>1634</v>
      </c>
      <c r="J36" s="70">
        <v>1603</v>
      </c>
      <c r="K36" s="147">
        <v>1.9</v>
      </c>
      <c r="L36">
        <v>24</v>
      </c>
    </row>
    <row r="37" spans="1:12" ht="12.75" customHeight="1" x14ac:dyDescent="0.25">
      <c r="A37" s="234" t="s">
        <v>399</v>
      </c>
      <c r="B37" s="235"/>
      <c r="C37" s="236"/>
      <c r="D37" s="120">
        <v>83</v>
      </c>
      <c r="E37" s="70">
        <v>1778</v>
      </c>
      <c r="F37" s="96">
        <v>1776</v>
      </c>
      <c r="G37" s="147">
        <v>0.1</v>
      </c>
      <c r="H37" s="120">
        <v>85</v>
      </c>
      <c r="I37" s="70">
        <v>1844</v>
      </c>
      <c r="J37" s="70">
        <v>1804</v>
      </c>
      <c r="K37" s="147">
        <v>2.2000000000000002</v>
      </c>
      <c r="L37">
        <v>25</v>
      </c>
    </row>
    <row r="38" spans="1:12" ht="12.75" customHeight="1" x14ac:dyDescent="0.25">
      <c r="A38" s="234" t="s">
        <v>400</v>
      </c>
      <c r="B38" s="235"/>
      <c r="C38" s="236"/>
      <c r="D38" s="120">
        <v>30</v>
      </c>
      <c r="E38" s="70">
        <v>836</v>
      </c>
      <c r="F38" s="96">
        <v>804</v>
      </c>
      <c r="G38" s="147">
        <v>3.9</v>
      </c>
      <c r="H38" s="120">
        <v>30</v>
      </c>
      <c r="I38" s="70">
        <v>835</v>
      </c>
      <c r="J38" s="70">
        <v>811</v>
      </c>
      <c r="K38" s="147">
        <v>3</v>
      </c>
      <c r="L38">
        <v>26</v>
      </c>
    </row>
    <row r="39" spans="1:12" ht="12.75" customHeight="1" x14ac:dyDescent="0.25">
      <c r="A39" s="234" t="s">
        <v>401</v>
      </c>
      <c r="B39" s="235"/>
      <c r="C39" s="236"/>
      <c r="D39" s="120">
        <v>49</v>
      </c>
      <c r="E39" s="70">
        <v>429</v>
      </c>
      <c r="F39" s="96">
        <v>409</v>
      </c>
      <c r="G39" s="147">
        <v>4.7</v>
      </c>
      <c r="H39" s="120">
        <v>49</v>
      </c>
      <c r="I39" s="70">
        <v>430</v>
      </c>
      <c r="J39" s="70">
        <v>408</v>
      </c>
      <c r="K39" s="147">
        <v>5.4</v>
      </c>
      <c r="L39">
        <v>27</v>
      </c>
    </row>
    <row r="40" spans="1:12" ht="12.75" customHeight="1" x14ac:dyDescent="0.25">
      <c r="A40" s="234" t="s">
        <v>402</v>
      </c>
      <c r="B40" s="235"/>
      <c r="C40" s="236"/>
      <c r="D40" s="120">
        <v>51</v>
      </c>
      <c r="E40" s="70">
        <v>1854</v>
      </c>
      <c r="F40" s="96">
        <v>1789</v>
      </c>
      <c r="G40" s="147">
        <v>3.7</v>
      </c>
      <c r="H40" s="120">
        <v>50</v>
      </c>
      <c r="I40" s="70">
        <v>1822</v>
      </c>
      <c r="J40" s="70">
        <v>1773</v>
      </c>
      <c r="K40" s="147">
        <v>2.8</v>
      </c>
      <c r="L40">
        <v>28</v>
      </c>
    </row>
    <row r="41" spans="1:12" ht="12.75" customHeight="1" x14ac:dyDescent="0.25">
      <c r="A41" s="234" t="s">
        <v>403</v>
      </c>
      <c r="B41" s="235"/>
      <c r="C41" s="236"/>
      <c r="D41" s="120">
        <v>32</v>
      </c>
      <c r="E41" s="70">
        <v>531</v>
      </c>
      <c r="F41" s="96">
        <v>519</v>
      </c>
      <c r="G41" s="147">
        <v>2.2999999999999998</v>
      </c>
      <c r="H41" s="120">
        <v>36</v>
      </c>
      <c r="I41" s="70">
        <v>529</v>
      </c>
      <c r="J41" s="70">
        <v>509</v>
      </c>
      <c r="K41" s="147">
        <v>4</v>
      </c>
      <c r="L41">
        <v>29</v>
      </c>
    </row>
    <row r="42" spans="1:12" ht="12.75" customHeight="1" x14ac:dyDescent="0.25">
      <c r="A42" s="234" t="s">
        <v>404</v>
      </c>
      <c r="B42" s="235"/>
      <c r="C42" s="236"/>
      <c r="D42" s="120">
        <v>108</v>
      </c>
      <c r="E42" s="70">
        <v>1869</v>
      </c>
      <c r="F42" s="96">
        <v>1801</v>
      </c>
      <c r="G42" s="147">
        <v>3.7</v>
      </c>
      <c r="H42" s="120">
        <v>124</v>
      </c>
      <c r="I42" s="70">
        <v>1965</v>
      </c>
      <c r="J42" s="70">
        <v>1902</v>
      </c>
      <c r="K42" s="147">
        <v>3.3</v>
      </c>
      <c r="L42">
        <v>30</v>
      </c>
    </row>
    <row r="43" spans="1:12" ht="12.75" customHeight="1" x14ac:dyDescent="0.25">
      <c r="A43" s="234" t="s">
        <v>381</v>
      </c>
      <c r="B43" s="235"/>
      <c r="C43" s="236"/>
      <c r="D43" s="121"/>
      <c r="E43" s="71">
        <f>SUM(E31:E42)</f>
        <v>16281</v>
      </c>
      <c r="F43" s="31">
        <f>SUM(F31:F42)</f>
        <v>15900</v>
      </c>
      <c r="G43" s="147">
        <f>((E43-F43)/F43)*100</f>
        <v>2.3962264150943398</v>
      </c>
      <c r="H43" s="121"/>
      <c r="I43" s="71">
        <f>SUM(I31:I42)</f>
        <v>16533</v>
      </c>
      <c r="J43" s="71">
        <f>SUM(J31:J42)</f>
        <v>16122</v>
      </c>
      <c r="K43" s="147">
        <f>((I43-J43)/J43)*100</f>
        <v>2.549311499813919</v>
      </c>
    </row>
    <row r="44" spans="1:12" ht="12.75" customHeight="1" x14ac:dyDescent="0.25">
      <c r="A44" s="50" t="s">
        <v>405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4" t="s">
        <v>406</v>
      </c>
      <c r="B45" s="235"/>
      <c r="C45" s="236"/>
      <c r="D45" s="120">
        <v>74</v>
      </c>
      <c r="E45" s="70">
        <v>1465</v>
      </c>
      <c r="F45" s="96">
        <v>1434</v>
      </c>
      <c r="G45" s="147">
        <v>2.2000000000000002</v>
      </c>
      <c r="H45" s="120">
        <v>76</v>
      </c>
      <c r="I45" s="70">
        <v>1594</v>
      </c>
      <c r="J45" s="70">
        <v>1540</v>
      </c>
      <c r="K45" s="147">
        <v>3.5</v>
      </c>
      <c r="L45">
        <v>31</v>
      </c>
    </row>
    <row r="46" spans="1:12" ht="12.75" customHeight="1" x14ac:dyDescent="0.25">
      <c r="A46" s="234" t="s">
        <v>407</v>
      </c>
      <c r="B46" s="235"/>
      <c r="C46" s="236"/>
      <c r="D46" s="120">
        <v>10</v>
      </c>
      <c r="E46" s="70">
        <v>1045</v>
      </c>
      <c r="F46" s="96">
        <v>1006</v>
      </c>
      <c r="G46" s="147">
        <v>3.8</v>
      </c>
      <c r="H46" s="120">
        <v>9</v>
      </c>
      <c r="I46" s="70">
        <v>1137</v>
      </c>
      <c r="J46" s="70">
        <v>1096</v>
      </c>
      <c r="K46" s="147">
        <v>3.8</v>
      </c>
      <c r="L46">
        <v>32</v>
      </c>
    </row>
    <row r="47" spans="1:12" ht="12.75" customHeight="1" x14ac:dyDescent="0.25">
      <c r="A47" s="234" t="s">
        <v>408</v>
      </c>
      <c r="B47" s="235"/>
      <c r="C47" s="236"/>
      <c r="D47" s="120">
        <v>25</v>
      </c>
      <c r="E47" s="70">
        <v>1570</v>
      </c>
      <c r="F47" s="96">
        <v>1527</v>
      </c>
      <c r="G47" s="147">
        <v>2.9</v>
      </c>
      <c r="H47" s="120">
        <v>26</v>
      </c>
      <c r="I47" s="70">
        <v>1609</v>
      </c>
      <c r="J47" s="70">
        <v>1568</v>
      </c>
      <c r="K47" s="147">
        <v>2.6</v>
      </c>
      <c r="L47">
        <v>33</v>
      </c>
    </row>
    <row r="48" spans="1:12" ht="12.75" customHeight="1" x14ac:dyDescent="0.25">
      <c r="A48" s="234" t="s">
        <v>409</v>
      </c>
      <c r="B48" s="235"/>
      <c r="C48" s="236"/>
      <c r="D48" s="120">
        <v>22</v>
      </c>
      <c r="E48" s="70">
        <v>1066</v>
      </c>
      <c r="F48" s="96">
        <v>1047</v>
      </c>
      <c r="G48" s="147">
        <v>1.8</v>
      </c>
      <c r="H48" s="120">
        <v>22</v>
      </c>
      <c r="I48" s="70">
        <v>1148</v>
      </c>
      <c r="J48" s="70">
        <v>1151</v>
      </c>
      <c r="K48" s="147">
        <v>-0.2</v>
      </c>
      <c r="L48">
        <v>34</v>
      </c>
    </row>
    <row r="49" spans="1:23" ht="12.75" customHeight="1" x14ac:dyDescent="0.25">
      <c r="A49" s="234" t="s">
        <v>410</v>
      </c>
      <c r="B49" s="235"/>
      <c r="C49" s="236"/>
      <c r="D49" s="120">
        <v>46</v>
      </c>
      <c r="E49" s="70">
        <v>1185</v>
      </c>
      <c r="F49" s="96">
        <v>1147</v>
      </c>
      <c r="G49" s="147">
        <v>3.4</v>
      </c>
      <c r="H49" s="120">
        <v>47</v>
      </c>
      <c r="I49" s="70">
        <v>1234</v>
      </c>
      <c r="J49" s="70">
        <v>1212</v>
      </c>
      <c r="K49" s="147">
        <v>1.8</v>
      </c>
      <c r="L49">
        <v>35</v>
      </c>
    </row>
    <row r="50" spans="1:23" ht="12.75" customHeight="1" x14ac:dyDescent="0.25">
      <c r="A50" s="234" t="s">
        <v>411</v>
      </c>
      <c r="B50" s="235"/>
      <c r="C50" s="236"/>
      <c r="D50" s="120">
        <v>37</v>
      </c>
      <c r="E50" s="70">
        <v>1256</v>
      </c>
      <c r="F50" s="96">
        <v>1233</v>
      </c>
      <c r="G50" s="147">
        <v>1.9</v>
      </c>
      <c r="H50" s="120">
        <v>38</v>
      </c>
      <c r="I50" s="70">
        <v>1263</v>
      </c>
      <c r="J50" s="70">
        <v>1231</v>
      </c>
      <c r="K50" s="147">
        <v>2.6</v>
      </c>
      <c r="L50">
        <v>36</v>
      </c>
    </row>
    <row r="51" spans="1:23" ht="12.75" customHeight="1" x14ac:dyDescent="0.25">
      <c r="A51" s="234" t="s">
        <v>412</v>
      </c>
      <c r="B51" s="235"/>
      <c r="C51" s="236"/>
      <c r="D51" s="120">
        <v>28</v>
      </c>
      <c r="E51" s="70">
        <v>1726</v>
      </c>
      <c r="F51" s="96">
        <v>1654</v>
      </c>
      <c r="G51" s="147">
        <v>4.3</v>
      </c>
      <c r="H51" s="120">
        <v>28</v>
      </c>
      <c r="I51" s="70">
        <v>1798</v>
      </c>
      <c r="J51" s="70">
        <v>1717</v>
      </c>
      <c r="K51" s="147">
        <v>4.8</v>
      </c>
      <c r="L51">
        <v>37</v>
      </c>
    </row>
    <row r="52" spans="1:23" ht="12.75" customHeight="1" x14ac:dyDescent="0.25">
      <c r="A52" s="234" t="s">
        <v>413</v>
      </c>
      <c r="B52" s="235"/>
      <c r="C52" s="236"/>
      <c r="D52" s="120">
        <v>141</v>
      </c>
      <c r="E52" s="70">
        <v>5302</v>
      </c>
      <c r="F52" s="96">
        <v>5090</v>
      </c>
      <c r="G52" s="147">
        <v>4.0999999999999996</v>
      </c>
      <c r="H52" s="120">
        <v>149</v>
      </c>
      <c r="I52" s="70">
        <v>5390</v>
      </c>
      <c r="J52" s="70">
        <v>5190</v>
      </c>
      <c r="K52" s="147">
        <v>3.8</v>
      </c>
      <c r="L52">
        <v>38</v>
      </c>
    </row>
    <row r="53" spans="1:23" ht="12.75" customHeight="1" x14ac:dyDescent="0.25">
      <c r="A53" s="234" t="s">
        <v>381</v>
      </c>
      <c r="B53" s="235"/>
      <c r="C53" s="236"/>
      <c r="D53" s="121"/>
      <c r="E53" s="71">
        <f>SUM(E45:E52)</f>
        <v>14615</v>
      </c>
      <c r="F53" s="31">
        <f>SUM(F45:F52)</f>
        <v>14138</v>
      </c>
      <c r="G53" s="147">
        <f>((E53-F53)/F53)*100</f>
        <v>3.373885981043995</v>
      </c>
      <c r="H53" s="121"/>
      <c r="I53" s="71">
        <f>SUM(I45:I52)</f>
        <v>15173</v>
      </c>
      <c r="J53" s="71">
        <f>SUM(J45:J52)</f>
        <v>14705</v>
      </c>
      <c r="K53" s="147">
        <f>((I53-J53)/J53)*100</f>
        <v>3.1825909554573277</v>
      </c>
    </row>
    <row r="54" spans="1:23" ht="12.75" customHeight="1" x14ac:dyDescent="0.25">
      <c r="A54" s="50" t="s">
        <v>414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4" t="s">
        <v>415</v>
      </c>
      <c r="B55" s="235"/>
      <c r="C55" s="236"/>
      <c r="D55" s="120">
        <v>36</v>
      </c>
      <c r="E55" s="70">
        <v>143</v>
      </c>
      <c r="F55" s="96">
        <v>136</v>
      </c>
      <c r="G55" s="147">
        <v>5.2</v>
      </c>
      <c r="H55" s="120">
        <v>35</v>
      </c>
      <c r="I55" s="70">
        <v>149</v>
      </c>
      <c r="J55" s="70">
        <v>142</v>
      </c>
      <c r="K55" s="147">
        <v>5.0999999999999996</v>
      </c>
      <c r="L55">
        <v>39</v>
      </c>
    </row>
    <row r="56" spans="1:23" ht="12.75" customHeight="1" x14ac:dyDescent="0.25">
      <c r="A56" s="234" t="s">
        <v>416</v>
      </c>
      <c r="B56" s="235"/>
      <c r="C56" s="236"/>
      <c r="D56" s="120">
        <v>45</v>
      </c>
      <c r="E56" s="70">
        <v>1210</v>
      </c>
      <c r="F56" s="96">
        <v>1196</v>
      </c>
      <c r="G56" s="147">
        <v>1.2</v>
      </c>
      <c r="H56" s="120">
        <v>73</v>
      </c>
      <c r="I56" s="70">
        <v>1292</v>
      </c>
      <c r="J56" s="70">
        <v>1254</v>
      </c>
      <c r="K56" s="147">
        <v>3</v>
      </c>
      <c r="L56">
        <v>40</v>
      </c>
    </row>
    <row r="57" spans="1:23" ht="12.75" customHeight="1" x14ac:dyDescent="0.25">
      <c r="A57" s="234" t="s">
        <v>417</v>
      </c>
      <c r="B57" s="235"/>
      <c r="C57" s="236"/>
      <c r="D57" s="120">
        <v>46</v>
      </c>
      <c r="E57" s="70">
        <v>3822</v>
      </c>
      <c r="F57" s="96">
        <v>3734</v>
      </c>
      <c r="G57" s="147">
        <v>2.4</v>
      </c>
      <c r="H57" s="120">
        <v>30</v>
      </c>
      <c r="I57" s="70">
        <v>3980</v>
      </c>
      <c r="J57" s="70">
        <v>3839</v>
      </c>
      <c r="K57" s="147">
        <v>3.7</v>
      </c>
      <c r="L57">
        <v>41</v>
      </c>
    </row>
    <row r="58" spans="1:23" ht="12.75" customHeight="1" x14ac:dyDescent="0.25">
      <c r="A58" s="234" t="s">
        <v>418</v>
      </c>
      <c r="B58" s="235"/>
      <c r="C58" s="236"/>
      <c r="D58" s="120">
        <v>72</v>
      </c>
      <c r="E58" s="70">
        <v>1203</v>
      </c>
      <c r="F58" s="96">
        <v>1178</v>
      </c>
      <c r="G58" s="147">
        <v>2.1</v>
      </c>
      <c r="H58" s="120">
        <v>73</v>
      </c>
      <c r="I58" s="70">
        <v>1278</v>
      </c>
      <c r="J58" s="70">
        <v>1233</v>
      </c>
      <c r="K58" s="147">
        <v>3.7</v>
      </c>
      <c r="L58">
        <v>42</v>
      </c>
    </row>
    <row r="59" spans="1:23" ht="12.75" customHeight="1" x14ac:dyDescent="0.25">
      <c r="A59" s="234" t="s">
        <v>419</v>
      </c>
      <c r="B59" s="235"/>
      <c r="C59" s="236"/>
      <c r="D59" s="120">
        <v>12</v>
      </c>
      <c r="E59" s="70">
        <v>73</v>
      </c>
      <c r="F59" s="96">
        <v>75</v>
      </c>
      <c r="G59" s="147">
        <v>-2.1</v>
      </c>
      <c r="H59" s="120">
        <v>13</v>
      </c>
      <c r="I59" s="70">
        <v>74</v>
      </c>
      <c r="J59" s="70">
        <v>74</v>
      </c>
      <c r="K59" s="147">
        <v>-0.2</v>
      </c>
      <c r="L59">
        <v>43</v>
      </c>
      <c r="P59" s="95"/>
      <c r="Q59" s="95" t="s">
        <v>365</v>
      </c>
      <c r="R59" s="95" t="s">
        <v>366</v>
      </c>
      <c r="S59" s="86" t="s">
        <v>367</v>
      </c>
      <c r="T59" s="95" t="s">
        <v>369</v>
      </c>
      <c r="U59" s="95" t="s">
        <v>370</v>
      </c>
      <c r="V59" s="88" t="s">
        <v>371</v>
      </c>
      <c r="W59" s="60" t="s">
        <v>62</v>
      </c>
    </row>
    <row r="60" spans="1:23" ht="12.75" customHeight="1" x14ac:dyDescent="0.25">
      <c r="A60" s="234" t="s">
        <v>420</v>
      </c>
      <c r="B60" s="235"/>
      <c r="C60" s="236"/>
      <c r="D60" s="120">
        <v>113</v>
      </c>
      <c r="E60" s="70">
        <v>700</v>
      </c>
      <c r="F60" s="96">
        <v>677</v>
      </c>
      <c r="G60" s="147">
        <v>3.4</v>
      </c>
      <c r="H60" s="120">
        <v>121</v>
      </c>
      <c r="I60" s="70">
        <v>721</v>
      </c>
      <c r="J60" s="70">
        <v>690</v>
      </c>
      <c r="K60" s="147">
        <v>4.5</v>
      </c>
      <c r="L60">
        <v>44</v>
      </c>
      <c r="P60" s="118"/>
      <c r="Q60" s="118">
        <v>59937</v>
      </c>
      <c r="R60" s="118">
        <v>58458</v>
      </c>
      <c r="S60" s="119">
        <v>2.5</v>
      </c>
      <c r="T60" s="118">
        <v>61638</v>
      </c>
      <c r="U60" s="118">
        <v>59873</v>
      </c>
      <c r="V60" s="119">
        <v>2.9</v>
      </c>
      <c r="W60">
        <v>1</v>
      </c>
    </row>
    <row r="61" spans="1:23" ht="12.75" customHeight="1" x14ac:dyDescent="0.25">
      <c r="A61" s="234" t="s">
        <v>421</v>
      </c>
      <c r="B61" s="235"/>
      <c r="C61" s="236"/>
      <c r="D61" s="120">
        <v>57</v>
      </c>
      <c r="E61" s="70">
        <v>745</v>
      </c>
      <c r="F61" s="96">
        <v>733</v>
      </c>
      <c r="G61" s="147">
        <v>1.7</v>
      </c>
      <c r="H61" s="120">
        <v>58</v>
      </c>
      <c r="I61" s="70">
        <v>796</v>
      </c>
      <c r="J61" s="70">
        <v>765</v>
      </c>
      <c r="K61" s="147">
        <v>4</v>
      </c>
      <c r="L61">
        <v>45</v>
      </c>
    </row>
    <row r="62" spans="1:23" ht="12.75" customHeight="1" x14ac:dyDescent="0.25">
      <c r="A62" s="234" t="s">
        <v>422</v>
      </c>
      <c r="B62" s="235"/>
      <c r="C62" s="236"/>
      <c r="D62" s="120">
        <v>43</v>
      </c>
      <c r="E62" s="70">
        <v>444</v>
      </c>
      <c r="F62" s="96">
        <v>441</v>
      </c>
      <c r="G62" s="147">
        <v>0.7</v>
      </c>
      <c r="H62" s="120">
        <v>40</v>
      </c>
      <c r="I62" s="70">
        <v>451</v>
      </c>
      <c r="J62" s="70">
        <v>446</v>
      </c>
      <c r="K62" s="147">
        <v>1.2</v>
      </c>
      <c r="L62">
        <v>46</v>
      </c>
    </row>
    <row r="63" spans="1:23" ht="12.75" customHeight="1" x14ac:dyDescent="0.25">
      <c r="A63" s="234" t="s">
        <v>423</v>
      </c>
      <c r="B63" s="235"/>
      <c r="C63" s="236"/>
      <c r="D63" s="120">
        <v>22</v>
      </c>
      <c r="E63" s="70">
        <v>814</v>
      </c>
      <c r="F63" s="96">
        <v>787</v>
      </c>
      <c r="G63" s="147">
        <v>3.4</v>
      </c>
      <c r="H63" s="120">
        <v>23</v>
      </c>
      <c r="I63" s="70">
        <v>934</v>
      </c>
      <c r="J63" s="70">
        <v>893</v>
      </c>
      <c r="K63" s="147">
        <v>4.5999999999999996</v>
      </c>
      <c r="L63">
        <v>47</v>
      </c>
    </row>
    <row r="64" spans="1:23" ht="12.75" customHeight="1" x14ac:dyDescent="0.25">
      <c r="A64" s="234" t="s">
        <v>424</v>
      </c>
      <c r="B64" s="235"/>
      <c r="C64" s="236"/>
      <c r="D64" s="120">
        <v>95</v>
      </c>
      <c r="E64" s="70">
        <v>1026</v>
      </c>
      <c r="F64" s="96">
        <v>1023</v>
      </c>
      <c r="G64" s="147">
        <v>0.2</v>
      </c>
      <c r="H64" s="120">
        <v>101</v>
      </c>
      <c r="I64" s="70">
        <v>1045</v>
      </c>
      <c r="J64" s="70">
        <v>1029</v>
      </c>
      <c r="K64" s="147">
        <v>1.5</v>
      </c>
      <c r="L64">
        <v>48</v>
      </c>
    </row>
    <row r="65" spans="1:12" ht="12.75" customHeight="1" x14ac:dyDescent="0.25">
      <c r="A65" s="234" t="s">
        <v>425</v>
      </c>
      <c r="B65" s="235"/>
      <c r="C65" s="236"/>
      <c r="D65" s="120">
        <v>25</v>
      </c>
      <c r="E65" s="70">
        <v>710</v>
      </c>
      <c r="F65" s="96">
        <v>683</v>
      </c>
      <c r="G65" s="147">
        <v>3.9</v>
      </c>
      <c r="H65" s="120">
        <v>28</v>
      </c>
      <c r="I65" s="70">
        <v>754</v>
      </c>
      <c r="J65" s="70">
        <v>727</v>
      </c>
      <c r="K65" s="147">
        <v>3.8</v>
      </c>
      <c r="L65">
        <v>49</v>
      </c>
    </row>
    <row r="66" spans="1:12" ht="12.75" customHeight="1" x14ac:dyDescent="0.25">
      <c r="A66" s="234" t="s">
        <v>426</v>
      </c>
      <c r="B66" s="235"/>
      <c r="C66" s="236"/>
      <c r="D66" s="120">
        <v>71</v>
      </c>
      <c r="E66" s="70">
        <v>1157</v>
      </c>
      <c r="F66" s="96">
        <v>1153</v>
      </c>
      <c r="G66" s="147">
        <v>0.3</v>
      </c>
      <c r="H66" s="120">
        <v>72</v>
      </c>
      <c r="I66" s="70">
        <v>1170</v>
      </c>
      <c r="J66" s="70">
        <v>1130</v>
      </c>
      <c r="K66" s="147">
        <v>3.5</v>
      </c>
      <c r="L66">
        <v>50</v>
      </c>
    </row>
    <row r="67" spans="1:12" ht="12.75" customHeight="1" x14ac:dyDescent="0.25">
      <c r="A67" s="234" t="s">
        <v>427</v>
      </c>
      <c r="B67" s="235"/>
      <c r="C67" s="236"/>
      <c r="D67" s="120">
        <v>87</v>
      </c>
      <c r="E67" s="70">
        <v>566</v>
      </c>
      <c r="F67" s="96">
        <v>542</v>
      </c>
      <c r="G67" s="147">
        <v>4.3</v>
      </c>
      <c r="H67" s="120">
        <v>89</v>
      </c>
      <c r="I67" s="70">
        <v>600</v>
      </c>
      <c r="J67" s="70">
        <v>571</v>
      </c>
      <c r="K67" s="147">
        <v>5.2</v>
      </c>
      <c r="L67">
        <v>51</v>
      </c>
    </row>
    <row r="68" spans="1:12" ht="12.75" customHeight="1" x14ac:dyDescent="0.25">
      <c r="A68" s="234" t="s">
        <v>381</v>
      </c>
      <c r="B68" s="235"/>
      <c r="C68" s="236"/>
      <c r="D68" s="61"/>
      <c r="E68" s="71">
        <f>SUM(E55:E67)</f>
        <v>12613</v>
      </c>
      <c r="F68" s="31">
        <f>SUM(F55:F67)</f>
        <v>12358</v>
      </c>
      <c r="G68" s="147">
        <f>((E68-F68)/F68)*100</f>
        <v>2.0634406861951771</v>
      </c>
      <c r="H68" s="72"/>
      <c r="I68" s="71">
        <f>SUM(I55:I67)</f>
        <v>13244</v>
      </c>
      <c r="J68" s="71">
        <f>SUM(J55:J67)</f>
        <v>12793</v>
      </c>
      <c r="K68" s="147">
        <f>((I68-J68)/J68)*100</f>
        <v>3.5253654342218401</v>
      </c>
    </row>
    <row r="69" spans="1:12" ht="12.75" customHeight="1" x14ac:dyDescent="0.25">
      <c r="A69" s="231" t="s">
        <v>428</v>
      </c>
      <c r="B69" s="232"/>
      <c r="C69" s="233"/>
      <c r="D69" s="71">
        <f>SUM(D6:D68)</f>
        <v>2619</v>
      </c>
      <c r="E69" s="71">
        <f>Q60</f>
        <v>59937</v>
      </c>
      <c r="F69" s="31">
        <f>R60</f>
        <v>58458</v>
      </c>
      <c r="G69" s="147">
        <f>S60</f>
        <v>2.5</v>
      </c>
      <c r="H69" s="71">
        <f>SUM(H6:H68)</f>
        <v>2721</v>
      </c>
      <c r="I69" s="71">
        <f>T60</f>
        <v>61638</v>
      </c>
      <c r="J69" s="71">
        <f>U60</f>
        <v>59873</v>
      </c>
      <c r="K69" s="147">
        <f>V60</f>
        <v>2.9</v>
      </c>
    </row>
    <row r="70" spans="1:12" x14ac:dyDescent="0.25">
      <c r="A70" s="252" t="s">
        <v>429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2" x14ac:dyDescent="0.2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52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430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359</v>
      </c>
      <c r="B3" s="239"/>
      <c r="C3" s="240"/>
      <c r="D3" s="247" t="str">
        <f>Data!B4</f>
        <v>August</v>
      </c>
      <c r="E3" s="248"/>
      <c r="F3" s="248"/>
      <c r="G3" s="249"/>
      <c r="H3" s="247">
        <f>Data!B6</f>
        <v>44743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360</v>
      </c>
      <c r="E4" s="200" t="s">
        <v>361</v>
      </c>
      <c r="F4" s="201"/>
      <c r="G4" s="254" t="s">
        <v>362</v>
      </c>
      <c r="H4" s="250" t="s">
        <v>360</v>
      </c>
      <c r="I4" s="200" t="s">
        <v>361</v>
      </c>
      <c r="J4" s="201"/>
      <c r="K4" s="254" t="s">
        <v>362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2023   (Preliminary)</v>
      </c>
      <c r="F5" s="27">
        <f>Data!A4-1</f>
        <v>2022</v>
      </c>
      <c r="G5" s="255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5"/>
    </row>
    <row r="6" spans="1:12" x14ac:dyDescent="0.25">
      <c r="A6" s="228"/>
      <c r="B6" s="229"/>
      <c r="C6" s="230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1" t="s">
        <v>363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364</v>
      </c>
      <c r="E8" s="56" t="s">
        <v>365</v>
      </c>
      <c r="F8" s="56" t="s">
        <v>366</v>
      </c>
      <c r="G8" s="112" t="s">
        <v>367</v>
      </c>
      <c r="H8" s="56" t="s">
        <v>368</v>
      </c>
      <c r="I8" s="56" t="s">
        <v>369</v>
      </c>
      <c r="J8" s="56" t="s">
        <v>370</v>
      </c>
      <c r="K8" s="113" t="s">
        <v>371</v>
      </c>
      <c r="L8" s="60" t="s">
        <v>62</v>
      </c>
    </row>
    <row r="9" spans="1:12" ht="12.75" customHeight="1" x14ac:dyDescent="0.25">
      <c r="A9" s="234" t="s">
        <v>372</v>
      </c>
      <c r="B9" s="235"/>
      <c r="C9" s="236"/>
      <c r="D9" s="120">
        <v>10</v>
      </c>
      <c r="E9" s="70">
        <v>2033</v>
      </c>
      <c r="F9" s="70">
        <v>1966</v>
      </c>
      <c r="G9" s="147">
        <v>3.4</v>
      </c>
      <c r="H9" s="120">
        <v>10</v>
      </c>
      <c r="I9" s="70">
        <v>1959</v>
      </c>
      <c r="J9" s="70">
        <v>1941</v>
      </c>
      <c r="K9" s="147">
        <v>0.9</v>
      </c>
      <c r="L9">
        <v>1</v>
      </c>
    </row>
    <row r="10" spans="1:12" ht="12.75" customHeight="1" x14ac:dyDescent="0.25">
      <c r="A10" s="234" t="s">
        <v>373</v>
      </c>
      <c r="B10" s="235"/>
      <c r="C10" s="236"/>
      <c r="D10" s="120">
        <v>26</v>
      </c>
      <c r="E10" s="70">
        <v>305</v>
      </c>
      <c r="F10" s="70">
        <v>298</v>
      </c>
      <c r="G10" s="147">
        <v>2.2999999999999998</v>
      </c>
      <c r="H10" s="120">
        <v>24</v>
      </c>
      <c r="I10" s="70">
        <v>299</v>
      </c>
      <c r="J10" s="70">
        <v>293</v>
      </c>
      <c r="K10" s="147">
        <v>2</v>
      </c>
      <c r="L10">
        <v>2</v>
      </c>
    </row>
    <row r="11" spans="1:12" ht="12.75" customHeight="1" x14ac:dyDescent="0.25">
      <c r="A11" s="234" t="s">
        <v>374</v>
      </c>
      <c r="B11" s="235"/>
      <c r="C11" s="236"/>
      <c r="D11" s="120">
        <v>205</v>
      </c>
      <c r="E11" s="70">
        <v>4162</v>
      </c>
      <c r="F11" s="70">
        <v>4068</v>
      </c>
      <c r="G11" s="147">
        <v>2.2999999999999998</v>
      </c>
      <c r="H11" s="120">
        <v>213</v>
      </c>
      <c r="I11" s="70">
        <v>3945</v>
      </c>
      <c r="J11" s="70">
        <v>3899</v>
      </c>
      <c r="K11" s="147">
        <v>1.2</v>
      </c>
      <c r="L11">
        <v>3</v>
      </c>
    </row>
    <row r="12" spans="1:12" ht="12.75" customHeight="1" x14ac:dyDescent="0.25">
      <c r="A12" s="234" t="s">
        <v>375</v>
      </c>
      <c r="B12" s="235"/>
      <c r="C12" s="236"/>
      <c r="D12" s="120">
        <v>65</v>
      </c>
      <c r="E12" s="70">
        <v>617</v>
      </c>
      <c r="F12" s="70">
        <v>603</v>
      </c>
      <c r="G12" s="147">
        <v>2.2999999999999998</v>
      </c>
      <c r="H12" s="120">
        <v>67</v>
      </c>
      <c r="I12" s="70">
        <v>609</v>
      </c>
      <c r="J12" s="70">
        <v>600</v>
      </c>
      <c r="K12" s="147">
        <v>1.4</v>
      </c>
      <c r="L12">
        <v>4</v>
      </c>
    </row>
    <row r="13" spans="1:12" ht="12.75" customHeight="1" x14ac:dyDescent="0.25">
      <c r="A13" s="234" t="s">
        <v>376</v>
      </c>
      <c r="B13" s="235"/>
      <c r="C13" s="236"/>
      <c r="D13" s="120">
        <v>69</v>
      </c>
      <c r="E13" s="70">
        <v>5271</v>
      </c>
      <c r="F13" s="70">
        <v>5115</v>
      </c>
      <c r="G13" s="147">
        <v>3</v>
      </c>
      <c r="H13" s="120">
        <v>123</v>
      </c>
      <c r="I13" s="70">
        <v>5154</v>
      </c>
      <c r="J13" s="70">
        <v>5008</v>
      </c>
      <c r="K13" s="147">
        <v>2.9</v>
      </c>
      <c r="L13">
        <v>5</v>
      </c>
    </row>
    <row r="14" spans="1:12" ht="12.75" customHeight="1" x14ac:dyDescent="0.25">
      <c r="A14" s="234" t="s">
        <v>377</v>
      </c>
      <c r="B14" s="235"/>
      <c r="C14" s="236"/>
      <c r="D14" s="120">
        <v>52</v>
      </c>
      <c r="E14" s="70">
        <v>5905</v>
      </c>
      <c r="F14" s="70">
        <v>5734</v>
      </c>
      <c r="G14" s="147">
        <v>3</v>
      </c>
      <c r="H14" s="120">
        <v>57</v>
      </c>
      <c r="I14" s="70">
        <v>5808</v>
      </c>
      <c r="J14" s="70">
        <v>5656</v>
      </c>
      <c r="K14" s="147">
        <v>2.7</v>
      </c>
      <c r="L14">
        <v>6</v>
      </c>
    </row>
    <row r="15" spans="1:12" ht="12.75" customHeight="1" x14ac:dyDescent="0.25">
      <c r="A15" s="234" t="s">
        <v>378</v>
      </c>
      <c r="B15" s="235"/>
      <c r="C15" s="236"/>
      <c r="D15" s="120">
        <v>47</v>
      </c>
      <c r="E15" s="70">
        <v>4953</v>
      </c>
      <c r="F15" s="70">
        <v>4751</v>
      </c>
      <c r="G15" s="147">
        <v>4.2</v>
      </c>
      <c r="H15" s="120">
        <v>47</v>
      </c>
      <c r="I15" s="70">
        <v>4682</v>
      </c>
      <c r="J15" s="70">
        <v>4611</v>
      </c>
      <c r="K15" s="147">
        <v>1.6</v>
      </c>
      <c r="L15">
        <v>7</v>
      </c>
    </row>
    <row r="16" spans="1:12" ht="12.75" customHeight="1" x14ac:dyDescent="0.25">
      <c r="A16" s="234" t="s">
        <v>379</v>
      </c>
      <c r="B16" s="235"/>
      <c r="C16" s="236"/>
      <c r="D16" s="120">
        <v>23</v>
      </c>
      <c r="E16" s="70">
        <v>561</v>
      </c>
      <c r="F16" s="70">
        <v>539</v>
      </c>
      <c r="G16" s="147">
        <v>4.0999999999999996</v>
      </c>
      <c r="H16" s="120">
        <v>24</v>
      </c>
      <c r="I16" s="70">
        <v>480</v>
      </c>
      <c r="J16" s="70">
        <v>485</v>
      </c>
      <c r="K16" s="147">
        <v>-1.1000000000000001</v>
      </c>
      <c r="L16">
        <v>8</v>
      </c>
    </row>
    <row r="17" spans="1:12" ht="12.75" customHeight="1" x14ac:dyDescent="0.25">
      <c r="A17" s="234" t="s">
        <v>380</v>
      </c>
      <c r="B17" s="235"/>
      <c r="C17" s="236"/>
      <c r="D17" s="120">
        <v>16</v>
      </c>
      <c r="E17" s="70">
        <v>128</v>
      </c>
      <c r="F17" s="70">
        <v>126</v>
      </c>
      <c r="G17" s="147">
        <v>1.5</v>
      </c>
      <c r="H17" s="120">
        <v>18</v>
      </c>
      <c r="I17" s="70">
        <v>127</v>
      </c>
      <c r="J17" s="70">
        <v>123</v>
      </c>
      <c r="K17" s="147">
        <v>2.8</v>
      </c>
      <c r="L17">
        <v>9</v>
      </c>
    </row>
    <row r="18" spans="1:12" ht="12.75" customHeight="1" x14ac:dyDescent="0.25">
      <c r="A18" s="234" t="s">
        <v>381</v>
      </c>
      <c r="B18" s="235"/>
      <c r="C18" s="236"/>
      <c r="D18" s="121"/>
      <c r="E18" s="71">
        <f>SUM(E9:E17)</f>
        <v>23935</v>
      </c>
      <c r="F18" s="71">
        <f>SUM(F9:F17)</f>
        <v>23200</v>
      </c>
      <c r="G18" s="147">
        <f>((E18-F18)/F18)*100</f>
        <v>3.1681034482758621</v>
      </c>
      <c r="H18" s="121"/>
      <c r="I18" s="71">
        <f>SUM(I9:I17)</f>
        <v>23063</v>
      </c>
      <c r="J18" s="71">
        <f>SUM(J9:J17)</f>
        <v>22616</v>
      </c>
      <c r="K18" s="147">
        <f>((I18-J18)/J18)*100</f>
        <v>1.9764768305624336</v>
      </c>
    </row>
    <row r="19" spans="1:12" ht="12.75" customHeight="1" x14ac:dyDescent="0.25">
      <c r="A19" s="50" t="s">
        <v>382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4" t="s">
        <v>383</v>
      </c>
      <c r="B20" s="235"/>
      <c r="C20" s="236"/>
      <c r="D20" s="120">
        <v>7</v>
      </c>
      <c r="E20" s="70">
        <v>465</v>
      </c>
      <c r="F20" s="70">
        <v>456</v>
      </c>
      <c r="G20" s="147">
        <v>2</v>
      </c>
      <c r="H20" s="120">
        <v>14</v>
      </c>
      <c r="I20" s="70">
        <v>414</v>
      </c>
      <c r="J20" s="70">
        <v>411</v>
      </c>
      <c r="K20" s="147">
        <v>0.8</v>
      </c>
      <c r="L20">
        <v>10</v>
      </c>
    </row>
    <row r="21" spans="1:12" ht="12.75" customHeight="1" x14ac:dyDescent="0.25">
      <c r="A21" s="234" t="s">
        <v>384</v>
      </c>
      <c r="B21" s="235"/>
      <c r="C21" s="236"/>
      <c r="D21" s="120">
        <v>7</v>
      </c>
      <c r="E21" s="70">
        <v>189</v>
      </c>
      <c r="F21" s="70">
        <v>189</v>
      </c>
      <c r="G21" s="147">
        <v>-0.1</v>
      </c>
      <c r="H21" s="120">
        <v>11</v>
      </c>
      <c r="I21" s="70">
        <v>190</v>
      </c>
      <c r="J21" s="70">
        <v>187</v>
      </c>
      <c r="K21" s="147">
        <v>1.6</v>
      </c>
      <c r="L21">
        <v>11</v>
      </c>
    </row>
    <row r="22" spans="1:12" ht="12.75" customHeight="1" x14ac:dyDescent="0.25">
      <c r="A22" s="234" t="s">
        <v>385</v>
      </c>
      <c r="B22" s="235"/>
      <c r="C22" s="236"/>
      <c r="D22" s="120">
        <v>158</v>
      </c>
      <c r="E22" s="70">
        <v>10320</v>
      </c>
      <c r="F22" s="70">
        <v>10289</v>
      </c>
      <c r="G22" s="147">
        <v>0.3</v>
      </c>
      <c r="H22" s="120">
        <v>161</v>
      </c>
      <c r="I22" s="70">
        <v>10301</v>
      </c>
      <c r="J22" s="70">
        <v>10125</v>
      </c>
      <c r="K22" s="147">
        <v>1.7</v>
      </c>
      <c r="L22">
        <v>12</v>
      </c>
    </row>
    <row r="23" spans="1:12" ht="12.75" customHeight="1" x14ac:dyDescent="0.25">
      <c r="A23" s="234" t="s">
        <v>386</v>
      </c>
      <c r="B23" s="235"/>
      <c r="C23" s="236"/>
      <c r="D23" s="120">
        <v>109</v>
      </c>
      <c r="E23" s="70">
        <v>5642</v>
      </c>
      <c r="F23" s="70">
        <v>5611</v>
      </c>
      <c r="G23" s="147">
        <v>0.6</v>
      </c>
      <c r="H23" s="120">
        <v>109</v>
      </c>
      <c r="I23" s="70">
        <v>5480</v>
      </c>
      <c r="J23" s="70">
        <v>5358</v>
      </c>
      <c r="K23" s="147">
        <v>2.2999999999999998</v>
      </c>
      <c r="L23">
        <v>13</v>
      </c>
    </row>
    <row r="24" spans="1:12" ht="12.75" customHeight="1" x14ac:dyDescent="0.25">
      <c r="A24" s="234" t="s">
        <v>387</v>
      </c>
      <c r="B24" s="235"/>
      <c r="C24" s="236"/>
      <c r="D24" s="120">
        <v>37</v>
      </c>
      <c r="E24" s="70">
        <v>3421</v>
      </c>
      <c r="F24" s="70">
        <v>3385</v>
      </c>
      <c r="G24" s="147">
        <v>1.1000000000000001</v>
      </c>
      <c r="H24" s="120">
        <v>35</v>
      </c>
      <c r="I24" s="70">
        <v>3345</v>
      </c>
      <c r="J24" s="70">
        <v>3306</v>
      </c>
      <c r="K24" s="147">
        <v>1.2</v>
      </c>
      <c r="L24">
        <v>14</v>
      </c>
    </row>
    <row r="25" spans="1:12" ht="12.75" customHeight="1" x14ac:dyDescent="0.25">
      <c r="A25" s="234" t="s">
        <v>388</v>
      </c>
      <c r="B25" s="235"/>
      <c r="C25" s="236"/>
      <c r="D25" s="120">
        <v>50</v>
      </c>
      <c r="E25" s="70">
        <v>4932</v>
      </c>
      <c r="F25" s="70">
        <v>4830</v>
      </c>
      <c r="G25" s="147">
        <v>2.1</v>
      </c>
      <c r="H25" s="120">
        <v>51</v>
      </c>
      <c r="I25" s="70">
        <v>4827</v>
      </c>
      <c r="J25" s="70">
        <v>4661</v>
      </c>
      <c r="K25" s="147">
        <v>3.5</v>
      </c>
      <c r="L25">
        <v>15</v>
      </c>
    </row>
    <row r="26" spans="1:12" ht="12.75" customHeight="1" x14ac:dyDescent="0.25">
      <c r="A26" s="234" t="s">
        <v>389</v>
      </c>
      <c r="B26" s="235"/>
      <c r="C26" s="236"/>
      <c r="D26" s="120">
        <v>41</v>
      </c>
      <c r="E26" s="70">
        <v>2233</v>
      </c>
      <c r="F26" s="70">
        <v>2228</v>
      </c>
      <c r="G26" s="147">
        <v>0.2</v>
      </c>
      <c r="H26" s="120">
        <v>42</v>
      </c>
      <c r="I26" s="70">
        <v>2222</v>
      </c>
      <c r="J26" s="70">
        <v>2179</v>
      </c>
      <c r="K26" s="147">
        <v>2</v>
      </c>
      <c r="L26">
        <v>16</v>
      </c>
    </row>
    <row r="27" spans="1:12" ht="12.75" customHeight="1" x14ac:dyDescent="0.25">
      <c r="A27" s="234" t="s">
        <v>390</v>
      </c>
      <c r="B27" s="235"/>
      <c r="C27" s="236"/>
      <c r="D27" s="120">
        <v>356</v>
      </c>
      <c r="E27" s="70">
        <v>3859</v>
      </c>
      <c r="F27" s="70">
        <v>3799</v>
      </c>
      <c r="G27" s="147">
        <v>1.6</v>
      </c>
      <c r="H27" s="120">
        <v>355</v>
      </c>
      <c r="I27" s="70">
        <v>3741</v>
      </c>
      <c r="J27" s="70">
        <v>3675</v>
      </c>
      <c r="K27" s="147">
        <v>1.8</v>
      </c>
      <c r="L27">
        <v>17</v>
      </c>
    </row>
    <row r="28" spans="1:12" ht="12.75" customHeight="1" x14ac:dyDescent="0.25">
      <c r="A28" s="234" t="s">
        <v>391</v>
      </c>
      <c r="B28" s="235"/>
      <c r="C28" s="236"/>
      <c r="D28" s="120">
        <v>6</v>
      </c>
      <c r="E28" s="70">
        <v>557</v>
      </c>
      <c r="F28" s="70">
        <v>545</v>
      </c>
      <c r="G28" s="147">
        <v>2.1</v>
      </c>
      <c r="H28" s="120">
        <v>10</v>
      </c>
      <c r="I28" s="70">
        <v>552</v>
      </c>
      <c r="J28" s="70">
        <v>535</v>
      </c>
      <c r="K28" s="147">
        <v>3.1</v>
      </c>
      <c r="L28">
        <v>18</v>
      </c>
    </row>
    <row r="29" spans="1:12" ht="12.75" customHeight="1" x14ac:dyDescent="0.25">
      <c r="A29" s="234" t="s">
        <v>381</v>
      </c>
      <c r="B29" s="235"/>
      <c r="C29" s="236"/>
      <c r="D29" s="121"/>
      <c r="E29" s="71">
        <f>SUM(E20:E28)</f>
        <v>31618</v>
      </c>
      <c r="F29" s="71">
        <f>SUM(F20:F28)</f>
        <v>31332</v>
      </c>
      <c r="G29" s="147">
        <f>((E29-F29)/F29)*100</f>
        <v>0.91280480020426402</v>
      </c>
      <c r="H29" s="121"/>
      <c r="I29" s="71">
        <f>SUM(I20:I28)</f>
        <v>31072</v>
      </c>
      <c r="J29" s="71">
        <f>SUM(J20:J28)</f>
        <v>30437</v>
      </c>
      <c r="K29" s="147">
        <f>((I29-J29)/J29)*100</f>
        <v>2.0862765712783782</v>
      </c>
    </row>
    <row r="30" spans="1:12" ht="12.75" customHeight="1" x14ac:dyDescent="0.25">
      <c r="A30" s="50" t="s">
        <v>392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4" t="s">
        <v>393</v>
      </c>
      <c r="B31" s="235"/>
      <c r="C31" s="236"/>
      <c r="D31" s="120">
        <v>46</v>
      </c>
      <c r="E31" s="70">
        <v>5258</v>
      </c>
      <c r="F31" s="70">
        <v>5129</v>
      </c>
      <c r="G31" s="147">
        <v>2.5</v>
      </c>
      <c r="H31" s="120">
        <v>47</v>
      </c>
      <c r="I31" s="70">
        <v>4986</v>
      </c>
      <c r="J31" s="70">
        <v>4959</v>
      </c>
      <c r="K31" s="147">
        <v>0.5</v>
      </c>
      <c r="L31">
        <v>19</v>
      </c>
    </row>
    <row r="32" spans="1:12" ht="12.75" customHeight="1" x14ac:dyDescent="0.25">
      <c r="A32" s="234" t="s">
        <v>394</v>
      </c>
      <c r="B32" s="235"/>
      <c r="C32" s="236"/>
      <c r="D32" s="120">
        <v>31</v>
      </c>
      <c r="E32" s="70">
        <v>2793</v>
      </c>
      <c r="F32" s="70">
        <v>2687</v>
      </c>
      <c r="G32" s="147">
        <v>4</v>
      </c>
      <c r="H32" s="120">
        <v>31</v>
      </c>
      <c r="I32" s="70">
        <v>2725</v>
      </c>
      <c r="J32" s="70">
        <v>2625</v>
      </c>
      <c r="K32" s="147">
        <v>3.8</v>
      </c>
      <c r="L32">
        <v>20</v>
      </c>
    </row>
    <row r="33" spans="1:12" ht="12.75" customHeight="1" x14ac:dyDescent="0.25">
      <c r="A33" s="234" t="s">
        <v>395</v>
      </c>
      <c r="B33" s="235"/>
      <c r="C33" s="236"/>
      <c r="D33" s="120">
        <v>29</v>
      </c>
      <c r="E33" s="70">
        <v>947</v>
      </c>
      <c r="F33" s="70">
        <v>947</v>
      </c>
      <c r="G33" s="147">
        <v>0</v>
      </c>
      <c r="H33" s="120">
        <v>30</v>
      </c>
      <c r="I33" s="70">
        <v>931</v>
      </c>
      <c r="J33" s="70">
        <v>920</v>
      </c>
      <c r="K33" s="147">
        <v>1.3</v>
      </c>
      <c r="L33">
        <v>21</v>
      </c>
    </row>
    <row r="34" spans="1:12" ht="12.75" customHeight="1" x14ac:dyDescent="0.25">
      <c r="A34" s="234" t="s">
        <v>396</v>
      </c>
      <c r="B34" s="235"/>
      <c r="C34" s="236"/>
      <c r="D34" s="120">
        <v>15</v>
      </c>
      <c r="E34" s="70">
        <v>1036</v>
      </c>
      <c r="F34" s="70">
        <v>1025</v>
      </c>
      <c r="G34" s="147">
        <v>1</v>
      </c>
      <c r="H34" s="120">
        <v>17</v>
      </c>
      <c r="I34" s="70">
        <v>992</v>
      </c>
      <c r="J34" s="70">
        <v>981</v>
      </c>
      <c r="K34" s="147">
        <v>1.1000000000000001</v>
      </c>
      <c r="L34">
        <v>22</v>
      </c>
    </row>
    <row r="35" spans="1:12" ht="12.75" customHeight="1" x14ac:dyDescent="0.25">
      <c r="A35" s="234" t="s">
        <v>397</v>
      </c>
      <c r="B35" s="235"/>
      <c r="C35" s="236"/>
      <c r="D35" s="120">
        <v>51</v>
      </c>
      <c r="E35" s="70">
        <v>5072</v>
      </c>
      <c r="F35" s="70">
        <v>5012</v>
      </c>
      <c r="G35" s="147">
        <v>1.2</v>
      </c>
      <c r="H35" s="120">
        <v>49</v>
      </c>
      <c r="I35" s="70">
        <v>4899</v>
      </c>
      <c r="J35" s="70">
        <v>4901</v>
      </c>
      <c r="K35" s="147">
        <v>0</v>
      </c>
      <c r="L35">
        <v>23</v>
      </c>
    </row>
    <row r="36" spans="1:12" ht="12.75" customHeight="1" x14ac:dyDescent="0.25">
      <c r="A36" s="234" t="s">
        <v>398</v>
      </c>
      <c r="B36" s="235"/>
      <c r="C36" s="236"/>
      <c r="D36" s="120">
        <v>9</v>
      </c>
      <c r="E36" s="70">
        <v>2238</v>
      </c>
      <c r="F36" s="70">
        <v>2185</v>
      </c>
      <c r="G36" s="147">
        <v>2.4</v>
      </c>
      <c r="H36" s="120">
        <v>17</v>
      </c>
      <c r="I36" s="70">
        <v>2304</v>
      </c>
      <c r="J36" s="70">
        <v>2215</v>
      </c>
      <c r="K36" s="147">
        <v>4</v>
      </c>
      <c r="L36">
        <v>24</v>
      </c>
    </row>
    <row r="37" spans="1:12" ht="12.75" customHeight="1" x14ac:dyDescent="0.25">
      <c r="A37" s="234" t="s">
        <v>399</v>
      </c>
      <c r="B37" s="235"/>
      <c r="C37" s="236"/>
      <c r="D37" s="120">
        <v>63</v>
      </c>
      <c r="E37" s="70">
        <v>2811</v>
      </c>
      <c r="F37" s="70">
        <v>2807</v>
      </c>
      <c r="G37" s="147">
        <v>0.1</v>
      </c>
      <c r="H37" s="120">
        <v>63</v>
      </c>
      <c r="I37" s="70">
        <v>2775</v>
      </c>
      <c r="J37" s="70">
        <v>2732</v>
      </c>
      <c r="K37" s="147">
        <v>1.6</v>
      </c>
      <c r="L37">
        <v>25</v>
      </c>
    </row>
    <row r="38" spans="1:12" ht="12.75" customHeight="1" x14ac:dyDescent="0.25">
      <c r="A38" s="234" t="s">
        <v>400</v>
      </c>
      <c r="B38" s="235"/>
      <c r="C38" s="236"/>
      <c r="D38" s="120">
        <v>18</v>
      </c>
      <c r="E38" s="70">
        <v>687</v>
      </c>
      <c r="F38" s="70">
        <v>664</v>
      </c>
      <c r="G38" s="147">
        <v>3.5</v>
      </c>
      <c r="H38" s="120">
        <v>20</v>
      </c>
      <c r="I38" s="70">
        <v>653</v>
      </c>
      <c r="J38" s="70">
        <v>622</v>
      </c>
      <c r="K38" s="147">
        <v>5</v>
      </c>
      <c r="L38">
        <v>26</v>
      </c>
    </row>
    <row r="39" spans="1:12" ht="12.75" customHeight="1" x14ac:dyDescent="0.25">
      <c r="A39" s="234" t="s">
        <v>401</v>
      </c>
      <c r="B39" s="235"/>
      <c r="C39" s="236"/>
      <c r="D39" s="120">
        <v>8</v>
      </c>
      <c r="E39" s="70">
        <v>178</v>
      </c>
      <c r="F39" s="70">
        <v>172</v>
      </c>
      <c r="G39" s="147">
        <v>3.5</v>
      </c>
      <c r="H39" s="120">
        <v>8</v>
      </c>
      <c r="I39" s="70">
        <v>172</v>
      </c>
      <c r="J39" s="70">
        <v>168</v>
      </c>
      <c r="K39" s="147">
        <v>2.4</v>
      </c>
      <c r="L39">
        <v>27</v>
      </c>
    </row>
    <row r="40" spans="1:12" ht="12.75" customHeight="1" x14ac:dyDescent="0.25">
      <c r="A40" s="234" t="s">
        <v>402</v>
      </c>
      <c r="B40" s="235"/>
      <c r="C40" s="236"/>
      <c r="D40" s="120">
        <v>94</v>
      </c>
      <c r="E40" s="70">
        <v>5324</v>
      </c>
      <c r="F40" s="70">
        <v>5195</v>
      </c>
      <c r="G40" s="147">
        <v>2.5</v>
      </c>
      <c r="H40" s="120">
        <v>98</v>
      </c>
      <c r="I40" s="70">
        <v>5098</v>
      </c>
      <c r="J40" s="70">
        <v>4991</v>
      </c>
      <c r="K40" s="147">
        <v>2.1</v>
      </c>
      <c r="L40">
        <v>28</v>
      </c>
    </row>
    <row r="41" spans="1:12" ht="12.75" customHeight="1" x14ac:dyDescent="0.25">
      <c r="A41" s="234" t="s">
        <v>403</v>
      </c>
      <c r="B41" s="235"/>
      <c r="C41" s="236"/>
      <c r="D41" s="120">
        <v>3</v>
      </c>
      <c r="E41" s="70">
        <v>207</v>
      </c>
      <c r="F41" s="70">
        <v>204</v>
      </c>
      <c r="G41" s="147">
        <v>1.3</v>
      </c>
      <c r="H41" s="120">
        <v>4</v>
      </c>
      <c r="I41" s="70">
        <v>199</v>
      </c>
      <c r="J41" s="70">
        <v>197</v>
      </c>
      <c r="K41" s="147">
        <v>0.8</v>
      </c>
      <c r="L41">
        <v>29</v>
      </c>
    </row>
    <row r="42" spans="1:12" ht="12.75" customHeight="1" x14ac:dyDescent="0.25">
      <c r="A42" s="234" t="s">
        <v>404</v>
      </c>
      <c r="B42" s="235"/>
      <c r="C42" s="236"/>
      <c r="D42" s="120">
        <v>130</v>
      </c>
      <c r="E42" s="70">
        <v>2495</v>
      </c>
      <c r="F42" s="70">
        <v>2479</v>
      </c>
      <c r="G42" s="147">
        <v>0.7</v>
      </c>
      <c r="H42" s="120">
        <v>132</v>
      </c>
      <c r="I42" s="70">
        <v>2413</v>
      </c>
      <c r="J42" s="70">
        <v>2415</v>
      </c>
      <c r="K42" s="147">
        <v>-0.1</v>
      </c>
      <c r="L42">
        <v>30</v>
      </c>
    </row>
    <row r="43" spans="1:12" ht="12.75" customHeight="1" x14ac:dyDescent="0.25">
      <c r="A43" s="234" t="s">
        <v>381</v>
      </c>
      <c r="B43" s="235"/>
      <c r="C43" s="236"/>
      <c r="D43" s="121"/>
      <c r="E43" s="71">
        <f>SUM(E31:E42)</f>
        <v>29046</v>
      </c>
      <c r="F43" s="71">
        <f>SUM(F31:F42)</f>
        <v>28506</v>
      </c>
      <c r="G43" s="147">
        <f>((E43-F43)/F43)*100</f>
        <v>1.8943380340980847</v>
      </c>
      <c r="H43" s="121"/>
      <c r="I43" s="71">
        <f>SUM(I31:I42)</f>
        <v>28147</v>
      </c>
      <c r="J43" s="71">
        <f>SUM(J31:J42)</f>
        <v>27726</v>
      </c>
      <c r="K43" s="147">
        <f>((I43-J43)/J43)*100</f>
        <v>1.5184303541801918</v>
      </c>
    </row>
    <row r="44" spans="1:12" ht="12.75" customHeight="1" x14ac:dyDescent="0.25">
      <c r="A44" s="50" t="s">
        <v>405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4" t="s">
        <v>406</v>
      </c>
      <c r="B45" s="235"/>
      <c r="C45" s="236"/>
      <c r="D45" s="120">
        <v>149</v>
      </c>
      <c r="E45" s="70">
        <v>2337</v>
      </c>
      <c r="F45" s="70">
        <v>2278</v>
      </c>
      <c r="G45" s="147">
        <v>2.6</v>
      </c>
      <c r="H45" s="120">
        <v>146</v>
      </c>
      <c r="I45" s="70">
        <v>2322</v>
      </c>
      <c r="J45" s="70">
        <v>2272</v>
      </c>
      <c r="K45" s="147">
        <v>2.2000000000000002</v>
      </c>
      <c r="L45">
        <v>31</v>
      </c>
    </row>
    <row r="46" spans="1:12" ht="12.75" customHeight="1" x14ac:dyDescent="0.25">
      <c r="A46" s="234" t="s">
        <v>407</v>
      </c>
      <c r="B46" s="235"/>
      <c r="C46" s="236"/>
      <c r="D46" s="120">
        <v>1</v>
      </c>
      <c r="E46" s="70">
        <v>1300</v>
      </c>
      <c r="F46" s="70">
        <v>1252</v>
      </c>
      <c r="G46" s="147">
        <v>3.8</v>
      </c>
      <c r="H46" s="120">
        <v>1</v>
      </c>
      <c r="I46" s="70">
        <v>1303</v>
      </c>
      <c r="J46" s="70">
        <v>1259</v>
      </c>
      <c r="K46" s="147">
        <v>3.5</v>
      </c>
      <c r="L46">
        <v>32</v>
      </c>
    </row>
    <row r="47" spans="1:12" ht="12.75" customHeight="1" x14ac:dyDescent="0.25">
      <c r="A47" s="234" t="s">
        <v>408</v>
      </c>
      <c r="B47" s="235"/>
      <c r="C47" s="236"/>
      <c r="D47" s="120">
        <v>21</v>
      </c>
      <c r="E47" s="70">
        <v>1569</v>
      </c>
      <c r="F47" s="70">
        <v>1532</v>
      </c>
      <c r="G47" s="147">
        <v>2.4</v>
      </c>
      <c r="H47" s="120">
        <v>21</v>
      </c>
      <c r="I47" s="70">
        <v>1506</v>
      </c>
      <c r="J47" s="70">
        <v>1450</v>
      </c>
      <c r="K47" s="147">
        <v>3.9</v>
      </c>
      <c r="L47">
        <v>33</v>
      </c>
    </row>
    <row r="48" spans="1:12" ht="12.75" customHeight="1" x14ac:dyDescent="0.25">
      <c r="A48" s="234" t="s">
        <v>409</v>
      </c>
      <c r="B48" s="235"/>
      <c r="C48" s="236"/>
      <c r="D48" s="120">
        <v>18</v>
      </c>
      <c r="E48" s="70">
        <v>2235</v>
      </c>
      <c r="F48" s="70">
        <v>2228</v>
      </c>
      <c r="G48" s="147">
        <v>0.3</v>
      </c>
      <c r="H48" s="120">
        <v>20</v>
      </c>
      <c r="I48" s="70">
        <v>2299</v>
      </c>
      <c r="J48" s="70">
        <v>2231</v>
      </c>
      <c r="K48" s="147">
        <v>3.1</v>
      </c>
      <c r="L48">
        <v>34</v>
      </c>
    </row>
    <row r="49" spans="1:23" ht="12.75" customHeight="1" x14ac:dyDescent="0.25">
      <c r="A49" s="234" t="s">
        <v>410</v>
      </c>
      <c r="B49" s="235"/>
      <c r="C49" s="236"/>
      <c r="D49" s="120">
        <v>29</v>
      </c>
      <c r="E49" s="70">
        <v>1061</v>
      </c>
      <c r="F49" s="70">
        <v>1024</v>
      </c>
      <c r="G49" s="147">
        <v>3.6</v>
      </c>
      <c r="H49" s="120">
        <v>28</v>
      </c>
      <c r="I49" s="70">
        <v>1043</v>
      </c>
      <c r="J49" s="70">
        <v>1014</v>
      </c>
      <c r="K49" s="147">
        <v>2.8</v>
      </c>
      <c r="L49">
        <v>35</v>
      </c>
    </row>
    <row r="50" spans="1:23" ht="12.75" customHeight="1" x14ac:dyDescent="0.25">
      <c r="A50" s="234" t="s">
        <v>411</v>
      </c>
      <c r="B50" s="235"/>
      <c r="C50" s="236"/>
      <c r="D50" s="120">
        <v>30</v>
      </c>
      <c r="E50" s="70">
        <v>1617</v>
      </c>
      <c r="F50" s="70">
        <v>1617</v>
      </c>
      <c r="G50" s="147">
        <v>0</v>
      </c>
      <c r="H50" s="120">
        <v>29</v>
      </c>
      <c r="I50" s="70">
        <v>1595</v>
      </c>
      <c r="J50" s="70">
        <v>1583</v>
      </c>
      <c r="K50" s="147">
        <v>0.7</v>
      </c>
      <c r="L50">
        <v>36</v>
      </c>
    </row>
    <row r="51" spans="1:23" ht="12.75" customHeight="1" x14ac:dyDescent="0.25">
      <c r="A51" s="234" t="s">
        <v>412</v>
      </c>
      <c r="B51" s="235"/>
      <c r="C51" s="236"/>
      <c r="D51" s="120">
        <v>29</v>
      </c>
      <c r="E51" s="70">
        <v>3707</v>
      </c>
      <c r="F51" s="70">
        <v>3641</v>
      </c>
      <c r="G51" s="147">
        <v>1.8</v>
      </c>
      <c r="H51" s="120">
        <v>29</v>
      </c>
      <c r="I51" s="70">
        <v>3409</v>
      </c>
      <c r="J51" s="70">
        <v>3375</v>
      </c>
      <c r="K51" s="147">
        <v>1</v>
      </c>
      <c r="L51">
        <v>37</v>
      </c>
    </row>
    <row r="52" spans="1:23" ht="12.75" customHeight="1" x14ac:dyDescent="0.25">
      <c r="A52" s="234" t="s">
        <v>413</v>
      </c>
      <c r="B52" s="235"/>
      <c r="C52" s="236"/>
      <c r="D52" s="120">
        <v>75</v>
      </c>
      <c r="E52" s="70">
        <v>14984</v>
      </c>
      <c r="F52" s="70">
        <v>14383</v>
      </c>
      <c r="G52" s="147">
        <v>4.2</v>
      </c>
      <c r="H52" s="120">
        <v>78</v>
      </c>
      <c r="I52" s="70">
        <v>14727</v>
      </c>
      <c r="J52" s="70">
        <v>14121</v>
      </c>
      <c r="K52" s="147">
        <v>4.3</v>
      </c>
      <c r="L52">
        <v>38</v>
      </c>
    </row>
    <row r="53" spans="1:23" ht="12.75" customHeight="1" x14ac:dyDescent="0.25">
      <c r="A53" s="234" t="s">
        <v>381</v>
      </c>
      <c r="B53" s="235"/>
      <c r="C53" s="236"/>
      <c r="D53" s="121"/>
      <c r="E53" s="71">
        <f>SUM(E45:E52)</f>
        <v>28810</v>
      </c>
      <c r="F53" s="71">
        <f>SUM(F45:F52)</f>
        <v>27955</v>
      </c>
      <c r="G53" s="147">
        <f>((E53-F53)/F53)*100</f>
        <v>3.0584868538722945</v>
      </c>
      <c r="H53" s="121"/>
      <c r="I53" s="71">
        <f>SUM(I45:I52)</f>
        <v>28204</v>
      </c>
      <c r="J53" s="71">
        <f>SUM(J45:J52)</f>
        <v>27305</v>
      </c>
      <c r="K53" s="147">
        <f>((I53-J53)/J53)*100</f>
        <v>3.2924372825489838</v>
      </c>
    </row>
    <row r="54" spans="1:23" ht="12.75" customHeight="1" x14ac:dyDescent="0.25">
      <c r="A54" s="50" t="s">
        <v>414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4" t="s">
        <v>415</v>
      </c>
      <c r="B55" s="235"/>
      <c r="C55" s="236"/>
      <c r="D55" s="120">
        <v>49</v>
      </c>
      <c r="E55" s="70">
        <v>208</v>
      </c>
      <c r="F55" s="70">
        <v>204</v>
      </c>
      <c r="G55" s="147">
        <v>1.8</v>
      </c>
      <c r="H55" s="120">
        <v>46</v>
      </c>
      <c r="I55" s="70">
        <v>201</v>
      </c>
      <c r="J55" s="70">
        <v>199</v>
      </c>
      <c r="K55" s="147">
        <v>1.3</v>
      </c>
      <c r="L55">
        <v>39</v>
      </c>
    </row>
    <row r="56" spans="1:23" ht="12.75" customHeight="1" x14ac:dyDescent="0.25">
      <c r="A56" s="234" t="s">
        <v>416</v>
      </c>
      <c r="B56" s="235"/>
      <c r="C56" s="236"/>
      <c r="D56" s="120">
        <v>33</v>
      </c>
      <c r="E56" s="70">
        <v>3700</v>
      </c>
      <c r="F56" s="70">
        <v>3563</v>
      </c>
      <c r="G56" s="147">
        <v>3.8</v>
      </c>
      <c r="H56" s="120">
        <v>139</v>
      </c>
      <c r="I56" s="70">
        <v>3582</v>
      </c>
      <c r="J56" s="70">
        <v>3508</v>
      </c>
      <c r="K56" s="147">
        <v>2.1</v>
      </c>
      <c r="L56">
        <v>40</v>
      </c>
    </row>
    <row r="57" spans="1:23" ht="12.75" customHeight="1" x14ac:dyDescent="0.25">
      <c r="A57" s="234" t="s">
        <v>417</v>
      </c>
      <c r="B57" s="235"/>
      <c r="C57" s="236"/>
      <c r="D57" s="120">
        <v>54</v>
      </c>
      <c r="E57" s="70">
        <v>19968</v>
      </c>
      <c r="F57" s="70">
        <v>19183</v>
      </c>
      <c r="G57" s="147">
        <v>4.0999999999999996</v>
      </c>
      <c r="H57" s="120">
        <v>44</v>
      </c>
      <c r="I57" s="70">
        <v>20668</v>
      </c>
      <c r="J57" s="70">
        <v>19352</v>
      </c>
      <c r="K57" s="147">
        <v>6.8</v>
      </c>
      <c r="L57">
        <v>41</v>
      </c>
    </row>
    <row r="58" spans="1:23" ht="12.75" customHeight="1" x14ac:dyDescent="0.25">
      <c r="A58" s="234" t="s">
        <v>418</v>
      </c>
      <c r="B58" s="235"/>
      <c r="C58" s="236"/>
      <c r="D58" s="120">
        <v>38</v>
      </c>
      <c r="E58" s="70">
        <v>2904</v>
      </c>
      <c r="F58" s="70">
        <v>2870</v>
      </c>
      <c r="G58" s="147">
        <v>1.2</v>
      </c>
      <c r="H58" s="120">
        <v>38</v>
      </c>
      <c r="I58" s="70">
        <v>2747</v>
      </c>
      <c r="J58" s="70">
        <v>2712</v>
      </c>
      <c r="K58" s="147">
        <v>1.3</v>
      </c>
      <c r="L58">
        <v>42</v>
      </c>
    </row>
    <row r="59" spans="1:23" ht="12.75" customHeight="1" x14ac:dyDescent="0.25">
      <c r="A59" s="234" t="s">
        <v>419</v>
      </c>
      <c r="B59" s="235"/>
      <c r="C59" s="236"/>
      <c r="D59" s="120">
        <v>47</v>
      </c>
      <c r="E59" s="70">
        <v>453</v>
      </c>
      <c r="F59" s="70">
        <v>461</v>
      </c>
      <c r="G59" s="147">
        <v>-1.7</v>
      </c>
      <c r="H59" s="120">
        <v>48</v>
      </c>
      <c r="I59" s="70">
        <v>450</v>
      </c>
      <c r="J59" s="70">
        <v>452</v>
      </c>
      <c r="K59" s="147">
        <v>-0.4</v>
      </c>
      <c r="L59">
        <v>43</v>
      </c>
      <c r="P59" s="95"/>
      <c r="Q59" s="95" t="s">
        <v>365</v>
      </c>
      <c r="R59" s="95" t="s">
        <v>366</v>
      </c>
      <c r="S59" s="86" t="s">
        <v>367</v>
      </c>
      <c r="T59" s="95" t="s">
        <v>369</v>
      </c>
      <c r="U59" s="95" t="s">
        <v>370</v>
      </c>
      <c r="V59" s="88" t="s">
        <v>371</v>
      </c>
      <c r="W59" s="60" t="s">
        <v>62</v>
      </c>
    </row>
    <row r="60" spans="1:23" ht="12.75" customHeight="1" x14ac:dyDescent="0.25">
      <c r="A60" s="234" t="s">
        <v>420</v>
      </c>
      <c r="B60" s="235"/>
      <c r="C60" s="236"/>
      <c r="D60" s="120">
        <v>68</v>
      </c>
      <c r="E60" s="70">
        <v>574</v>
      </c>
      <c r="F60" s="70">
        <v>565</v>
      </c>
      <c r="G60" s="147">
        <v>1.6</v>
      </c>
      <c r="H60" s="120">
        <v>64</v>
      </c>
      <c r="I60" s="70">
        <v>563</v>
      </c>
      <c r="J60" s="70">
        <v>551</v>
      </c>
      <c r="K60" s="147">
        <v>2.2000000000000002</v>
      </c>
      <c r="L60">
        <v>44</v>
      </c>
      <c r="P60" s="118"/>
      <c r="Q60" s="118">
        <v>150209</v>
      </c>
      <c r="R60" s="118">
        <v>146722</v>
      </c>
      <c r="S60" s="119">
        <v>2.4</v>
      </c>
      <c r="T60" s="118">
        <v>147609</v>
      </c>
      <c r="U60" s="118">
        <v>143541</v>
      </c>
      <c r="V60" s="119">
        <v>2.8</v>
      </c>
      <c r="W60">
        <v>1</v>
      </c>
    </row>
    <row r="61" spans="1:23" ht="12.75" customHeight="1" x14ac:dyDescent="0.25">
      <c r="A61" s="234" t="s">
        <v>421</v>
      </c>
      <c r="B61" s="235"/>
      <c r="C61" s="236"/>
      <c r="D61" s="120">
        <v>14</v>
      </c>
      <c r="E61" s="70">
        <v>240</v>
      </c>
      <c r="F61" s="70">
        <v>238</v>
      </c>
      <c r="G61" s="147">
        <v>0.7</v>
      </c>
      <c r="H61" s="120">
        <v>14</v>
      </c>
      <c r="I61" s="70">
        <v>237</v>
      </c>
      <c r="J61" s="70">
        <v>233</v>
      </c>
      <c r="K61" s="147">
        <v>1.9</v>
      </c>
      <c r="L61">
        <v>45</v>
      </c>
    </row>
    <row r="62" spans="1:23" ht="12.75" customHeight="1" x14ac:dyDescent="0.25">
      <c r="A62" s="234" t="s">
        <v>422</v>
      </c>
      <c r="B62" s="235"/>
      <c r="C62" s="236"/>
      <c r="D62" s="120">
        <v>34</v>
      </c>
      <c r="E62" s="70">
        <v>1359</v>
      </c>
      <c r="F62" s="70">
        <v>1340</v>
      </c>
      <c r="G62" s="147">
        <v>1.4</v>
      </c>
      <c r="H62" s="120">
        <v>35</v>
      </c>
      <c r="I62" s="70">
        <v>1298</v>
      </c>
      <c r="J62" s="70">
        <v>1268</v>
      </c>
      <c r="K62" s="147">
        <v>2.4</v>
      </c>
      <c r="L62">
        <v>46</v>
      </c>
    </row>
    <row r="63" spans="1:23" ht="12.75" customHeight="1" x14ac:dyDescent="0.25">
      <c r="A63" s="234" t="s">
        <v>423</v>
      </c>
      <c r="B63" s="235"/>
      <c r="C63" s="236"/>
      <c r="D63" s="120">
        <v>10</v>
      </c>
      <c r="E63" s="70">
        <v>761</v>
      </c>
      <c r="F63" s="70">
        <v>744</v>
      </c>
      <c r="G63" s="147">
        <v>2.2000000000000002</v>
      </c>
      <c r="H63" s="120">
        <v>9</v>
      </c>
      <c r="I63" s="70">
        <v>811</v>
      </c>
      <c r="J63" s="70">
        <v>785</v>
      </c>
      <c r="K63" s="147">
        <v>3.3</v>
      </c>
      <c r="L63">
        <v>47</v>
      </c>
    </row>
    <row r="64" spans="1:23" ht="12.75" customHeight="1" x14ac:dyDescent="0.25">
      <c r="A64" s="234" t="s">
        <v>424</v>
      </c>
      <c r="B64" s="235"/>
      <c r="C64" s="236"/>
      <c r="D64" s="120">
        <v>39</v>
      </c>
      <c r="E64" s="70">
        <v>1583</v>
      </c>
      <c r="F64" s="70">
        <v>1582</v>
      </c>
      <c r="G64" s="147">
        <v>0.1</v>
      </c>
      <c r="H64" s="120">
        <v>40</v>
      </c>
      <c r="I64" s="70">
        <v>1588</v>
      </c>
      <c r="J64" s="70">
        <v>1556</v>
      </c>
      <c r="K64" s="147">
        <v>2.1</v>
      </c>
      <c r="L64">
        <v>48</v>
      </c>
    </row>
    <row r="65" spans="1:12" ht="12.75" customHeight="1" x14ac:dyDescent="0.25">
      <c r="A65" s="234" t="s">
        <v>425</v>
      </c>
      <c r="B65" s="235"/>
      <c r="C65" s="236"/>
      <c r="D65" s="120">
        <v>66</v>
      </c>
      <c r="E65" s="70">
        <v>1621</v>
      </c>
      <c r="F65" s="70">
        <v>1582</v>
      </c>
      <c r="G65" s="147">
        <v>2.4</v>
      </c>
      <c r="H65" s="120">
        <v>68</v>
      </c>
      <c r="I65" s="70">
        <v>1553</v>
      </c>
      <c r="J65" s="70">
        <v>1493</v>
      </c>
      <c r="K65" s="147">
        <v>4</v>
      </c>
      <c r="L65">
        <v>49</v>
      </c>
    </row>
    <row r="66" spans="1:12" ht="12.75" customHeight="1" x14ac:dyDescent="0.25">
      <c r="A66" s="234" t="s">
        <v>426</v>
      </c>
      <c r="B66" s="235"/>
      <c r="C66" s="236"/>
      <c r="D66" s="120">
        <v>87</v>
      </c>
      <c r="E66" s="70">
        <v>3249</v>
      </c>
      <c r="F66" s="70">
        <v>3220</v>
      </c>
      <c r="G66" s="147">
        <v>0.9</v>
      </c>
      <c r="H66" s="120">
        <v>89</v>
      </c>
      <c r="I66" s="70">
        <v>3246</v>
      </c>
      <c r="J66" s="70">
        <v>3177</v>
      </c>
      <c r="K66" s="147">
        <v>2.2000000000000002</v>
      </c>
      <c r="L66">
        <v>50</v>
      </c>
    </row>
    <row r="67" spans="1:12" ht="12.75" customHeight="1" x14ac:dyDescent="0.25">
      <c r="A67" s="234" t="s">
        <v>427</v>
      </c>
      <c r="B67" s="235"/>
      <c r="C67" s="236"/>
      <c r="D67" s="120">
        <v>27</v>
      </c>
      <c r="E67" s="70">
        <v>181</v>
      </c>
      <c r="F67" s="70">
        <v>177</v>
      </c>
      <c r="G67" s="147">
        <v>2.2000000000000002</v>
      </c>
      <c r="H67" s="120">
        <v>28</v>
      </c>
      <c r="I67" s="70">
        <v>180</v>
      </c>
      <c r="J67" s="70">
        <v>172</v>
      </c>
      <c r="K67" s="147">
        <v>4.2</v>
      </c>
      <c r="L67">
        <v>51</v>
      </c>
    </row>
    <row r="68" spans="1:12" ht="12.75" customHeight="1" x14ac:dyDescent="0.25">
      <c r="A68" s="234" t="s">
        <v>381</v>
      </c>
      <c r="B68" s="235"/>
      <c r="C68" s="236"/>
      <c r="D68" s="28"/>
      <c r="E68" s="71">
        <f>SUM(E55:E67)</f>
        <v>36801</v>
      </c>
      <c r="F68" s="71">
        <f>SUM(F55:F67)</f>
        <v>35729</v>
      </c>
      <c r="G68" s="147">
        <f>((E68-F68)/F68)*100</f>
        <v>3.0003638500937613</v>
      </c>
      <c r="H68" s="72"/>
      <c r="I68" s="71">
        <f>SUM(I55:I67)</f>
        <v>37124</v>
      </c>
      <c r="J68" s="71">
        <f>SUM(J55:J67)</f>
        <v>35458</v>
      </c>
      <c r="K68" s="147">
        <f>((I68-J68)/J68)*100</f>
        <v>4.6985165547972247</v>
      </c>
    </row>
    <row r="69" spans="1:12" ht="12.75" customHeight="1" x14ac:dyDescent="0.25">
      <c r="A69" s="231" t="s">
        <v>428</v>
      </c>
      <c r="B69" s="232"/>
      <c r="C69" s="233"/>
      <c r="D69" s="31">
        <f>SUM(D6:D68)</f>
        <v>2699</v>
      </c>
      <c r="E69" s="71">
        <f>Q60</f>
        <v>150209</v>
      </c>
      <c r="F69" s="71">
        <f>R60</f>
        <v>146722</v>
      </c>
      <c r="G69" s="147">
        <f>S60</f>
        <v>2.4</v>
      </c>
      <c r="H69" s="31">
        <f>SUM(H6:H68)</f>
        <v>2901</v>
      </c>
      <c r="I69" s="71">
        <f>T60</f>
        <v>147609</v>
      </c>
      <c r="J69" s="71">
        <f>U60</f>
        <v>143541</v>
      </c>
      <c r="K69" s="147">
        <f>V60</f>
        <v>2.8</v>
      </c>
    </row>
    <row r="70" spans="1:12" x14ac:dyDescent="0.25">
      <c r="A70" s="252" t="s">
        <v>429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2" x14ac:dyDescent="0.2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5" t="s">
        <v>431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ht="12.75" customHeight="1" x14ac:dyDescent="0.25">
      <c r="A3" s="238" t="s">
        <v>359</v>
      </c>
      <c r="B3" s="239"/>
      <c r="C3" s="240"/>
      <c r="D3" s="247" t="str">
        <f>Data!B4</f>
        <v>August</v>
      </c>
      <c r="E3" s="248"/>
      <c r="F3" s="248"/>
      <c r="G3" s="249"/>
      <c r="H3" s="247">
        <f>Data!B6</f>
        <v>44743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8" t="s">
        <v>360</v>
      </c>
      <c r="E4" s="260" t="s">
        <v>361</v>
      </c>
      <c r="F4" s="261"/>
      <c r="G4" s="256" t="s">
        <v>362</v>
      </c>
      <c r="H4" s="258" t="s">
        <v>360</v>
      </c>
      <c r="I4" s="260" t="s">
        <v>361</v>
      </c>
      <c r="J4" s="261"/>
      <c r="K4" s="256" t="s">
        <v>362</v>
      </c>
    </row>
    <row r="5" spans="1:12" ht="26.4" x14ac:dyDescent="0.25">
      <c r="A5" s="244"/>
      <c r="B5" s="245"/>
      <c r="C5" s="246"/>
      <c r="D5" s="259"/>
      <c r="E5" s="94" t="str">
        <f>CONCATENATE(Data!A4,"   (Preliminary)")</f>
        <v>2023   (Preliminary)</v>
      </c>
      <c r="F5" s="114">
        <f>Data!A4-1</f>
        <v>2022</v>
      </c>
      <c r="G5" s="257"/>
      <c r="H5" s="259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7"/>
    </row>
    <row r="6" spans="1:12" x14ac:dyDescent="0.25">
      <c r="A6" s="228"/>
      <c r="B6" s="229"/>
      <c r="C6" s="230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1" t="s">
        <v>363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95" t="s">
        <v>364</v>
      </c>
      <c r="E8" s="95" t="s">
        <v>365</v>
      </c>
      <c r="F8" s="95" t="s">
        <v>366</v>
      </c>
      <c r="G8" s="86" t="s">
        <v>367</v>
      </c>
      <c r="H8" s="95" t="s">
        <v>368</v>
      </c>
      <c r="I8" s="95" t="s">
        <v>369</v>
      </c>
      <c r="J8" s="95" t="s">
        <v>370</v>
      </c>
      <c r="K8" s="88" t="s">
        <v>371</v>
      </c>
      <c r="L8" s="60" t="s">
        <v>62</v>
      </c>
    </row>
    <row r="9" spans="1:12" ht="12.75" customHeight="1" x14ac:dyDescent="0.25">
      <c r="A9" s="234" t="s">
        <v>372</v>
      </c>
      <c r="B9" s="235"/>
      <c r="C9" s="236"/>
      <c r="D9" s="120">
        <v>12</v>
      </c>
      <c r="E9" s="96">
        <v>2764</v>
      </c>
      <c r="F9" s="96">
        <v>2675</v>
      </c>
      <c r="G9" s="147">
        <v>3.3</v>
      </c>
      <c r="H9" s="120">
        <v>12</v>
      </c>
      <c r="I9" s="96">
        <v>2675</v>
      </c>
      <c r="J9" s="96">
        <v>2653</v>
      </c>
      <c r="K9" s="147">
        <v>0.8</v>
      </c>
      <c r="L9">
        <v>1</v>
      </c>
    </row>
    <row r="10" spans="1:12" ht="12.75" customHeight="1" x14ac:dyDescent="0.25">
      <c r="A10" s="234" t="s">
        <v>373</v>
      </c>
      <c r="B10" s="235"/>
      <c r="C10" s="236"/>
      <c r="D10" s="120">
        <v>126</v>
      </c>
      <c r="E10" s="96">
        <v>1498</v>
      </c>
      <c r="F10" s="96">
        <v>1452</v>
      </c>
      <c r="G10" s="147">
        <v>3.2</v>
      </c>
      <c r="H10" s="120">
        <v>126</v>
      </c>
      <c r="I10" s="96">
        <v>1435</v>
      </c>
      <c r="J10" s="96">
        <v>1405</v>
      </c>
      <c r="K10" s="147">
        <v>2.1</v>
      </c>
      <c r="L10">
        <v>2</v>
      </c>
    </row>
    <row r="11" spans="1:12" ht="12.75" customHeight="1" x14ac:dyDescent="0.25">
      <c r="A11" s="234" t="s">
        <v>374</v>
      </c>
      <c r="B11" s="235"/>
      <c r="C11" s="236"/>
      <c r="D11" s="120">
        <v>228</v>
      </c>
      <c r="E11" s="96">
        <v>5599</v>
      </c>
      <c r="F11" s="96">
        <v>5459</v>
      </c>
      <c r="G11" s="147">
        <v>2.6</v>
      </c>
      <c r="H11" s="120">
        <v>240</v>
      </c>
      <c r="I11" s="96">
        <v>5335</v>
      </c>
      <c r="J11" s="96">
        <v>5265</v>
      </c>
      <c r="K11" s="147">
        <v>1.3</v>
      </c>
      <c r="L11">
        <v>3</v>
      </c>
    </row>
    <row r="12" spans="1:12" ht="12.75" customHeight="1" x14ac:dyDescent="0.25">
      <c r="A12" s="234" t="s">
        <v>375</v>
      </c>
      <c r="B12" s="235"/>
      <c r="C12" s="236"/>
      <c r="D12" s="120">
        <v>159</v>
      </c>
      <c r="E12" s="96">
        <v>1321</v>
      </c>
      <c r="F12" s="96">
        <v>1291</v>
      </c>
      <c r="G12" s="147">
        <v>2.2999999999999998</v>
      </c>
      <c r="H12" s="120">
        <v>160</v>
      </c>
      <c r="I12" s="96">
        <v>1303</v>
      </c>
      <c r="J12" s="96">
        <v>1291</v>
      </c>
      <c r="K12" s="147">
        <v>0.9</v>
      </c>
      <c r="L12">
        <v>4</v>
      </c>
    </row>
    <row r="13" spans="1:12" ht="12.75" customHeight="1" x14ac:dyDescent="0.25">
      <c r="A13" s="234" t="s">
        <v>376</v>
      </c>
      <c r="B13" s="235"/>
      <c r="C13" s="236"/>
      <c r="D13" s="120">
        <v>78</v>
      </c>
      <c r="E13" s="96">
        <v>7186</v>
      </c>
      <c r="F13" s="96">
        <v>7008</v>
      </c>
      <c r="G13" s="147">
        <v>2.5</v>
      </c>
      <c r="H13" s="120">
        <v>146</v>
      </c>
      <c r="I13" s="96">
        <v>7070</v>
      </c>
      <c r="J13" s="96">
        <v>6877</v>
      </c>
      <c r="K13" s="147">
        <v>2.8</v>
      </c>
      <c r="L13">
        <v>5</v>
      </c>
    </row>
    <row r="14" spans="1:12" ht="12.75" customHeight="1" x14ac:dyDescent="0.25">
      <c r="A14" s="234" t="s">
        <v>377</v>
      </c>
      <c r="B14" s="235"/>
      <c r="C14" s="236"/>
      <c r="D14" s="120">
        <v>105</v>
      </c>
      <c r="E14" s="96">
        <v>10458</v>
      </c>
      <c r="F14" s="96">
        <v>10092</v>
      </c>
      <c r="G14" s="147">
        <v>3.6</v>
      </c>
      <c r="H14" s="120">
        <v>112</v>
      </c>
      <c r="I14" s="96">
        <v>10360</v>
      </c>
      <c r="J14" s="96">
        <v>10004</v>
      </c>
      <c r="K14" s="147">
        <v>3.6</v>
      </c>
      <c r="L14">
        <v>6</v>
      </c>
    </row>
    <row r="15" spans="1:12" ht="12.75" customHeight="1" x14ac:dyDescent="0.25">
      <c r="A15" s="234" t="s">
        <v>378</v>
      </c>
      <c r="B15" s="235"/>
      <c r="C15" s="236"/>
      <c r="D15" s="120">
        <v>107</v>
      </c>
      <c r="E15" s="96">
        <v>9674</v>
      </c>
      <c r="F15" s="96">
        <v>9328</v>
      </c>
      <c r="G15" s="147">
        <v>3.7</v>
      </c>
      <c r="H15" s="120">
        <v>110</v>
      </c>
      <c r="I15" s="96">
        <v>9266</v>
      </c>
      <c r="J15" s="96">
        <v>9153</v>
      </c>
      <c r="K15" s="147">
        <v>1.2</v>
      </c>
      <c r="L15">
        <v>7</v>
      </c>
    </row>
    <row r="16" spans="1:12" ht="12.75" customHeight="1" x14ac:dyDescent="0.25">
      <c r="A16" s="234" t="s">
        <v>379</v>
      </c>
      <c r="B16" s="235"/>
      <c r="C16" s="236"/>
      <c r="D16" s="120">
        <v>25</v>
      </c>
      <c r="E16" s="96">
        <v>802</v>
      </c>
      <c r="F16" s="96">
        <v>769</v>
      </c>
      <c r="G16" s="147">
        <v>4.4000000000000004</v>
      </c>
      <c r="H16" s="120">
        <v>28</v>
      </c>
      <c r="I16" s="96">
        <v>688</v>
      </c>
      <c r="J16" s="96">
        <v>692</v>
      </c>
      <c r="K16" s="147">
        <v>-0.5</v>
      </c>
      <c r="L16">
        <v>8</v>
      </c>
    </row>
    <row r="17" spans="1:12" ht="12.75" customHeight="1" x14ac:dyDescent="0.25">
      <c r="A17" s="234" t="s">
        <v>380</v>
      </c>
      <c r="B17" s="235"/>
      <c r="C17" s="236"/>
      <c r="D17" s="120">
        <v>43</v>
      </c>
      <c r="E17" s="96">
        <v>653</v>
      </c>
      <c r="F17" s="96">
        <v>639</v>
      </c>
      <c r="G17" s="147">
        <v>2.2000000000000002</v>
      </c>
      <c r="H17" s="120">
        <v>49</v>
      </c>
      <c r="I17" s="96">
        <v>649</v>
      </c>
      <c r="J17" s="96">
        <v>637</v>
      </c>
      <c r="K17" s="147">
        <v>1.8</v>
      </c>
      <c r="L17">
        <v>9</v>
      </c>
    </row>
    <row r="18" spans="1:12" ht="12.75" customHeight="1" x14ac:dyDescent="0.25">
      <c r="A18" s="234" t="s">
        <v>381</v>
      </c>
      <c r="B18" s="235"/>
      <c r="C18" s="236"/>
      <c r="D18" s="121"/>
      <c r="E18" s="31">
        <f>SUM(E9:E17)</f>
        <v>39955</v>
      </c>
      <c r="F18" s="31">
        <f>SUM(F9:F17)</f>
        <v>38713</v>
      </c>
      <c r="G18" s="147">
        <f>((E18-F18)/F18)*100</f>
        <v>3.2082246273861492</v>
      </c>
      <c r="H18" s="121"/>
      <c r="I18" s="31">
        <f>SUM(I9:I17)</f>
        <v>38781</v>
      </c>
      <c r="J18" s="31">
        <f>SUM(J9:J17)</f>
        <v>37977</v>
      </c>
      <c r="K18" s="147">
        <f>((I18-J18)/J18)*100</f>
        <v>2.1170708586776206</v>
      </c>
    </row>
    <row r="19" spans="1:12" ht="12.75" customHeight="1" x14ac:dyDescent="0.25">
      <c r="A19" s="50" t="s">
        <v>382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4" t="s">
        <v>383</v>
      </c>
      <c r="B20" s="235"/>
      <c r="C20" s="236"/>
      <c r="D20" s="120">
        <v>8</v>
      </c>
      <c r="E20" s="96">
        <v>859</v>
      </c>
      <c r="F20" s="96">
        <v>841</v>
      </c>
      <c r="G20" s="147">
        <v>2.2000000000000002</v>
      </c>
      <c r="H20" s="120">
        <v>16</v>
      </c>
      <c r="I20" s="96">
        <v>760</v>
      </c>
      <c r="J20" s="96">
        <v>756</v>
      </c>
      <c r="K20" s="147">
        <v>0.5</v>
      </c>
      <c r="L20">
        <v>10</v>
      </c>
    </row>
    <row r="21" spans="1:12" ht="12.75" customHeight="1" x14ac:dyDescent="0.25">
      <c r="A21" s="234" t="s">
        <v>384</v>
      </c>
      <c r="B21" s="235"/>
      <c r="C21" s="236"/>
      <c r="D21" s="120">
        <v>7</v>
      </c>
      <c r="E21" s="96">
        <v>273</v>
      </c>
      <c r="F21" s="96">
        <v>273</v>
      </c>
      <c r="G21" s="147">
        <v>0</v>
      </c>
      <c r="H21" s="120">
        <v>11</v>
      </c>
      <c r="I21" s="96">
        <v>273</v>
      </c>
      <c r="J21" s="96">
        <v>269</v>
      </c>
      <c r="K21" s="147">
        <v>1.6</v>
      </c>
      <c r="L21">
        <v>11</v>
      </c>
    </row>
    <row r="22" spans="1:12" ht="12.75" customHeight="1" x14ac:dyDescent="0.25">
      <c r="A22" s="234" t="s">
        <v>385</v>
      </c>
      <c r="B22" s="235"/>
      <c r="C22" s="236"/>
      <c r="D22" s="120">
        <v>261</v>
      </c>
      <c r="E22" s="96">
        <v>18765</v>
      </c>
      <c r="F22" s="96">
        <v>18542</v>
      </c>
      <c r="G22" s="147">
        <v>1.2</v>
      </c>
      <c r="H22" s="120">
        <v>266</v>
      </c>
      <c r="I22" s="96">
        <v>18984</v>
      </c>
      <c r="J22" s="96">
        <v>18586</v>
      </c>
      <c r="K22" s="147">
        <v>2.1</v>
      </c>
      <c r="L22">
        <v>12</v>
      </c>
    </row>
    <row r="23" spans="1:12" ht="12.75" customHeight="1" x14ac:dyDescent="0.25">
      <c r="A23" s="234" t="s">
        <v>386</v>
      </c>
      <c r="B23" s="235"/>
      <c r="C23" s="236"/>
      <c r="D23" s="120">
        <v>194</v>
      </c>
      <c r="E23" s="96">
        <v>10748</v>
      </c>
      <c r="F23" s="96">
        <v>10660</v>
      </c>
      <c r="G23" s="147">
        <v>0.8</v>
      </c>
      <c r="H23" s="120">
        <v>196</v>
      </c>
      <c r="I23" s="96">
        <v>10469</v>
      </c>
      <c r="J23" s="96">
        <v>10237</v>
      </c>
      <c r="K23" s="147">
        <v>2.2999999999999998</v>
      </c>
      <c r="L23">
        <v>13</v>
      </c>
    </row>
    <row r="24" spans="1:12" ht="12.75" customHeight="1" x14ac:dyDescent="0.25">
      <c r="A24" s="234" t="s">
        <v>387</v>
      </c>
      <c r="B24" s="235"/>
      <c r="C24" s="236"/>
      <c r="D24" s="120">
        <v>52</v>
      </c>
      <c r="E24" s="96">
        <v>5164</v>
      </c>
      <c r="F24" s="96">
        <v>5102</v>
      </c>
      <c r="G24" s="147">
        <v>1.2</v>
      </c>
      <c r="H24" s="120">
        <v>52</v>
      </c>
      <c r="I24" s="96">
        <v>5060</v>
      </c>
      <c r="J24" s="96">
        <v>4998</v>
      </c>
      <c r="K24" s="147">
        <v>1.2</v>
      </c>
      <c r="L24">
        <v>14</v>
      </c>
    </row>
    <row r="25" spans="1:12" ht="12.75" customHeight="1" x14ac:dyDescent="0.25">
      <c r="A25" s="234" t="s">
        <v>388</v>
      </c>
      <c r="B25" s="235"/>
      <c r="C25" s="236"/>
      <c r="D25" s="120">
        <v>122</v>
      </c>
      <c r="E25" s="96">
        <v>10666</v>
      </c>
      <c r="F25" s="96">
        <v>10476</v>
      </c>
      <c r="G25" s="147">
        <v>1.8</v>
      </c>
      <c r="H25" s="120">
        <v>126</v>
      </c>
      <c r="I25" s="96">
        <v>10707</v>
      </c>
      <c r="J25" s="96">
        <v>10330</v>
      </c>
      <c r="K25" s="147">
        <v>3.6</v>
      </c>
      <c r="L25">
        <v>15</v>
      </c>
    </row>
    <row r="26" spans="1:12" ht="12.75" customHeight="1" x14ac:dyDescent="0.25">
      <c r="A26" s="234" t="s">
        <v>389</v>
      </c>
      <c r="B26" s="235"/>
      <c r="C26" s="236"/>
      <c r="D26" s="120">
        <v>113</v>
      </c>
      <c r="E26" s="96">
        <v>5114</v>
      </c>
      <c r="F26" s="96">
        <v>5013</v>
      </c>
      <c r="G26" s="147">
        <v>2</v>
      </c>
      <c r="H26" s="120">
        <v>116</v>
      </c>
      <c r="I26" s="96">
        <v>5116</v>
      </c>
      <c r="J26" s="96">
        <v>4973</v>
      </c>
      <c r="K26" s="147">
        <v>2.9</v>
      </c>
      <c r="L26">
        <v>16</v>
      </c>
    </row>
    <row r="27" spans="1:12" ht="12.75" customHeight="1" x14ac:dyDescent="0.25">
      <c r="A27" s="234" t="s">
        <v>390</v>
      </c>
      <c r="B27" s="235"/>
      <c r="C27" s="236"/>
      <c r="D27" s="120">
        <v>694</v>
      </c>
      <c r="E27" s="96">
        <v>7273</v>
      </c>
      <c r="F27" s="96">
        <v>7147</v>
      </c>
      <c r="G27" s="147">
        <v>1.8</v>
      </c>
      <c r="H27" s="120">
        <v>694</v>
      </c>
      <c r="I27" s="96">
        <v>7249</v>
      </c>
      <c r="J27" s="96">
        <v>7098</v>
      </c>
      <c r="K27" s="147">
        <v>2.1</v>
      </c>
      <c r="L27">
        <v>17</v>
      </c>
    </row>
    <row r="28" spans="1:12" ht="12.75" customHeight="1" x14ac:dyDescent="0.25">
      <c r="A28" s="234" t="s">
        <v>391</v>
      </c>
      <c r="B28" s="235"/>
      <c r="C28" s="236"/>
      <c r="D28" s="120">
        <v>25</v>
      </c>
      <c r="E28" s="96">
        <v>1434</v>
      </c>
      <c r="F28" s="96">
        <v>1404</v>
      </c>
      <c r="G28" s="147">
        <v>2.2000000000000002</v>
      </c>
      <c r="H28" s="120">
        <v>29</v>
      </c>
      <c r="I28" s="96">
        <v>1417</v>
      </c>
      <c r="J28" s="96">
        <v>1377</v>
      </c>
      <c r="K28" s="147">
        <v>2.9</v>
      </c>
      <c r="L28">
        <v>18</v>
      </c>
    </row>
    <row r="29" spans="1:12" ht="12.75" customHeight="1" x14ac:dyDescent="0.25">
      <c r="A29" s="234" t="s">
        <v>381</v>
      </c>
      <c r="B29" s="235"/>
      <c r="C29" s="236"/>
      <c r="D29" s="121"/>
      <c r="E29" s="31">
        <f>SUM(E20:E28)</f>
        <v>60296</v>
      </c>
      <c r="F29" s="31">
        <f>SUM(F20:F28)</f>
        <v>59458</v>
      </c>
      <c r="G29" s="147">
        <f>((E29-F29)/F29)*100</f>
        <v>1.409398230683844</v>
      </c>
      <c r="H29" s="121"/>
      <c r="I29" s="31">
        <f>SUM(I20:I28)</f>
        <v>60035</v>
      </c>
      <c r="J29" s="31">
        <f>SUM(J20:J28)</f>
        <v>58624</v>
      </c>
      <c r="K29" s="147">
        <f>((I29-J29)/J29)*100</f>
        <v>2.4068640829694323</v>
      </c>
    </row>
    <row r="30" spans="1:12" ht="12.75" customHeight="1" x14ac:dyDescent="0.25">
      <c r="A30" s="50" t="s">
        <v>392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4" t="s">
        <v>393</v>
      </c>
      <c r="B31" s="235"/>
      <c r="C31" s="236"/>
      <c r="D31" s="120">
        <v>85</v>
      </c>
      <c r="E31" s="96">
        <v>8987</v>
      </c>
      <c r="F31" s="96">
        <v>8727</v>
      </c>
      <c r="G31" s="147">
        <v>3</v>
      </c>
      <c r="H31" s="120">
        <v>87</v>
      </c>
      <c r="I31" s="96">
        <v>8587</v>
      </c>
      <c r="J31" s="96">
        <v>8506</v>
      </c>
      <c r="K31" s="147">
        <v>1</v>
      </c>
      <c r="L31">
        <v>19</v>
      </c>
    </row>
    <row r="32" spans="1:12" ht="12.75" customHeight="1" x14ac:dyDescent="0.25">
      <c r="A32" s="234" t="s">
        <v>394</v>
      </c>
      <c r="B32" s="235"/>
      <c r="C32" s="236"/>
      <c r="D32" s="120">
        <v>62</v>
      </c>
      <c r="E32" s="96">
        <v>7366</v>
      </c>
      <c r="F32" s="96">
        <v>7140</v>
      </c>
      <c r="G32" s="147">
        <v>3.2</v>
      </c>
      <c r="H32" s="120">
        <v>63</v>
      </c>
      <c r="I32" s="96">
        <v>7186</v>
      </c>
      <c r="J32" s="96">
        <v>6969</v>
      </c>
      <c r="K32" s="147">
        <v>3.1</v>
      </c>
      <c r="L32">
        <v>20</v>
      </c>
    </row>
    <row r="33" spans="1:12" ht="12.75" customHeight="1" x14ac:dyDescent="0.25">
      <c r="A33" s="234" t="s">
        <v>395</v>
      </c>
      <c r="B33" s="235"/>
      <c r="C33" s="236"/>
      <c r="D33" s="120">
        <v>121</v>
      </c>
      <c r="E33" s="96">
        <v>3070</v>
      </c>
      <c r="F33" s="96">
        <v>3037</v>
      </c>
      <c r="G33" s="147">
        <v>1.1000000000000001</v>
      </c>
      <c r="H33" s="120">
        <v>118</v>
      </c>
      <c r="I33" s="96">
        <v>3027</v>
      </c>
      <c r="J33" s="96">
        <v>2960</v>
      </c>
      <c r="K33" s="147">
        <v>2.2999999999999998</v>
      </c>
      <c r="L33">
        <v>21</v>
      </c>
    </row>
    <row r="34" spans="1:12" ht="12.75" customHeight="1" x14ac:dyDescent="0.25">
      <c r="A34" s="234" t="s">
        <v>396</v>
      </c>
      <c r="B34" s="235"/>
      <c r="C34" s="236"/>
      <c r="D34" s="120">
        <v>90</v>
      </c>
      <c r="E34" s="96">
        <v>2872</v>
      </c>
      <c r="F34" s="96">
        <v>2829</v>
      </c>
      <c r="G34" s="147">
        <v>1.5</v>
      </c>
      <c r="H34" s="120">
        <v>95</v>
      </c>
      <c r="I34" s="96">
        <v>2889</v>
      </c>
      <c r="J34" s="96">
        <v>2847</v>
      </c>
      <c r="K34" s="147">
        <v>1.5</v>
      </c>
      <c r="L34">
        <v>22</v>
      </c>
    </row>
    <row r="35" spans="1:12" ht="12.75" customHeight="1" x14ac:dyDescent="0.25">
      <c r="A35" s="234" t="s">
        <v>397</v>
      </c>
      <c r="B35" s="235"/>
      <c r="C35" s="236"/>
      <c r="D35" s="120">
        <v>110</v>
      </c>
      <c r="E35" s="96">
        <v>9340</v>
      </c>
      <c r="F35" s="96">
        <v>9183</v>
      </c>
      <c r="G35" s="147">
        <v>1.7</v>
      </c>
      <c r="H35" s="120">
        <v>110</v>
      </c>
      <c r="I35" s="96">
        <v>9147</v>
      </c>
      <c r="J35" s="96">
        <v>9099</v>
      </c>
      <c r="K35" s="147">
        <v>0.5</v>
      </c>
      <c r="L35">
        <v>23</v>
      </c>
    </row>
    <row r="36" spans="1:12" ht="12.75" customHeight="1" x14ac:dyDescent="0.25">
      <c r="A36" s="234" t="s">
        <v>398</v>
      </c>
      <c r="B36" s="235"/>
      <c r="C36" s="236"/>
      <c r="D36" s="120">
        <v>33</v>
      </c>
      <c r="E36" s="96">
        <v>5112</v>
      </c>
      <c r="F36" s="96">
        <v>5095</v>
      </c>
      <c r="G36" s="147">
        <v>0.3</v>
      </c>
      <c r="H36" s="120">
        <v>45</v>
      </c>
      <c r="I36" s="96">
        <v>5514</v>
      </c>
      <c r="J36" s="96">
        <v>5406</v>
      </c>
      <c r="K36" s="147">
        <v>2</v>
      </c>
      <c r="L36">
        <v>24</v>
      </c>
    </row>
    <row r="37" spans="1:12" ht="12.75" customHeight="1" x14ac:dyDescent="0.25">
      <c r="A37" s="234" t="s">
        <v>399</v>
      </c>
      <c r="B37" s="235"/>
      <c r="C37" s="236"/>
      <c r="D37" s="120">
        <v>158</v>
      </c>
      <c r="E37" s="96">
        <v>7168</v>
      </c>
      <c r="F37" s="96">
        <v>7135</v>
      </c>
      <c r="G37" s="147">
        <v>0.5</v>
      </c>
      <c r="H37" s="120">
        <v>162</v>
      </c>
      <c r="I37" s="96">
        <v>7360</v>
      </c>
      <c r="J37" s="96">
        <v>7207</v>
      </c>
      <c r="K37" s="147">
        <v>2.1</v>
      </c>
      <c r="L37">
        <v>25</v>
      </c>
    </row>
    <row r="38" spans="1:12" ht="12.75" customHeight="1" x14ac:dyDescent="0.25">
      <c r="A38" s="234" t="s">
        <v>400</v>
      </c>
      <c r="B38" s="235"/>
      <c r="C38" s="236"/>
      <c r="D38" s="120">
        <v>58</v>
      </c>
      <c r="E38" s="96">
        <v>1942</v>
      </c>
      <c r="F38" s="96">
        <v>1872</v>
      </c>
      <c r="G38" s="147">
        <v>3.7</v>
      </c>
      <c r="H38" s="120">
        <v>61</v>
      </c>
      <c r="I38" s="96">
        <v>1913</v>
      </c>
      <c r="J38" s="96">
        <v>1840</v>
      </c>
      <c r="K38" s="147">
        <v>4</v>
      </c>
      <c r="L38">
        <v>26</v>
      </c>
    </row>
    <row r="39" spans="1:12" ht="12.75" customHeight="1" x14ac:dyDescent="0.25">
      <c r="A39" s="234" t="s">
        <v>401</v>
      </c>
      <c r="B39" s="235"/>
      <c r="C39" s="236"/>
      <c r="D39" s="120">
        <v>66</v>
      </c>
      <c r="E39" s="96">
        <v>907</v>
      </c>
      <c r="F39" s="96">
        <v>874</v>
      </c>
      <c r="G39" s="147">
        <v>3.8</v>
      </c>
      <c r="H39" s="120">
        <v>66</v>
      </c>
      <c r="I39" s="96">
        <v>885</v>
      </c>
      <c r="J39" s="96">
        <v>860</v>
      </c>
      <c r="K39" s="147">
        <v>2.9</v>
      </c>
      <c r="L39">
        <v>27</v>
      </c>
    </row>
    <row r="40" spans="1:12" ht="12.75" customHeight="1" x14ac:dyDescent="0.25">
      <c r="A40" s="234" t="s">
        <v>402</v>
      </c>
      <c r="B40" s="235"/>
      <c r="C40" s="236"/>
      <c r="D40" s="120">
        <v>158</v>
      </c>
      <c r="E40" s="96">
        <v>10404</v>
      </c>
      <c r="F40" s="96">
        <v>10184</v>
      </c>
      <c r="G40" s="147">
        <v>2.2000000000000002</v>
      </c>
      <c r="H40" s="120">
        <v>161</v>
      </c>
      <c r="I40" s="96">
        <v>10025</v>
      </c>
      <c r="J40" s="96">
        <v>9805</v>
      </c>
      <c r="K40" s="147">
        <v>2.2000000000000002</v>
      </c>
      <c r="L40">
        <v>28</v>
      </c>
    </row>
    <row r="41" spans="1:12" ht="12.75" customHeight="1" x14ac:dyDescent="0.25">
      <c r="A41" s="234" t="s">
        <v>403</v>
      </c>
      <c r="B41" s="235"/>
      <c r="C41" s="236"/>
      <c r="D41" s="120">
        <v>36</v>
      </c>
      <c r="E41" s="96">
        <v>936</v>
      </c>
      <c r="F41" s="96">
        <v>918</v>
      </c>
      <c r="G41" s="147">
        <v>1.9</v>
      </c>
      <c r="H41" s="120">
        <v>42</v>
      </c>
      <c r="I41" s="96">
        <v>916</v>
      </c>
      <c r="J41" s="96">
        <v>903</v>
      </c>
      <c r="K41" s="147">
        <v>1.5</v>
      </c>
      <c r="L41">
        <v>29</v>
      </c>
    </row>
    <row r="42" spans="1:12" ht="12.75" customHeight="1" x14ac:dyDescent="0.25">
      <c r="A42" s="234" t="s">
        <v>404</v>
      </c>
      <c r="B42" s="235"/>
      <c r="C42" s="236"/>
      <c r="D42" s="120">
        <v>248</v>
      </c>
      <c r="E42" s="96">
        <v>6308</v>
      </c>
      <c r="F42" s="96">
        <v>6139</v>
      </c>
      <c r="G42" s="147">
        <v>2.8</v>
      </c>
      <c r="H42" s="120">
        <v>267</v>
      </c>
      <c r="I42" s="96">
        <v>6457</v>
      </c>
      <c r="J42" s="96">
        <v>6294</v>
      </c>
      <c r="K42" s="147">
        <v>2.6</v>
      </c>
      <c r="L42">
        <v>30</v>
      </c>
    </row>
    <row r="43" spans="1:12" ht="12.75" customHeight="1" x14ac:dyDescent="0.25">
      <c r="A43" s="234" t="s">
        <v>381</v>
      </c>
      <c r="B43" s="235"/>
      <c r="C43" s="236"/>
      <c r="D43" s="121"/>
      <c r="E43" s="31">
        <f>SUM(E31:E42)</f>
        <v>64412</v>
      </c>
      <c r="F43" s="31">
        <f>SUM(F31:F42)</f>
        <v>63133</v>
      </c>
      <c r="G43" s="147">
        <f>((E43-F43)/F43)*100</f>
        <v>2.0258818684364752</v>
      </c>
      <c r="H43" s="121"/>
      <c r="I43" s="31">
        <f>SUM(I31:I42)</f>
        <v>63906</v>
      </c>
      <c r="J43" s="31">
        <f>SUM(J31:J42)</f>
        <v>62696</v>
      </c>
      <c r="K43" s="147">
        <f>((I43-J43)/J43)*100</f>
        <v>1.9299476840627792</v>
      </c>
    </row>
    <row r="44" spans="1:12" ht="12.75" customHeight="1" x14ac:dyDescent="0.25">
      <c r="A44" s="50" t="s">
        <v>405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4" t="s">
        <v>406</v>
      </c>
      <c r="B45" s="235"/>
      <c r="C45" s="236"/>
      <c r="D45" s="120">
        <v>230</v>
      </c>
      <c r="E45" s="96">
        <v>6821</v>
      </c>
      <c r="F45" s="96">
        <v>6677</v>
      </c>
      <c r="G45" s="147">
        <v>2.2000000000000002</v>
      </c>
      <c r="H45" s="120">
        <v>231</v>
      </c>
      <c r="I45" s="96">
        <v>6819</v>
      </c>
      <c r="J45" s="96">
        <v>6700</v>
      </c>
      <c r="K45" s="147">
        <v>1.8</v>
      </c>
      <c r="L45">
        <v>31</v>
      </c>
    </row>
    <row r="46" spans="1:12" ht="12.75" customHeight="1" x14ac:dyDescent="0.25">
      <c r="A46" s="234" t="s">
        <v>407</v>
      </c>
      <c r="B46" s="235"/>
      <c r="C46" s="236"/>
      <c r="D46" s="120">
        <v>14</v>
      </c>
      <c r="E46" s="96">
        <v>3363</v>
      </c>
      <c r="F46" s="96">
        <v>3249</v>
      </c>
      <c r="G46" s="147">
        <v>3.5</v>
      </c>
      <c r="H46" s="120">
        <v>13</v>
      </c>
      <c r="I46" s="96">
        <v>3446</v>
      </c>
      <c r="J46" s="96">
        <v>3326</v>
      </c>
      <c r="K46" s="147">
        <v>3.6</v>
      </c>
      <c r="L46">
        <v>32</v>
      </c>
    </row>
    <row r="47" spans="1:12" ht="12.75" customHeight="1" x14ac:dyDescent="0.25">
      <c r="A47" s="234" t="s">
        <v>408</v>
      </c>
      <c r="B47" s="235"/>
      <c r="C47" s="236"/>
      <c r="D47" s="120">
        <v>63</v>
      </c>
      <c r="E47" s="96">
        <v>4396</v>
      </c>
      <c r="F47" s="96">
        <v>4284</v>
      </c>
      <c r="G47" s="147">
        <v>2.6</v>
      </c>
      <c r="H47" s="120">
        <v>64</v>
      </c>
      <c r="I47" s="96">
        <v>4320</v>
      </c>
      <c r="J47" s="96">
        <v>4177</v>
      </c>
      <c r="K47" s="147">
        <v>3.4</v>
      </c>
      <c r="L47">
        <v>33</v>
      </c>
    </row>
    <row r="48" spans="1:12" ht="12.75" customHeight="1" x14ac:dyDescent="0.25">
      <c r="A48" s="234" t="s">
        <v>409</v>
      </c>
      <c r="B48" s="235"/>
      <c r="C48" s="236"/>
      <c r="D48" s="120">
        <v>44</v>
      </c>
      <c r="E48" s="96">
        <v>4636</v>
      </c>
      <c r="F48" s="96">
        <v>4581</v>
      </c>
      <c r="G48" s="147">
        <v>1.2</v>
      </c>
      <c r="H48" s="120">
        <v>45</v>
      </c>
      <c r="I48" s="96">
        <v>4788</v>
      </c>
      <c r="J48" s="96">
        <v>4676</v>
      </c>
      <c r="K48" s="147">
        <v>2.4</v>
      </c>
      <c r="L48">
        <v>34</v>
      </c>
    </row>
    <row r="49" spans="1:23" ht="12.75" customHeight="1" x14ac:dyDescent="0.25">
      <c r="A49" s="234" t="s">
        <v>410</v>
      </c>
      <c r="B49" s="235"/>
      <c r="C49" s="236"/>
      <c r="D49" s="120">
        <v>88</v>
      </c>
      <c r="E49" s="96">
        <v>3550</v>
      </c>
      <c r="F49" s="96">
        <v>3452</v>
      </c>
      <c r="G49" s="147">
        <v>2.8</v>
      </c>
      <c r="H49" s="120">
        <v>86</v>
      </c>
      <c r="I49" s="96">
        <v>3520</v>
      </c>
      <c r="J49" s="96">
        <v>3453</v>
      </c>
      <c r="K49" s="147">
        <v>1.9</v>
      </c>
      <c r="L49">
        <v>35</v>
      </c>
    </row>
    <row r="50" spans="1:23" ht="12.75" customHeight="1" x14ac:dyDescent="0.25">
      <c r="A50" s="234" t="s">
        <v>411</v>
      </c>
      <c r="B50" s="235"/>
      <c r="C50" s="236"/>
      <c r="D50" s="120">
        <v>76</v>
      </c>
      <c r="E50" s="96">
        <v>3851</v>
      </c>
      <c r="F50" s="96">
        <v>3830</v>
      </c>
      <c r="G50" s="147">
        <v>0.6</v>
      </c>
      <c r="H50" s="120">
        <v>76</v>
      </c>
      <c r="I50" s="96">
        <v>3825</v>
      </c>
      <c r="J50" s="96">
        <v>3762</v>
      </c>
      <c r="K50" s="147">
        <v>1.7</v>
      </c>
      <c r="L50">
        <v>36</v>
      </c>
    </row>
    <row r="51" spans="1:23" ht="12.75" customHeight="1" x14ac:dyDescent="0.25">
      <c r="A51" s="234" t="s">
        <v>412</v>
      </c>
      <c r="B51" s="235"/>
      <c r="C51" s="236"/>
      <c r="D51" s="120">
        <v>65</v>
      </c>
      <c r="E51" s="96">
        <v>7539</v>
      </c>
      <c r="F51" s="96">
        <v>7357</v>
      </c>
      <c r="G51" s="147">
        <v>2.5</v>
      </c>
      <c r="H51" s="120">
        <v>66</v>
      </c>
      <c r="I51" s="96">
        <v>7221</v>
      </c>
      <c r="J51" s="96">
        <v>7081</v>
      </c>
      <c r="K51" s="147">
        <v>2</v>
      </c>
      <c r="L51">
        <v>37</v>
      </c>
    </row>
    <row r="52" spans="1:23" ht="12.75" customHeight="1" x14ac:dyDescent="0.25">
      <c r="A52" s="234" t="s">
        <v>413</v>
      </c>
      <c r="B52" s="235"/>
      <c r="C52" s="236"/>
      <c r="D52" s="120">
        <v>248</v>
      </c>
      <c r="E52" s="96">
        <v>25906</v>
      </c>
      <c r="F52" s="96">
        <v>24895</v>
      </c>
      <c r="G52" s="147">
        <v>4.0999999999999996</v>
      </c>
      <c r="H52" s="120">
        <v>260</v>
      </c>
      <c r="I52" s="96">
        <v>25586</v>
      </c>
      <c r="J52" s="96">
        <v>24550</v>
      </c>
      <c r="K52" s="147">
        <v>4.2</v>
      </c>
      <c r="L52">
        <v>38</v>
      </c>
    </row>
    <row r="53" spans="1:23" ht="12.75" customHeight="1" x14ac:dyDescent="0.25">
      <c r="A53" s="234" t="s">
        <v>381</v>
      </c>
      <c r="B53" s="235"/>
      <c r="C53" s="236"/>
      <c r="D53" s="121"/>
      <c r="E53" s="31">
        <f>SUM(E45:E52)</f>
        <v>60062</v>
      </c>
      <c r="F53" s="31">
        <f>SUM(F45:F52)</f>
        <v>58325</v>
      </c>
      <c r="G53" s="147">
        <f>((E53-F53)/F53)*100</f>
        <v>2.9781397342477494</v>
      </c>
      <c r="H53" s="121"/>
      <c r="I53" s="31">
        <f>SUM(I45:I52)</f>
        <v>59525</v>
      </c>
      <c r="J53" s="31">
        <f>SUM(J45:J52)</f>
        <v>57725</v>
      </c>
      <c r="K53" s="147">
        <f>((I53-J53)/J53)*100</f>
        <v>3.1182330012992634</v>
      </c>
    </row>
    <row r="54" spans="1:23" ht="12.75" customHeight="1" x14ac:dyDescent="0.25">
      <c r="A54" s="50" t="s">
        <v>414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4" t="s">
        <v>415</v>
      </c>
      <c r="B55" s="235"/>
      <c r="C55" s="236"/>
      <c r="D55" s="120">
        <v>100</v>
      </c>
      <c r="E55" s="96">
        <v>619</v>
      </c>
      <c r="F55" s="96">
        <v>598</v>
      </c>
      <c r="G55" s="147">
        <v>3.4</v>
      </c>
      <c r="H55" s="120">
        <v>97</v>
      </c>
      <c r="I55" s="96">
        <v>598</v>
      </c>
      <c r="J55" s="96">
        <v>574</v>
      </c>
      <c r="K55" s="147">
        <v>4.0999999999999996</v>
      </c>
      <c r="L55">
        <v>39</v>
      </c>
    </row>
    <row r="56" spans="1:23" ht="12.75" customHeight="1" x14ac:dyDescent="0.25">
      <c r="A56" s="234" t="s">
        <v>416</v>
      </c>
      <c r="B56" s="235"/>
      <c r="C56" s="236"/>
      <c r="D56" s="120">
        <v>95</v>
      </c>
      <c r="E56" s="96">
        <v>6722</v>
      </c>
      <c r="F56" s="96">
        <v>6512</v>
      </c>
      <c r="G56" s="147">
        <v>3.2</v>
      </c>
      <c r="H56" s="120">
        <v>237</v>
      </c>
      <c r="I56" s="96">
        <v>6794</v>
      </c>
      <c r="J56" s="96">
        <v>6596</v>
      </c>
      <c r="K56" s="147">
        <v>3</v>
      </c>
      <c r="L56">
        <v>40</v>
      </c>
    </row>
    <row r="57" spans="1:23" ht="12.75" customHeight="1" x14ac:dyDescent="0.25">
      <c r="A57" s="234" t="s">
        <v>417</v>
      </c>
      <c r="B57" s="235"/>
      <c r="C57" s="236"/>
      <c r="D57" s="120">
        <v>100</v>
      </c>
      <c r="E57" s="96">
        <v>28680</v>
      </c>
      <c r="F57" s="96">
        <v>27627</v>
      </c>
      <c r="G57" s="147">
        <v>3.8</v>
      </c>
      <c r="H57" s="120">
        <v>74</v>
      </c>
      <c r="I57" s="96">
        <v>29805</v>
      </c>
      <c r="J57" s="96">
        <v>28038</v>
      </c>
      <c r="K57" s="147">
        <v>6.3</v>
      </c>
      <c r="L57">
        <v>41</v>
      </c>
    </row>
    <row r="58" spans="1:23" ht="12.75" customHeight="1" x14ac:dyDescent="0.25">
      <c r="A58" s="234" t="s">
        <v>418</v>
      </c>
      <c r="B58" s="235"/>
      <c r="C58" s="236"/>
      <c r="D58" s="120">
        <v>113</v>
      </c>
      <c r="E58" s="96">
        <v>5125</v>
      </c>
      <c r="F58" s="96">
        <v>5054</v>
      </c>
      <c r="G58" s="147">
        <v>1.4</v>
      </c>
      <c r="H58" s="120">
        <v>114</v>
      </c>
      <c r="I58" s="96">
        <v>5034</v>
      </c>
      <c r="J58" s="96">
        <v>4928</v>
      </c>
      <c r="K58" s="147">
        <v>2.2000000000000002</v>
      </c>
      <c r="L58">
        <v>42</v>
      </c>
    </row>
    <row r="59" spans="1:23" ht="12.75" customHeight="1" x14ac:dyDescent="0.25">
      <c r="A59" s="234" t="s">
        <v>419</v>
      </c>
      <c r="B59" s="235"/>
      <c r="C59" s="236"/>
      <c r="D59" s="120">
        <v>67</v>
      </c>
      <c r="E59" s="96">
        <v>866</v>
      </c>
      <c r="F59" s="96">
        <v>880</v>
      </c>
      <c r="G59" s="147">
        <v>-1.6</v>
      </c>
      <c r="H59" s="120">
        <v>70</v>
      </c>
      <c r="I59" s="96">
        <v>866</v>
      </c>
      <c r="J59" s="96">
        <v>869</v>
      </c>
      <c r="K59" s="147">
        <v>-0.3</v>
      </c>
      <c r="L59">
        <v>43</v>
      </c>
      <c r="P59" s="95"/>
      <c r="Q59" s="95" t="s">
        <v>365</v>
      </c>
      <c r="R59" s="95" t="s">
        <v>366</v>
      </c>
      <c r="S59" s="86" t="s">
        <v>367</v>
      </c>
      <c r="T59" s="95" t="s">
        <v>369</v>
      </c>
      <c r="U59" s="95" t="s">
        <v>370</v>
      </c>
      <c r="V59" s="88" t="s">
        <v>371</v>
      </c>
      <c r="W59" s="60" t="s">
        <v>62</v>
      </c>
    </row>
    <row r="60" spans="1:23" ht="12.75" customHeight="1" x14ac:dyDescent="0.25">
      <c r="A60" s="234" t="s">
        <v>420</v>
      </c>
      <c r="B60" s="235"/>
      <c r="C60" s="236"/>
      <c r="D60" s="120">
        <v>192</v>
      </c>
      <c r="E60" s="96">
        <v>1836</v>
      </c>
      <c r="F60" s="96">
        <v>1785</v>
      </c>
      <c r="G60" s="147">
        <v>2.8</v>
      </c>
      <c r="H60" s="120">
        <v>196</v>
      </c>
      <c r="I60" s="96">
        <v>1845</v>
      </c>
      <c r="J60" s="96">
        <v>1782</v>
      </c>
      <c r="K60" s="147">
        <v>3.6</v>
      </c>
      <c r="L60">
        <v>44</v>
      </c>
      <c r="P60" s="118"/>
      <c r="Q60" s="118">
        <v>288396</v>
      </c>
      <c r="R60" s="118">
        <v>281617</v>
      </c>
      <c r="S60" s="119">
        <v>2.4</v>
      </c>
      <c r="T60" s="118">
        <v>287258</v>
      </c>
      <c r="U60" s="118">
        <v>279314</v>
      </c>
      <c r="V60" s="119">
        <v>2.8</v>
      </c>
      <c r="W60">
        <v>1</v>
      </c>
    </row>
    <row r="61" spans="1:23" ht="12.75" customHeight="1" x14ac:dyDescent="0.25">
      <c r="A61" s="234" t="s">
        <v>421</v>
      </c>
      <c r="B61" s="235"/>
      <c r="C61" s="236"/>
      <c r="D61" s="120">
        <v>80</v>
      </c>
      <c r="E61" s="96">
        <v>1386</v>
      </c>
      <c r="F61" s="96">
        <v>1369</v>
      </c>
      <c r="G61" s="147">
        <v>1.2</v>
      </c>
      <c r="H61" s="120">
        <v>82</v>
      </c>
      <c r="I61" s="96">
        <v>1426</v>
      </c>
      <c r="J61" s="96">
        <v>1375</v>
      </c>
      <c r="K61" s="147">
        <v>3.6</v>
      </c>
      <c r="L61">
        <v>45</v>
      </c>
    </row>
    <row r="62" spans="1:23" ht="12.75" customHeight="1" x14ac:dyDescent="0.25">
      <c r="A62" s="234" t="s">
        <v>422</v>
      </c>
      <c r="B62" s="235"/>
      <c r="C62" s="236"/>
      <c r="D62" s="120">
        <v>90</v>
      </c>
      <c r="E62" s="96">
        <v>2496</v>
      </c>
      <c r="F62" s="96">
        <v>2460</v>
      </c>
      <c r="G62" s="147">
        <v>1.4</v>
      </c>
      <c r="H62" s="120">
        <v>88</v>
      </c>
      <c r="I62" s="96">
        <v>2424</v>
      </c>
      <c r="J62" s="96">
        <v>2370</v>
      </c>
      <c r="K62" s="147">
        <v>2.2999999999999998</v>
      </c>
      <c r="L62">
        <v>46</v>
      </c>
    </row>
    <row r="63" spans="1:23" ht="12.75" customHeight="1" x14ac:dyDescent="0.25">
      <c r="A63" s="234" t="s">
        <v>423</v>
      </c>
      <c r="B63" s="235"/>
      <c r="C63" s="236"/>
      <c r="D63" s="120">
        <v>35</v>
      </c>
      <c r="E63" s="96">
        <v>2304</v>
      </c>
      <c r="F63" s="96">
        <v>2235</v>
      </c>
      <c r="G63" s="147">
        <v>3.1</v>
      </c>
      <c r="H63" s="120">
        <v>35</v>
      </c>
      <c r="I63" s="96">
        <v>2470</v>
      </c>
      <c r="J63" s="96">
        <v>2376</v>
      </c>
      <c r="K63" s="147">
        <v>4</v>
      </c>
      <c r="L63">
        <v>47</v>
      </c>
    </row>
    <row r="64" spans="1:23" ht="12.75" customHeight="1" x14ac:dyDescent="0.25">
      <c r="A64" s="234" t="s">
        <v>424</v>
      </c>
      <c r="B64" s="235"/>
      <c r="C64" s="236"/>
      <c r="D64" s="120">
        <v>142</v>
      </c>
      <c r="E64" s="96">
        <v>3481</v>
      </c>
      <c r="F64" s="96">
        <v>3484</v>
      </c>
      <c r="G64" s="147">
        <v>-0.1</v>
      </c>
      <c r="H64" s="120">
        <v>149</v>
      </c>
      <c r="I64" s="96">
        <v>3549</v>
      </c>
      <c r="J64" s="96">
        <v>3482</v>
      </c>
      <c r="K64" s="147">
        <v>1.9</v>
      </c>
      <c r="L64">
        <v>48</v>
      </c>
    </row>
    <row r="65" spans="1:12" ht="12.75" customHeight="1" x14ac:dyDescent="0.25">
      <c r="A65" s="234" t="s">
        <v>425</v>
      </c>
      <c r="B65" s="235"/>
      <c r="C65" s="236"/>
      <c r="D65" s="120">
        <v>93</v>
      </c>
      <c r="E65" s="96">
        <v>3158</v>
      </c>
      <c r="F65" s="96">
        <v>3064</v>
      </c>
      <c r="G65" s="147">
        <v>3.1</v>
      </c>
      <c r="H65" s="120">
        <v>98</v>
      </c>
      <c r="I65" s="96">
        <v>3119</v>
      </c>
      <c r="J65" s="96">
        <v>3002</v>
      </c>
      <c r="K65" s="147">
        <v>3.9</v>
      </c>
      <c r="L65">
        <v>49</v>
      </c>
    </row>
    <row r="66" spans="1:12" ht="12.75" customHeight="1" x14ac:dyDescent="0.25">
      <c r="A66" s="234" t="s">
        <v>426</v>
      </c>
      <c r="B66" s="235"/>
      <c r="C66" s="236"/>
      <c r="D66" s="120">
        <v>162</v>
      </c>
      <c r="E66" s="96">
        <v>5885</v>
      </c>
      <c r="F66" s="96">
        <v>5839</v>
      </c>
      <c r="G66" s="147">
        <v>0.8</v>
      </c>
      <c r="H66" s="120">
        <v>164</v>
      </c>
      <c r="I66" s="96">
        <v>5945</v>
      </c>
      <c r="J66" s="96">
        <v>5801</v>
      </c>
      <c r="K66" s="147">
        <v>2.5</v>
      </c>
      <c r="L66">
        <v>50</v>
      </c>
    </row>
    <row r="67" spans="1:12" ht="12.75" customHeight="1" x14ac:dyDescent="0.25">
      <c r="A67" s="234" t="s">
        <v>427</v>
      </c>
      <c r="B67" s="235"/>
      <c r="C67" s="236"/>
      <c r="D67" s="120">
        <v>137</v>
      </c>
      <c r="E67" s="96">
        <v>1114</v>
      </c>
      <c r="F67" s="96">
        <v>1081</v>
      </c>
      <c r="G67" s="147">
        <v>3</v>
      </c>
      <c r="H67" s="120">
        <v>139</v>
      </c>
      <c r="I67" s="96">
        <v>1138</v>
      </c>
      <c r="J67" s="96">
        <v>1097</v>
      </c>
      <c r="K67" s="147">
        <v>3.7</v>
      </c>
      <c r="L67">
        <v>51</v>
      </c>
    </row>
    <row r="68" spans="1:12" ht="12.75" customHeight="1" x14ac:dyDescent="0.25">
      <c r="A68" s="234" t="s">
        <v>381</v>
      </c>
      <c r="B68" s="235"/>
      <c r="C68" s="236"/>
      <c r="D68" s="29"/>
      <c r="E68" s="31">
        <f>SUM(E55:E67)</f>
        <v>63672</v>
      </c>
      <c r="F68" s="31">
        <f>SUM(F55:F67)</f>
        <v>61988</v>
      </c>
      <c r="G68" s="147">
        <f>((E68-F68)/F68)*100</f>
        <v>2.7166548364199525</v>
      </c>
      <c r="H68" s="29"/>
      <c r="I68" s="31">
        <f>SUM(I55:I67)</f>
        <v>65013</v>
      </c>
      <c r="J68" s="31">
        <f>SUM(J55:J67)</f>
        <v>62290</v>
      </c>
      <c r="K68" s="147">
        <f>((I68-J68)/J68)*100</f>
        <v>4.3714882003531867</v>
      </c>
    </row>
    <row r="69" spans="1:12" ht="12.75" hidden="1" customHeight="1" x14ac:dyDescent="0.25">
      <c r="A69" s="45"/>
      <c r="B69" s="116"/>
      <c r="C69" s="117"/>
      <c r="D69" s="95" t="s">
        <v>364</v>
      </c>
      <c r="E69" s="95" t="s">
        <v>365</v>
      </c>
      <c r="F69" s="95" t="s">
        <v>366</v>
      </c>
      <c r="G69" s="148" t="s">
        <v>367</v>
      </c>
      <c r="H69" s="95" t="s">
        <v>368</v>
      </c>
      <c r="I69" s="95" t="s">
        <v>369</v>
      </c>
      <c r="J69" s="95" t="s">
        <v>370</v>
      </c>
      <c r="K69" s="149" t="s">
        <v>371</v>
      </c>
      <c r="L69" s="60" t="s">
        <v>62</v>
      </c>
    </row>
    <row r="70" spans="1:12" ht="12.75" customHeight="1" x14ac:dyDescent="0.25">
      <c r="A70" s="231" t="s">
        <v>428</v>
      </c>
      <c r="B70" s="232"/>
      <c r="C70" s="233"/>
      <c r="D70" s="31">
        <f>SUM(D9:D68)</f>
        <v>5818</v>
      </c>
      <c r="E70" s="31">
        <f>Q60</f>
        <v>288396</v>
      </c>
      <c r="F70" s="31">
        <f>R60</f>
        <v>281617</v>
      </c>
      <c r="G70" s="147">
        <f>S60</f>
        <v>2.4</v>
      </c>
      <c r="H70" s="31">
        <f>SUM(H9:H68)</f>
        <v>6150</v>
      </c>
      <c r="I70" s="31">
        <f>T60</f>
        <v>287258</v>
      </c>
      <c r="J70" s="31">
        <f>U60</f>
        <v>279314</v>
      </c>
      <c r="K70" s="147">
        <f>V60</f>
        <v>2.8</v>
      </c>
      <c r="L70">
        <v>1</v>
      </c>
    </row>
    <row r="71" spans="1:12" ht="12.75" customHeight="1" x14ac:dyDescent="0.25">
      <c r="A71" s="262" t="s">
        <v>432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2" x14ac:dyDescent="0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2" x14ac:dyDescent="0.25">
      <c r="A73" s="23" t="s">
        <v>433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34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9.88671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434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4" t="s">
        <v>435</v>
      </c>
      <c r="B2" s="26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6" t="s">
        <v>63</v>
      </c>
      <c r="B3" s="267"/>
      <c r="C3" s="103" t="s">
        <v>436</v>
      </c>
      <c r="D3" s="45"/>
      <c r="E3" s="266" t="s">
        <v>76</v>
      </c>
      <c r="F3" s="267"/>
      <c r="G3" s="103" t="s">
        <v>436</v>
      </c>
      <c r="H3" s="45"/>
      <c r="I3" s="266" t="s">
        <v>89</v>
      </c>
      <c r="J3" s="267"/>
      <c r="K3" s="103" t="s">
        <v>436</v>
      </c>
      <c r="L3" s="45"/>
      <c r="M3" s="266" t="s">
        <v>437</v>
      </c>
      <c r="N3" s="267"/>
      <c r="O3" s="103" t="s">
        <v>436</v>
      </c>
      <c r="P3" s="45"/>
      <c r="Q3" s="266" t="s">
        <v>134</v>
      </c>
      <c r="R3" s="267"/>
      <c r="S3" s="103" t="s">
        <v>436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438</v>
      </c>
      <c r="C5" s="104" t="s">
        <v>439</v>
      </c>
      <c r="D5" s="28" t="s">
        <v>62</v>
      </c>
      <c r="E5" s="28"/>
      <c r="F5" s="28" t="s">
        <v>438</v>
      </c>
      <c r="G5" s="104" t="s">
        <v>439</v>
      </c>
      <c r="H5" s="28" t="s">
        <v>62</v>
      </c>
      <c r="I5" s="28"/>
      <c r="J5" s="28" t="s">
        <v>438</v>
      </c>
      <c r="K5" s="104" t="s">
        <v>439</v>
      </c>
      <c r="L5" s="28" t="s">
        <v>62</v>
      </c>
      <c r="M5" s="28"/>
      <c r="N5" s="28" t="s">
        <v>438</v>
      </c>
      <c r="O5" s="104" t="s">
        <v>439</v>
      </c>
      <c r="P5" s="28" t="s">
        <v>62</v>
      </c>
      <c r="Q5" s="28"/>
      <c r="R5" s="28" t="s">
        <v>438</v>
      </c>
      <c r="S5" s="104" t="s">
        <v>439</v>
      </c>
      <c r="T5" s="54" t="s">
        <v>62</v>
      </c>
    </row>
    <row r="6" spans="1:20" x14ac:dyDescent="0.25">
      <c r="A6" s="28" t="s">
        <v>440</v>
      </c>
      <c r="B6" s="29">
        <v>18706</v>
      </c>
      <c r="C6" s="104">
        <v>4.0999999999999996</v>
      </c>
      <c r="D6" s="28">
        <v>1</v>
      </c>
      <c r="E6" s="28" t="s">
        <v>440</v>
      </c>
      <c r="F6" s="29">
        <v>27568</v>
      </c>
      <c r="G6" s="104">
        <v>2.2000000000000002</v>
      </c>
      <c r="H6" s="28">
        <v>1</v>
      </c>
      <c r="I6" s="28" t="s">
        <v>440</v>
      </c>
      <c r="J6" s="29">
        <v>24431</v>
      </c>
      <c r="K6" s="104">
        <v>1.1000000000000001</v>
      </c>
      <c r="L6" s="28">
        <v>1</v>
      </c>
      <c r="M6" s="28" t="s">
        <v>440</v>
      </c>
      <c r="N6" s="29">
        <v>70705</v>
      </c>
      <c r="O6" s="104">
        <v>2.2999999999999998</v>
      </c>
      <c r="P6" s="28">
        <v>1</v>
      </c>
      <c r="Q6" s="28" t="s">
        <v>440</v>
      </c>
      <c r="R6" s="29">
        <v>234126</v>
      </c>
      <c r="S6" s="104">
        <v>4.0999999999999996</v>
      </c>
      <c r="T6" s="28">
        <v>1</v>
      </c>
    </row>
    <row r="7" spans="1:20" x14ac:dyDescent="0.25">
      <c r="A7" s="28" t="s">
        <v>441</v>
      </c>
      <c r="B7" s="29">
        <v>18005</v>
      </c>
      <c r="C7" s="104">
        <v>12.2</v>
      </c>
      <c r="D7" s="28">
        <v>2</v>
      </c>
      <c r="E7" s="28" t="s">
        <v>441</v>
      </c>
      <c r="F7" s="29">
        <v>26997</v>
      </c>
      <c r="G7" s="104">
        <v>10.3</v>
      </c>
      <c r="H7" s="28">
        <v>2</v>
      </c>
      <c r="I7" s="28" t="s">
        <v>441</v>
      </c>
      <c r="J7" s="29">
        <v>23877</v>
      </c>
      <c r="K7" s="104">
        <v>9.5</v>
      </c>
      <c r="L7" s="28">
        <v>2</v>
      </c>
      <c r="M7" s="28" t="s">
        <v>441</v>
      </c>
      <c r="N7" s="29">
        <v>68879</v>
      </c>
      <c r="O7" s="104">
        <v>10.5</v>
      </c>
      <c r="P7" s="28">
        <v>2</v>
      </c>
      <c r="Q7" s="28" t="s">
        <v>441</v>
      </c>
      <c r="R7" s="29">
        <v>229314</v>
      </c>
      <c r="S7" s="104">
        <v>10.7</v>
      </c>
      <c r="T7" s="28">
        <v>2</v>
      </c>
    </row>
    <row r="8" spans="1:20" ht="13.8" thickBot="1" x14ac:dyDescent="0.3">
      <c r="A8" s="131" t="s">
        <v>442</v>
      </c>
      <c r="B8" s="132">
        <v>22332</v>
      </c>
      <c r="C8" s="133">
        <v>3.8</v>
      </c>
      <c r="D8" s="131">
        <v>3</v>
      </c>
      <c r="E8" s="131" t="s">
        <v>442</v>
      </c>
      <c r="F8" s="132">
        <v>32069</v>
      </c>
      <c r="G8" s="133">
        <v>0.5</v>
      </c>
      <c r="H8" s="131">
        <v>3</v>
      </c>
      <c r="I8" s="131" t="s">
        <v>442</v>
      </c>
      <c r="J8" s="132">
        <v>28247</v>
      </c>
      <c r="K8" s="133">
        <v>0.2</v>
      </c>
      <c r="L8" s="131">
        <v>3</v>
      </c>
      <c r="M8" s="131" t="s">
        <v>442</v>
      </c>
      <c r="N8" s="132">
        <v>82648</v>
      </c>
      <c r="O8" s="133">
        <v>1.3</v>
      </c>
      <c r="P8" s="131">
        <v>3</v>
      </c>
      <c r="Q8" s="131" t="s">
        <v>442</v>
      </c>
      <c r="R8" s="132">
        <v>269622</v>
      </c>
      <c r="S8" s="133">
        <v>2.9</v>
      </c>
      <c r="T8" s="28">
        <v>3</v>
      </c>
    </row>
    <row r="9" spans="1:20" x14ac:dyDescent="0.25">
      <c r="A9" s="134" t="s">
        <v>443</v>
      </c>
      <c r="B9" s="135">
        <v>59043</v>
      </c>
      <c r="C9" s="136">
        <v>6.3</v>
      </c>
      <c r="D9" s="134">
        <v>4</v>
      </c>
      <c r="E9" s="134" t="s">
        <v>443</v>
      </c>
      <c r="F9" s="135">
        <v>86634</v>
      </c>
      <c r="G9" s="136">
        <v>3.9</v>
      </c>
      <c r="H9" s="134">
        <v>4</v>
      </c>
      <c r="I9" s="134" t="s">
        <v>443</v>
      </c>
      <c r="J9" s="135">
        <v>76555</v>
      </c>
      <c r="K9" s="136">
        <v>3.2</v>
      </c>
      <c r="L9" s="134">
        <v>4</v>
      </c>
      <c r="M9" s="134" t="s">
        <v>443</v>
      </c>
      <c r="N9" s="135">
        <v>222232</v>
      </c>
      <c r="O9" s="136">
        <v>4.3</v>
      </c>
      <c r="P9" s="134">
        <v>4</v>
      </c>
      <c r="Q9" s="134" t="s">
        <v>443</v>
      </c>
      <c r="R9" s="135">
        <v>733062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444</v>
      </c>
      <c r="B12" s="29">
        <v>20550</v>
      </c>
      <c r="C12" s="104">
        <v>0.8</v>
      </c>
      <c r="D12" s="28">
        <v>5</v>
      </c>
      <c r="E12" s="28" t="s">
        <v>444</v>
      </c>
      <c r="F12" s="29">
        <v>30614</v>
      </c>
      <c r="G12" s="104">
        <v>-1</v>
      </c>
      <c r="H12" s="28">
        <v>5</v>
      </c>
      <c r="I12" s="28" t="s">
        <v>444</v>
      </c>
      <c r="J12" s="29">
        <v>27467</v>
      </c>
      <c r="K12" s="104">
        <v>-1</v>
      </c>
      <c r="L12" s="28">
        <v>5</v>
      </c>
      <c r="M12" s="28" t="s">
        <v>444</v>
      </c>
      <c r="N12" s="29">
        <v>78631</v>
      </c>
      <c r="O12" s="104">
        <v>-0.5</v>
      </c>
      <c r="P12" s="28">
        <v>5</v>
      </c>
      <c r="Q12" s="28" t="s">
        <v>444</v>
      </c>
      <c r="R12" s="29">
        <v>255852</v>
      </c>
      <c r="S12" s="104">
        <v>1.4</v>
      </c>
      <c r="T12" s="28">
        <v>5</v>
      </c>
    </row>
    <row r="13" spans="1:20" x14ac:dyDescent="0.25">
      <c r="A13" s="28" t="s">
        <v>445</v>
      </c>
      <c r="B13" s="29">
        <v>23581</v>
      </c>
      <c r="C13" s="104">
        <v>0.3</v>
      </c>
      <c r="D13" s="28">
        <v>6</v>
      </c>
      <c r="E13" s="28" t="s">
        <v>445</v>
      </c>
      <c r="F13" s="29">
        <v>33920</v>
      </c>
      <c r="G13" s="104">
        <v>-0.4</v>
      </c>
      <c r="H13" s="28">
        <v>6</v>
      </c>
      <c r="I13" s="28" t="s">
        <v>445</v>
      </c>
      <c r="J13" s="29">
        <v>30940</v>
      </c>
      <c r="K13" s="104">
        <v>0.3</v>
      </c>
      <c r="L13" s="28">
        <v>6</v>
      </c>
      <c r="M13" s="28" t="s">
        <v>445</v>
      </c>
      <c r="N13" s="29">
        <v>88441</v>
      </c>
      <c r="O13" s="104">
        <v>0</v>
      </c>
      <c r="P13" s="28">
        <v>6</v>
      </c>
      <c r="Q13" s="28" t="s">
        <v>445</v>
      </c>
      <c r="R13" s="29">
        <v>280247</v>
      </c>
      <c r="S13" s="104">
        <v>1.3</v>
      </c>
      <c r="T13" s="28">
        <v>6</v>
      </c>
    </row>
    <row r="14" spans="1:20" ht="13.8" thickBot="1" x14ac:dyDescent="0.3">
      <c r="A14" s="131" t="s">
        <v>446</v>
      </c>
      <c r="B14" s="132">
        <v>23697</v>
      </c>
      <c r="C14" s="133">
        <v>-2.2000000000000002</v>
      </c>
      <c r="D14" s="131">
        <v>7</v>
      </c>
      <c r="E14" s="131" t="s">
        <v>446</v>
      </c>
      <c r="F14" s="132">
        <v>33775</v>
      </c>
      <c r="G14" s="133">
        <v>-3</v>
      </c>
      <c r="H14" s="131">
        <v>7</v>
      </c>
      <c r="I14" s="131" t="s">
        <v>446</v>
      </c>
      <c r="J14" s="132">
        <v>30441</v>
      </c>
      <c r="K14" s="133">
        <v>-2.2999999999999998</v>
      </c>
      <c r="L14" s="131">
        <v>7</v>
      </c>
      <c r="M14" s="131" t="s">
        <v>446</v>
      </c>
      <c r="N14" s="132">
        <v>87913</v>
      </c>
      <c r="O14" s="133">
        <v>-2.5</v>
      </c>
      <c r="P14" s="131">
        <v>7</v>
      </c>
      <c r="Q14" s="131" t="s">
        <v>446</v>
      </c>
      <c r="R14" s="132">
        <v>274627</v>
      </c>
      <c r="S14" s="133">
        <v>-1.6</v>
      </c>
      <c r="T14" s="28">
        <v>7</v>
      </c>
    </row>
    <row r="15" spans="1:20" x14ac:dyDescent="0.25">
      <c r="A15" s="134" t="s">
        <v>447</v>
      </c>
      <c r="B15" s="135">
        <v>67828</v>
      </c>
      <c r="C15" s="136">
        <v>-0.4</v>
      </c>
      <c r="D15" s="134">
        <v>8</v>
      </c>
      <c r="E15" s="134" t="s">
        <v>447</v>
      </c>
      <c r="F15" s="135">
        <v>98309</v>
      </c>
      <c r="G15" s="136">
        <v>-1.5</v>
      </c>
      <c r="H15" s="134">
        <v>8</v>
      </c>
      <c r="I15" s="134" t="s">
        <v>447</v>
      </c>
      <c r="J15" s="135">
        <v>88848</v>
      </c>
      <c r="K15" s="136">
        <v>-1</v>
      </c>
      <c r="L15" s="134">
        <v>8</v>
      </c>
      <c r="M15" s="134" t="s">
        <v>447</v>
      </c>
      <c r="N15" s="135">
        <v>254985</v>
      </c>
      <c r="O15" s="136">
        <v>-1</v>
      </c>
      <c r="P15" s="134">
        <v>8</v>
      </c>
      <c r="Q15" s="134" t="s">
        <v>447</v>
      </c>
      <c r="R15" s="135">
        <v>810726</v>
      </c>
      <c r="S15" s="136">
        <v>0.3</v>
      </c>
      <c r="T15" s="32">
        <v>8</v>
      </c>
    </row>
    <row r="16" spans="1:20" x14ac:dyDescent="0.25">
      <c r="A16" s="28" t="s">
        <v>448</v>
      </c>
      <c r="B16" s="29">
        <v>126871</v>
      </c>
      <c r="C16" s="104">
        <v>2.6</v>
      </c>
      <c r="D16" s="28">
        <v>9</v>
      </c>
      <c r="E16" s="28" t="s">
        <v>448</v>
      </c>
      <c r="F16" s="29">
        <v>184943</v>
      </c>
      <c r="G16" s="104">
        <v>1</v>
      </c>
      <c r="H16" s="28">
        <v>9</v>
      </c>
      <c r="I16" s="28" t="s">
        <v>448</v>
      </c>
      <c r="J16" s="29">
        <v>165403</v>
      </c>
      <c r="K16" s="104">
        <v>0.9</v>
      </c>
      <c r="L16" s="28">
        <v>9</v>
      </c>
      <c r="M16" s="28" t="s">
        <v>448</v>
      </c>
      <c r="N16" s="29">
        <v>477217</v>
      </c>
      <c r="O16" s="104">
        <v>1.4</v>
      </c>
      <c r="P16" s="28">
        <v>9</v>
      </c>
      <c r="Q16" s="28" t="s">
        <v>448</v>
      </c>
      <c r="R16" s="29">
        <v>1543788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449</v>
      </c>
      <c r="B19" s="29">
        <v>24944</v>
      </c>
      <c r="C19" s="104">
        <v>-4</v>
      </c>
      <c r="D19" s="28">
        <v>10</v>
      </c>
      <c r="E19" s="28" t="s">
        <v>449</v>
      </c>
      <c r="F19" s="29">
        <v>34929</v>
      </c>
      <c r="G19" s="104">
        <v>-3.8</v>
      </c>
      <c r="H19" s="28">
        <v>10</v>
      </c>
      <c r="I19" s="28" t="s">
        <v>449</v>
      </c>
      <c r="J19" s="29">
        <v>31685</v>
      </c>
      <c r="K19" s="104">
        <v>-3.5</v>
      </c>
      <c r="L19" s="28">
        <v>10</v>
      </c>
      <c r="M19" s="28" t="s">
        <v>449</v>
      </c>
      <c r="N19" s="29">
        <v>91558</v>
      </c>
      <c r="O19" s="104">
        <v>-3.7</v>
      </c>
      <c r="P19" s="28">
        <v>10</v>
      </c>
      <c r="Q19" s="28" t="s">
        <v>449</v>
      </c>
      <c r="R19" s="29">
        <v>279314</v>
      </c>
      <c r="S19" s="104">
        <v>-3.2</v>
      </c>
      <c r="T19" s="28">
        <v>10</v>
      </c>
    </row>
    <row r="20" spans="1:20" x14ac:dyDescent="0.25">
      <c r="A20" s="28" t="s">
        <v>450</v>
      </c>
      <c r="B20" s="29">
        <v>23755</v>
      </c>
      <c r="C20" s="104">
        <v>-1.2</v>
      </c>
      <c r="D20" s="28">
        <v>11</v>
      </c>
      <c r="E20" s="28" t="s">
        <v>450</v>
      </c>
      <c r="F20" s="29">
        <v>34703</v>
      </c>
      <c r="G20" s="104">
        <v>-0.2</v>
      </c>
      <c r="H20" s="28">
        <v>11</v>
      </c>
      <c r="I20" s="28" t="s">
        <v>450</v>
      </c>
      <c r="J20" s="29">
        <v>31394</v>
      </c>
      <c r="K20" s="104">
        <v>0.4</v>
      </c>
      <c r="L20" s="28">
        <v>11</v>
      </c>
      <c r="M20" s="28" t="s">
        <v>450</v>
      </c>
      <c r="N20" s="29">
        <v>89852</v>
      </c>
      <c r="O20" s="104">
        <v>-0.3</v>
      </c>
      <c r="P20" s="28">
        <v>11</v>
      </c>
      <c r="Q20" s="28" t="s">
        <v>450</v>
      </c>
      <c r="R20" s="29">
        <v>281617</v>
      </c>
      <c r="S20" s="104">
        <v>0.7</v>
      </c>
      <c r="T20" s="28">
        <v>11</v>
      </c>
    </row>
    <row r="21" spans="1:20" ht="13.8" thickBot="1" x14ac:dyDescent="0.3">
      <c r="A21" s="131" t="s">
        <v>451</v>
      </c>
      <c r="B21" s="132">
        <v>22635</v>
      </c>
      <c r="C21" s="133">
        <v>0.7</v>
      </c>
      <c r="D21" s="131">
        <v>12</v>
      </c>
      <c r="E21" s="131" t="s">
        <v>451</v>
      </c>
      <c r="F21" s="132">
        <v>33575</v>
      </c>
      <c r="G21" s="133">
        <v>0.6</v>
      </c>
      <c r="H21" s="131">
        <v>12</v>
      </c>
      <c r="I21" s="131" t="s">
        <v>451</v>
      </c>
      <c r="J21" s="132">
        <v>30278</v>
      </c>
      <c r="K21" s="133">
        <v>0.9</v>
      </c>
      <c r="L21" s="131">
        <v>12</v>
      </c>
      <c r="M21" s="131" t="s">
        <v>451</v>
      </c>
      <c r="N21" s="132">
        <v>86489</v>
      </c>
      <c r="O21" s="133">
        <v>0.7</v>
      </c>
      <c r="P21" s="131">
        <v>12</v>
      </c>
      <c r="Q21" s="131" t="s">
        <v>451</v>
      </c>
      <c r="R21" s="132">
        <v>273136</v>
      </c>
      <c r="S21" s="133">
        <v>1</v>
      </c>
      <c r="T21" s="28">
        <v>12</v>
      </c>
    </row>
    <row r="22" spans="1:20" x14ac:dyDescent="0.25">
      <c r="A22" s="134" t="s">
        <v>452</v>
      </c>
      <c r="B22" s="135">
        <v>71334</v>
      </c>
      <c r="C22" s="136">
        <v>-1.6</v>
      </c>
      <c r="D22" s="134">
        <v>13</v>
      </c>
      <c r="E22" s="134" t="s">
        <v>452</v>
      </c>
      <c r="F22" s="135">
        <v>103207</v>
      </c>
      <c r="G22" s="136">
        <v>-1.2</v>
      </c>
      <c r="H22" s="134">
        <v>13</v>
      </c>
      <c r="I22" s="134" t="s">
        <v>452</v>
      </c>
      <c r="J22" s="135">
        <v>93357</v>
      </c>
      <c r="K22" s="136">
        <v>-0.8</v>
      </c>
      <c r="L22" s="134">
        <v>13</v>
      </c>
      <c r="M22" s="134" t="s">
        <v>452</v>
      </c>
      <c r="N22" s="135">
        <v>267899</v>
      </c>
      <c r="O22" s="136">
        <v>-1.2</v>
      </c>
      <c r="P22" s="134">
        <v>13</v>
      </c>
      <c r="Q22" s="134" t="s">
        <v>452</v>
      </c>
      <c r="R22" s="135">
        <v>834067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453</v>
      </c>
      <c r="B25" s="29">
        <v>23305</v>
      </c>
      <c r="C25" s="104">
        <v>0.3</v>
      </c>
      <c r="D25" s="28">
        <v>14</v>
      </c>
      <c r="E25" s="28" t="s">
        <v>453</v>
      </c>
      <c r="F25" s="29">
        <v>33990</v>
      </c>
      <c r="G25" s="104">
        <v>-0.3</v>
      </c>
      <c r="H25" s="28">
        <v>14</v>
      </c>
      <c r="I25" s="28" t="s">
        <v>453</v>
      </c>
      <c r="J25" s="29">
        <v>30469</v>
      </c>
      <c r="K25" s="104">
        <v>-0.1</v>
      </c>
      <c r="L25" s="28">
        <v>14</v>
      </c>
      <c r="M25" s="28" t="s">
        <v>453</v>
      </c>
      <c r="N25" s="29">
        <v>87764</v>
      </c>
      <c r="O25" s="104">
        <v>-0.1</v>
      </c>
      <c r="P25" s="28">
        <v>14</v>
      </c>
      <c r="Q25" s="28" t="s">
        <v>453</v>
      </c>
      <c r="R25" s="29">
        <v>278058</v>
      </c>
      <c r="S25" s="104">
        <v>0.1</v>
      </c>
      <c r="T25" s="28">
        <v>14</v>
      </c>
    </row>
    <row r="26" spans="1:20" x14ac:dyDescent="0.25">
      <c r="A26" s="28" t="s">
        <v>454</v>
      </c>
      <c r="B26" s="29">
        <v>21880</v>
      </c>
      <c r="C26" s="104">
        <v>-1.9</v>
      </c>
      <c r="D26" s="28">
        <v>15</v>
      </c>
      <c r="E26" s="28" t="s">
        <v>454</v>
      </c>
      <c r="F26" s="29">
        <v>30842</v>
      </c>
      <c r="G26" s="104">
        <v>-2.2000000000000002</v>
      </c>
      <c r="H26" s="28">
        <v>15</v>
      </c>
      <c r="I26" s="28" t="s">
        <v>454</v>
      </c>
      <c r="J26" s="29">
        <v>27459</v>
      </c>
      <c r="K26" s="104">
        <v>-1.8</v>
      </c>
      <c r="L26" s="28">
        <v>15</v>
      </c>
      <c r="M26" s="28" t="s">
        <v>454</v>
      </c>
      <c r="N26" s="29">
        <v>80180</v>
      </c>
      <c r="O26" s="104">
        <v>-2</v>
      </c>
      <c r="P26" s="28">
        <v>15</v>
      </c>
      <c r="Q26" s="28" t="s">
        <v>454</v>
      </c>
      <c r="R26" s="29">
        <v>257016</v>
      </c>
      <c r="S26" s="104">
        <v>-1.3</v>
      </c>
      <c r="T26" s="28">
        <v>15</v>
      </c>
    </row>
    <row r="27" spans="1:20" ht="13.8" thickBot="1" x14ac:dyDescent="0.3">
      <c r="A27" s="131" t="s">
        <v>455</v>
      </c>
      <c r="B27" s="132">
        <v>21571</v>
      </c>
      <c r="C27" s="133">
        <v>-2</v>
      </c>
      <c r="D27" s="131">
        <v>16</v>
      </c>
      <c r="E27" s="131" t="s">
        <v>455</v>
      </c>
      <c r="F27" s="132">
        <v>30347</v>
      </c>
      <c r="G27" s="133">
        <v>-2.5</v>
      </c>
      <c r="H27" s="131">
        <v>16</v>
      </c>
      <c r="I27" s="131" t="s">
        <v>455</v>
      </c>
      <c r="J27" s="132">
        <v>26593</v>
      </c>
      <c r="K27" s="133">
        <v>-2.8</v>
      </c>
      <c r="L27" s="131">
        <v>16</v>
      </c>
      <c r="M27" s="131" t="s">
        <v>455</v>
      </c>
      <c r="N27" s="132">
        <v>78511</v>
      </c>
      <c r="O27" s="133">
        <v>-2.5</v>
      </c>
      <c r="P27" s="131">
        <v>16</v>
      </c>
      <c r="Q27" s="131" t="s">
        <v>455</v>
      </c>
      <c r="R27" s="132">
        <v>256488</v>
      </c>
      <c r="S27" s="133">
        <v>-1.7</v>
      </c>
      <c r="T27" s="28">
        <v>16</v>
      </c>
    </row>
    <row r="28" spans="1:20" x14ac:dyDescent="0.25">
      <c r="A28" s="134" t="s">
        <v>456</v>
      </c>
      <c r="B28" s="135">
        <v>66756</v>
      </c>
      <c r="C28" s="136">
        <v>-1.2</v>
      </c>
      <c r="D28" s="134">
        <v>17</v>
      </c>
      <c r="E28" s="134" t="s">
        <v>456</v>
      </c>
      <c r="F28" s="135">
        <v>95178</v>
      </c>
      <c r="G28" s="136">
        <v>-1.7</v>
      </c>
      <c r="H28" s="134">
        <v>17</v>
      </c>
      <c r="I28" s="134" t="s">
        <v>456</v>
      </c>
      <c r="J28" s="135">
        <v>84521</v>
      </c>
      <c r="K28" s="136">
        <v>-1.5</v>
      </c>
      <c r="L28" s="134">
        <v>17</v>
      </c>
      <c r="M28" s="134" t="s">
        <v>456</v>
      </c>
      <c r="N28" s="135">
        <v>246455</v>
      </c>
      <c r="O28" s="136">
        <v>-1.5</v>
      </c>
      <c r="P28" s="134">
        <v>17</v>
      </c>
      <c r="Q28" s="134" t="s">
        <v>456</v>
      </c>
      <c r="R28" s="135">
        <v>791562</v>
      </c>
      <c r="S28" s="136">
        <v>-1</v>
      </c>
      <c r="T28" s="32">
        <v>17</v>
      </c>
    </row>
    <row r="29" spans="1:20" x14ac:dyDescent="0.25">
      <c r="A29" s="28" t="s">
        <v>457</v>
      </c>
      <c r="B29" s="29">
        <v>138090</v>
      </c>
      <c r="C29" s="104">
        <v>-1.4</v>
      </c>
      <c r="D29" s="28">
        <v>18</v>
      </c>
      <c r="E29" s="28" t="s">
        <v>457</v>
      </c>
      <c r="F29" s="29">
        <v>198386</v>
      </c>
      <c r="G29" s="104">
        <v>-1.4</v>
      </c>
      <c r="H29" s="28">
        <v>18</v>
      </c>
      <c r="I29" s="28" t="s">
        <v>457</v>
      </c>
      <c r="J29" s="29">
        <v>177878</v>
      </c>
      <c r="K29" s="104">
        <v>-1.2</v>
      </c>
      <c r="L29" s="28">
        <v>18</v>
      </c>
      <c r="M29" s="28" t="s">
        <v>457</v>
      </c>
      <c r="N29" s="29">
        <v>514354</v>
      </c>
      <c r="O29" s="104">
        <v>-1.3</v>
      </c>
      <c r="P29" s="28">
        <v>18</v>
      </c>
      <c r="Q29" s="28" t="s">
        <v>457</v>
      </c>
      <c r="R29" s="29">
        <v>1625629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264961</v>
      </c>
      <c r="C32" s="139">
        <v>0.5</v>
      </c>
      <c r="D32" s="137">
        <v>19</v>
      </c>
      <c r="E32" s="137" t="s">
        <v>36</v>
      </c>
      <c r="F32" s="138">
        <v>383329</v>
      </c>
      <c r="G32" s="139">
        <v>-0.3</v>
      </c>
      <c r="H32" s="137">
        <v>19</v>
      </c>
      <c r="I32" s="137" t="s">
        <v>36</v>
      </c>
      <c r="J32" s="138">
        <v>343281</v>
      </c>
      <c r="K32" s="139">
        <v>-0.2</v>
      </c>
      <c r="L32" s="137">
        <v>19</v>
      </c>
      <c r="M32" s="137" t="s">
        <v>36</v>
      </c>
      <c r="N32" s="138">
        <v>991571</v>
      </c>
      <c r="O32" s="139">
        <v>0</v>
      </c>
      <c r="P32" s="137">
        <v>19</v>
      </c>
      <c r="Q32" s="137" t="s">
        <v>36</v>
      </c>
      <c r="R32" s="138">
        <v>3169417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458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6" t="s">
        <v>63</v>
      </c>
      <c r="B35" s="267"/>
      <c r="C35" s="103" t="s">
        <v>436</v>
      </c>
      <c r="D35" s="45"/>
      <c r="E35" s="268" t="s">
        <v>76</v>
      </c>
      <c r="F35" s="269"/>
      <c r="G35" s="103" t="s">
        <v>436</v>
      </c>
      <c r="H35" s="45"/>
      <c r="I35" s="268" t="s">
        <v>89</v>
      </c>
      <c r="J35" s="269"/>
      <c r="K35" s="103" t="s">
        <v>436</v>
      </c>
      <c r="L35" s="45"/>
      <c r="M35" s="268" t="s">
        <v>437</v>
      </c>
      <c r="N35" s="269"/>
      <c r="O35" s="103" t="s">
        <v>436</v>
      </c>
      <c r="P35" s="45"/>
      <c r="Q35" s="268" t="s">
        <v>134</v>
      </c>
      <c r="R35" s="269"/>
      <c r="S35" s="103" t="s">
        <v>436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440</v>
      </c>
      <c r="B37" s="29">
        <v>19693</v>
      </c>
      <c r="C37" s="104">
        <v>5.3</v>
      </c>
      <c r="D37" s="28">
        <v>20</v>
      </c>
      <c r="E37" s="28" t="s">
        <v>440</v>
      </c>
      <c r="F37" s="29">
        <v>29144</v>
      </c>
      <c r="G37" s="104">
        <v>5.7</v>
      </c>
      <c r="H37" s="28">
        <v>20</v>
      </c>
      <c r="I37" s="28" t="s">
        <v>440</v>
      </c>
      <c r="J37" s="29">
        <v>25837</v>
      </c>
      <c r="K37" s="104">
        <v>5.8</v>
      </c>
      <c r="L37" s="28">
        <v>20</v>
      </c>
      <c r="M37" s="28" t="s">
        <v>440</v>
      </c>
      <c r="N37" s="29">
        <v>74673</v>
      </c>
      <c r="O37" s="104">
        <v>5.6</v>
      </c>
      <c r="P37" s="28">
        <v>20</v>
      </c>
      <c r="Q37" s="28" t="s">
        <v>440</v>
      </c>
      <c r="R37" s="29">
        <v>247439</v>
      </c>
      <c r="S37" s="104">
        <v>5.7</v>
      </c>
      <c r="T37" s="28">
        <v>20</v>
      </c>
    </row>
    <row r="38" spans="1:20" x14ac:dyDescent="0.25">
      <c r="A38" s="28" t="s">
        <v>441</v>
      </c>
      <c r="B38" s="29">
        <v>18217</v>
      </c>
      <c r="C38" s="104">
        <v>1.2</v>
      </c>
      <c r="D38" s="28">
        <v>21</v>
      </c>
      <c r="E38" s="28" t="s">
        <v>441</v>
      </c>
      <c r="F38" s="29">
        <v>27560</v>
      </c>
      <c r="G38" s="104">
        <v>2.1</v>
      </c>
      <c r="H38" s="28">
        <v>21</v>
      </c>
      <c r="I38" s="28" t="s">
        <v>441</v>
      </c>
      <c r="J38" s="29">
        <v>24360</v>
      </c>
      <c r="K38" s="104">
        <v>2</v>
      </c>
      <c r="L38" s="28">
        <v>21</v>
      </c>
      <c r="M38" s="28" t="s">
        <v>441</v>
      </c>
      <c r="N38" s="29">
        <v>70136</v>
      </c>
      <c r="O38" s="104">
        <v>1.8</v>
      </c>
      <c r="P38" s="28">
        <v>21</v>
      </c>
      <c r="Q38" s="28" t="s">
        <v>441</v>
      </c>
      <c r="R38" s="29">
        <v>233817</v>
      </c>
      <c r="S38" s="104">
        <v>2</v>
      </c>
      <c r="T38" s="28">
        <v>21</v>
      </c>
    </row>
    <row r="39" spans="1:20" ht="13.8" thickBot="1" x14ac:dyDescent="0.3">
      <c r="A39" s="131" t="s">
        <v>442</v>
      </c>
      <c r="B39" s="132">
        <v>22433</v>
      </c>
      <c r="C39" s="133">
        <v>0.5</v>
      </c>
      <c r="D39" s="131">
        <v>22</v>
      </c>
      <c r="E39" s="131" t="s">
        <v>442</v>
      </c>
      <c r="F39" s="132">
        <v>32289</v>
      </c>
      <c r="G39" s="133">
        <v>0.7</v>
      </c>
      <c r="H39" s="131">
        <v>22</v>
      </c>
      <c r="I39" s="131" t="s">
        <v>442</v>
      </c>
      <c r="J39" s="132">
        <v>28416</v>
      </c>
      <c r="K39" s="133">
        <v>0.6</v>
      </c>
      <c r="L39" s="131">
        <v>22</v>
      </c>
      <c r="M39" s="131" t="s">
        <v>442</v>
      </c>
      <c r="N39" s="132">
        <v>83138</v>
      </c>
      <c r="O39" s="133">
        <v>0.6</v>
      </c>
      <c r="P39" s="131">
        <v>22</v>
      </c>
      <c r="Q39" s="131" t="s">
        <v>442</v>
      </c>
      <c r="R39" s="132">
        <v>271410</v>
      </c>
      <c r="S39" s="133">
        <v>0.7</v>
      </c>
      <c r="T39" s="28">
        <v>22</v>
      </c>
    </row>
    <row r="40" spans="1:20" x14ac:dyDescent="0.25">
      <c r="A40" s="134" t="s">
        <v>443</v>
      </c>
      <c r="B40" s="135">
        <v>60343</v>
      </c>
      <c r="C40" s="136">
        <v>2.2000000000000002</v>
      </c>
      <c r="D40" s="134">
        <v>23</v>
      </c>
      <c r="E40" s="134" t="s">
        <v>443</v>
      </c>
      <c r="F40" s="135">
        <v>88992</v>
      </c>
      <c r="G40" s="136">
        <v>2.7</v>
      </c>
      <c r="H40" s="134">
        <v>23</v>
      </c>
      <c r="I40" s="134" t="s">
        <v>443</v>
      </c>
      <c r="J40" s="135">
        <v>78612</v>
      </c>
      <c r="K40" s="136">
        <v>2.7</v>
      </c>
      <c r="L40" s="134">
        <v>23</v>
      </c>
      <c r="M40" s="134" t="s">
        <v>443</v>
      </c>
      <c r="N40" s="135">
        <v>227948</v>
      </c>
      <c r="O40" s="136">
        <v>2.6</v>
      </c>
      <c r="P40" s="134">
        <v>23</v>
      </c>
      <c r="Q40" s="134" t="s">
        <v>443</v>
      </c>
      <c r="R40" s="135">
        <v>752666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444</v>
      </c>
      <c r="B43" s="29">
        <v>20599</v>
      </c>
      <c r="C43" s="104">
        <v>0.2</v>
      </c>
      <c r="D43" s="28">
        <v>24</v>
      </c>
      <c r="E43" s="28" t="s">
        <v>444</v>
      </c>
      <c r="F43" s="29">
        <v>30665</v>
      </c>
      <c r="G43" s="104">
        <v>0.2</v>
      </c>
      <c r="H43" s="28">
        <v>24</v>
      </c>
      <c r="I43" s="28" t="s">
        <v>444</v>
      </c>
      <c r="J43" s="29">
        <v>27625</v>
      </c>
      <c r="K43" s="104">
        <v>0.6</v>
      </c>
      <c r="L43" s="28">
        <v>24</v>
      </c>
      <c r="M43" s="28" t="s">
        <v>444</v>
      </c>
      <c r="N43" s="29">
        <v>78890</v>
      </c>
      <c r="O43" s="104">
        <v>0.3</v>
      </c>
      <c r="P43" s="28">
        <v>24</v>
      </c>
      <c r="Q43" s="28" t="s">
        <v>444</v>
      </c>
      <c r="R43" s="29">
        <v>256084</v>
      </c>
      <c r="S43" s="104">
        <v>0.1</v>
      </c>
      <c r="T43" s="28">
        <v>24</v>
      </c>
    </row>
    <row r="44" spans="1:20" x14ac:dyDescent="0.25">
      <c r="A44" s="28" t="s">
        <v>445</v>
      </c>
      <c r="B44" s="29">
        <v>24039</v>
      </c>
      <c r="C44" s="104">
        <v>1.9</v>
      </c>
      <c r="D44" s="28">
        <v>25</v>
      </c>
      <c r="E44" s="28" t="s">
        <v>445</v>
      </c>
      <c r="F44" s="29">
        <v>34890</v>
      </c>
      <c r="G44" s="104">
        <v>2.9</v>
      </c>
      <c r="H44" s="28">
        <v>25</v>
      </c>
      <c r="I44" s="28" t="s">
        <v>445</v>
      </c>
      <c r="J44" s="29">
        <v>31799</v>
      </c>
      <c r="K44" s="104">
        <v>2.8</v>
      </c>
      <c r="L44" s="28">
        <v>25</v>
      </c>
      <c r="M44" s="28" t="s">
        <v>445</v>
      </c>
      <c r="N44" s="29">
        <v>90729</v>
      </c>
      <c r="O44" s="104">
        <v>2.6</v>
      </c>
      <c r="P44" s="28">
        <v>25</v>
      </c>
      <c r="Q44" s="28" t="s">
        <v>445</v>
      </c>
      <c r="R44" s="29">
        <v>287188</v>
      </c>
      <c r="S44" s="104">
        <v>2.5</v>
      </c>
      <c r="T44" s="28">
        <v>25</v>
      </c>
    </row>
    <row r="45" spans="1:20" ht="13.8" thickBot="1" x14ac:dyDescent="0.3">
      <c r="A45" s="131" t="s">
        <v>446</v>
      </c>
      <c r="B45" s="132">
        <v>24623</v>
      </c>
      <c r="C45" s="133">
        <v>3.9</v>
      </c>
      <c r="D45" s="131">
        <v>26</v>
      </c>
      <c r="E45" s="131" t="s">
        <v>446</v>
      </c>
      <c r="F45" s="132">
        <v>35150</v>
      </c>
      <c r="G45" s="133">
        <v>4.0999999999999996</v>
      </c>
      <c r="H45" s="131">
        <v>26</v>
      </c>
      <c r="I45" s="131" t="s">
        <v>446</v>
      </c>
      <c r="J45" s="132">
        <v>31410</v>
      </c>
      <c r="K45" s="133">
        <v>3.2</v>
      </c>
      <c r="L45" s="131">
        <v>26</v>
      </c>
      <c r="M45" s="131" t="s">
        <v>446</v>
      </c>
      <c r="N45" s="132">
        <v>91183</v>
      </c>
      <c r="O45" s="133">
        <v>3.7</v>
      </c>
      <c r="P45" s="131">
        <v>26</v>
      </c>
      <c r="Q45" s="131" t="s">
        <v>446</v>
      </c>
      <c r="R45" s="132">
        <v>282979</v>
      </c>
      <c r="S45" s="133">
        <v>3</v>
      </c>
      <c r="T45" s="28">
        <v>26</v>
      </c>
    </row>
    <row r="46" spans="1:20" x14ac:dyDescent="0.25">
      <c r="A46" s="134" t="s">
        <v>447</v>
      </c>
      <c r="B46" s="135">
        <v>69262</v>
      </c>
      <c r="C46" s="136">
        <v>2.1</v>
      </c>
      <c r="D46" s="134">
        <v>27</v>
      </c>
      <c r="E46" s="134" t="s">
        <v>447</v>
      </c>
      <c r="F46" s="135">
        <v>100705</v>
      </c>
      <c r="G46" s="136">
        <v>2.4</v>
      </c>
      <c r="H46" s="134">
        <v>27</v>
      </c>
      <c r="I46" s="134" t="s">
        <v>447</v>
      </c>
      <c r="J46" s="135">
        <v>90834</v>
      </c>
      <c r="K46" s="136">
        <v>2.2000000000000002</v>
      </c>
      <c r="L46" s="134">
        <v>27</v>
      </c>
      <c r="M46" s="134" t="s">
        <v>447</v>
      </c>
      <c r="N46" s="135">
        <v>260801</v>
      </c>
      <c r="O46" s="136">
        <v>2.2999999999999998</v>
      </c>
      <c r="P46" s="134">
        <v>27</v>
      </c>
      <c r="Q46" s="134" t="s">
        <v>447</v>
      </c>
      <c r="R46" s="135">
        <v>826251</v>
      </c>
      <c r="S46" s="136">
        <v>1.9</v>
      </c>
      <c r="T46" s="32">
        <v>27</v>
      </c>
    </row>
    <row r="47" spans="1:20" x14ac:dyDescent="0.25">
      <c r="A47" s="28" t="s">
        <v>448</v>
      </c>
      <c r="B47" s="29">
        <v>129605</v>
      </c>
      <c r="C47" s="104">
        <v>2.2000000000000002</v>
      </c>
      <c r="D47" s="28">
        <v>28</v>
      </c>
      <c r="E47" s="28" t="s">
        <v>448</v>
      </c>
      <c r="F47" s="29">
        <v>189697</v>
      </c>
      <c r="G47" s="104">
        <v>2.6</v>
      </c>
      <c r="H47" s="28">
        <v>28</v>
      </c>
      <c r="I47" s="28" t="s">
        <v>448</v>
      </c>
      <c r="J47" s="29">
        <v>169447</v>
      </c>
      <c r="K47" s="104">
        <v>2.4</v>
      </c>
      <c r="L47" s="28">
        <v>28</v>
      </c>
      <c r="M47" s="28" t="s">
        <v>448</v>
      </c>
      <c r="N47" s="29">
        <v>488749</v>
      </c>
      <c r="O47" s="104">
        <v>2.4</v>
      </c>
      <c r="P47" s="28">
        <v>28</v>
      </c>
      <c r="Q47" s="28" t="s">
        <v>448</v>
      </c>
      <c r="R47" s="29">
        <v>1578917</v>
      </c>
      <c r="S47" s="104">
        <v>2.2999999999999998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449</v>
      </c>
      <c r="B50" s="29">
        <v>25513</v>
      </c>
      <c r="C50" s="104">
        <v>2.2999999999999998</v>
      </c>
      <c r="D50" s="28">
        <v>29</v>
      </c>
      <c r="E50" s="28" t="s">
        <v>449</v>
      </c>
      <c r="F50" s="29">
        <v>36126</v>
      </c>
      <c r="G50" s="104">
        <v>3.4</v>
      </c>
      <c r="H50" s="28">
        <v>29</v>
      </c>
      <c r="I50" s="28" t="s">
        <v>449</v>
      </c>
      <c r="J50" s="29">
        <v>32603</v>
      </c>
      <c r="K50" s="104">
        <v>2.9</v>
      </c>
      <c r="L50" s="28">
        <v>29</v>
      </c>
      <c r="M50" s="28" t="s">
        <v>449</v>
      </c>
      <c r="N50" s="29">
        <v>94241</v>
      </c>
      <c r="O50" s="104">
        <v>2.9</v>
      </c>
      <c r="P50" s="28">
        <v>29</v>
      </c>
      <c r="Q50" s="28" t="s">
        <v>449</v>
      </c>
      <c r="R50" s="29">
        <v>287258</v>
      </c>
      <c r="S50" s="104">
        <v>2.8</v>
      </c>
      <c r="T50" s="28">
        <v>29</v>
      </c>
    </row>
    <row r="51" spans="1:20" x14ac:dyDescent="0.25">
      <c r="A51" s="28" t="s">
        <v>450</v>
      </c>
      <c r="B51" s="29">
        <v>24265</v>
      </c>
      <c r="C51" s="104">
        <v>2.1</v>
      </c>
      <c r="D51" s="28">
        <v>30</v>
      </c>
      <c r="E51" s="28" t="s">
        <v>450</v>
      </c>
      <c r="F51" s="29">
        <v>35673</v>
      </c>
      <c r="G51" s="104">
        <v>2.8</v>
      </c>
      <c r="H51" s="28">
        <v>30</v>
      </c>
      <c r="I51" s="28" t="s">
        <v>450</v>
      </c>
      <c r="J51" s="29">
        <v>32045</v>
      </c>
      <c r="K51" s="104">
        <v>2.1</v>
      </c>
      <c r="L51" s="28">
        <v>30</v>
      </c>
      <c r="M51" s="28" t="s">
        <v>450</v>
      </c>
      <c r="N51" s="29">
        <v>91982</v>
      </c>
      <c r="O51" s="104">
        <v>2.4</v>
      </c>
      <c r="P51" s="28">
        <v>30</v>
      </c>
      <c r="Q51" s="28" t="s">
        <v>450</v>
      </c>
      <c r="R51" s="29">
        <v>288396</v>
      </c>
      <c r="S51" s="104">
        <v>2.4</v>
      </c>
      <c r="T51" s="28">
        <v>30</v>
      </c>
    </row>
    <row r="52" spans="1:20" ht="13.8" thickBot="1" x14ac:dyDescent="0.3">
      <c r="A52" s="131" t="s">
        <v>451</v>
      </c>
      <c r="B52" s="132"/>
      <c r="C52" s="133"/>
      <c r="D52" s="131">
        <v>31</v>
      </c>
      <c r="E52" s="131" t="s">
        <v>451</v>
      </c>
      <c r="F52" s="132"/>
      <c r="G52" s="133"/>
      <c r="H52" s="131">
        <v>31</v>
      </c>
      <c r="I52" s="131" t="s">
        <v>451</v>
      </c>
      <c r="J52" s="132"/>
      <c r="K52" s="133"/>
      <c r="L52" s="131">
        <v>31</v>
      </c>
      <c r="M52" s="131" t="s">
        <v>451</v>
      </c>
      <c r="N52" s="132"/>
      <c r="O52" s="133"/>
      <c r="P52" s="131">
        <v>31</v>
      </c>
      <c r="Q52" s="131" t="s">
        <v>451</v>
      </c>
      <c r="R52" s="132"/>
      <c r="S52" s="133"/>
      <c r="T52" s="28">
        <v>31</v>
      </c>
    </row>
    <row r="53" spans="1:20" x14ac:dyDescent="0.25">
      <c r="A53" s="134" t="s">
        <v>452</v>
      </c>
      <c r="B53" s="135">
        <v>49777</v>
      </c>
      <c r="C53" s="136">
        <v>2.2000000000000002</v>
      </c>
      <c r="D53" s="134">
        <v>32</v>
      </c>
      <c r="E53" s="134" t="s">
        <v>452</v>
      </c>
      <c r="F53" s="135">
        <v>71798</v>
      </c>
      <c r="G53" s="136">
        <v>3.1</v>
      </c>
      <c r="H53" s="134">
        <v>32</v>
      </c>
      <c r="I53" s="134" t="s">
        <v>452</v>
      </c>
      <c r="J53" s="135">
        <v>64648</v>
      </c>
      <c r="K53" s="136">
        <v>2.5</v>
      </c>
      <c r="L53" s="134">
        <v>32</v>
      </c>
      <c r="M53" s="134" t="s">
        <v>452</v>
      </c>
      <c r="N53" s="135">
        <v>186223</v>
      </c>
      <c r="O53" s="136">
        <v>2.7</v>
      </c>
      <c r="P53" s="134">
        <v>32</v>
      </c>
      <c r="Q53" s="134" t="s">
        <v>452</v>
      </c>
      <c r="R53" s="135">
        <v>575654</v>
      </c>
      <c r="S53" s="136">
        <v>2.6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453</v>
      </c>
      <c r="B56" s="29"/>
      <c r="C56" s="104"/>
      <c r="D56" s="28">
        <v>33</v>
      </c>
      <c r="E56" s="28" t="s">
        <v>453</v>
      </c>
      <c r="F56" s="29"/>
      <c r="G56" s="104"/>
      <c r="H56" s="28">
        <v>33</v>
      </c>
      <c r="I56" s="28" t="s">
        <v>453</v>
      </c>
      <c r="J56" s="29"/>
      <c r="K56" s="104"/>
      <c r="L56" s="28">
        <v>33</v>
      </c>
      <c r="M56" s="28" t="s">
        <v>453</v>
      </c>
      <c r="N56" s="29"/>
      <c r="O56" s="104"/>
      <c r="P56" s="28">
        <v>33</v>
      </c>
      <c r="Q56" s="28" t="s">
        <v>453</v>
      </c>
      <c r="R56" s="29"/>
      <c r="S56" s="104"/>
      <c r="T56" s="28">
        <v>33</v>
      </c>
    </row>
    <row r="57" spans="1:20" x14ac:dyDescent="0.25">
      <c r="A57" s="28" t="s">
        <v>454</v>
      </c>
      <c r="B57" s="29"/>
      <c r="C57" s="104"/>
      <c r="D57" s="28">
        <v>34</v>
      </c>
      <c r="E57" s="28" t="s">
        <v>454</v>
      </c>
      <c r="F57" s="29"/>
      <c r="G57" s="104"/>
      <c r="H57" s="28">
        <v>34</v>
      </c>
      <c r="I57" s="28" t="s">
        <v>454</v>
      </c>
      <c r="J57" s="29"/>
      <c r="K57" s="104"/>
      <c r="L57" s="28">
        <v>34</v>
      </c>
      <c r="M57" s="28" t="s">
        <v>454</v>
      </c>
      <c r="N57" s="29"/>
      <c r="O57" s="104"/>
      <c r="P57" s="28">
        <v>34</v>
      </c>
      <c r="Q57" s="28" t="s">
        <v>454</v>
      </c>
      <c r="R57" s="29"/>
      <c r="S57" s="104"/>
      <c r="T57" s="28">
        <v>34</v>
      </c>
    </row>
    <row r="58" spans="1:20" ht="13.8" thickBot="1" x14ac:dyDescent="0.3">
      <c r="A58" s="131" t="s">
        <v>455</v>
      </c>
      <c r="B58" s="132"/>
      <c r="C58" s="133"/>
      <c r="D58" s="131">
        <v>35</v>
      </c>
      <c r="E58" s="131" t="s">
        <v>455</v>
      </c>
      <c r="F58" s="132"/>
      <c r="G58" s="133"/>
      <c r="H58" s="131">
        <v>35</v>
      </c>
      <c r="I58" s="131" t="s">
        <v>455</v>
      </c>
      <c r="J58" s="132"/>
      <c r="K58" s="133"/>
      <c r="L58" s="131">
        <v>35</v>
      </c>
      <c r="M58" s="131" t="s">
        <v>455</v>
      </c>
      <c r="N58" s="132"/>
      <c r="O58" s="133"/>
      <c r="P58" s="131">
        <v>35</v>
      </c>
      <c r="Q58" s="131" t="s">
        <v>455</v>
      </c>
      <c r="R58" s="132"/>
      <c r="S58" s="133"/>
      <c r="T58" s="28">
        <v>35</v>
      </c>
    </row>
    <row r="59" spans="1:20" x14ac:dyDescent="0.25">
      <c r="A59" s="134" t="s">
        <v>456</v>
      </c>
      <c r="B59" s="135">
        <v>0</v>
      </c>
      <c r="C59" s="136"/>
      <c r="D59" s="134">
        <v>36</v>
      </c>
      <c r="E59" s="134" t="s">
        <v>456</v>
      </c>
      <c r="F59" s="135">
        <v>0</v>
      </c>
      <c r="G59" s="136"/>
      <c r="H59" s="134">
        <v>36</v>
      </c>
      <c r="I59" s="134" t="s">
        <v>456</v>
      </c>
      <c r="J59" s="135">
        <v>0</v>
      </c>
      <c r="K59" s="136"/>
      <c r="L59" s="134">
        <v>36</v>
      </c>
      <c r="M59" s="134" t="s">
        <v>456</v>
      </c>
      <c r="N59" s="135">
        <v>0</v>
      </c>
      <c r="O59" s="136"/>
      <c r="P59" s="134">
        <v>36</v>
      </c>
      <c r="Q59" s="134" t="s">
        <v>456</v>
      </c>
      <c r="R59" s="135">
        <v>0</v>
      </c>
      <c r="S59" s="136"/>
      <c r="T59" s="32">
        <v>36</v>
      </c>
    </row>
    <row r="60" spans="1:20" x14ac:dyDescent="0.25">
      <c r="A60" s="28" t="s">
        <v>457</v>
      </c>
      <c r="B60" s="29">
        <v>49777</v>
      </c>
      <c r="C60" s="104">
        <v>2.2000000000000002</v>
      </c>
      <c r="D60" s="28">
        <v>37</v>
      </c>
      <c r="E60" s="28" t="s">
        <v>457</v>
      </c>
      <c r="F60" s="29">
        <v>71798</v>
      </c>
      <c r="G60" s="104">
        <v>3.1</v>
      </c>
      <c r="H60" s="28">
        <v>37</v>
      </c>
      <c r="I60" s="28" t="s">
        <v>457</v>
      </c>
      <c r="J60" s="29">
        <v>64648</v>
      </c>
      <c r="K60" s="104">
        <v>2.5</v>
      </c>
      <c r="L60" s="28">
        <v>37</v>
      </c>
      <c r="M60" s="28" t="s">
        <v>457</v>
      </c>
      <c r="N60" s="29">
        <v>186223</v>
      </c>
      <c r="O60" s="104">
        <v>2.7</v>
      </c>
      <c r="P60" s="28">
        <v>37</v>
      </c>
      <c r="Q60" s="28" t="s">
        <v>457</v>
      </c>
      <c r="R60" s="29">
        <v>575654</v>
      </c>
      <c r="S60" s="104">
        <v>2.6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179382</v>
      </c>
      <c r="C63" s="139">
        <v>2.2000000000000002</v>
      </c>
      <c r="D63" s="137">
        <v>38</v>
      </c>
      <c r="E63" s="137" t="s">
        <v>36</v>
      </c>
      <c r="F63" s="138">
        <v>261495</v>
      </c>
      <c r="G63" s="139">
        <v>2.7</v>
      </c>
      <c r="H63" s="137">
        <v>38</v>
      </c>
      <c r="I63" s="137" t="s">
        <v>36</v>
      </c>
      <c r="J63" s="138">
        <v>234094</v>
      </c>
      <c r="K63" s="139">
        <v>2.5</v>
      </c>
      <c r="L63" s="137">
        <v>38</v>
      </c>
      <c r="M63" s="137" t="s">
        <v>36</v>
      </c>
      <c r="N63" s="138">
        <v>674972</v>
      </c>
      <c r="O63" s="139">
        <v>2.5</v>
      </c>
      <c r="P63" s="137">
        <v>38</v>
      </c>
      <c r="Q63" s="137" t="s">
        <v>36</v>
      </c>
      <c r="R63" s="138">
        <v>2154571</v>
      </c>
      <c r="S63" s="139">
        <v>2.4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40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886718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5546875" customWidth="1"/>
    <col min="15" max="15" width="9.109375" style="107" customWidth="1"/>
    <col min="16" max="16" width="0" hidden="1" customWidth="1"/>
    <col min="18" max="18" width="9.441406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459</v>
      </c>
    </row>
    <row r="2" spans="1:23" ht="12.75" customHeight="1" x14ac:dyDescent="0.25">
      <c r="A2" s="231" t="s">
        <v>435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23" ht="12.75" customHeight="1" x14ac:dyDescent="0.25">
      <c r="A3" s="266" t="s">
        <v>100</v>
      </c>
      <c r="B3" s="267"/>
      <c r="C3" s="103" t="s">
        <v>436</v>
      </c>
      <c r="D3" s="45"/>
      <c r="E3" s="266" t="s">
        <v>110</v>
      </c>
      <c r="F3" s="267"/>
      <c r="G3" s="103" t="s">
        <v>436</v>
      </c>
      <c r="H3" s="45"/>
      <c r="I3" s="266" t="s">
        <v>123</v>
      </c>
      <c r="J3" s="267"/>
      <c r="K3" s="103" t="s">
        <v>436</v>
      </c>
      <c r="L3" s="45"/>
      <c r="M3" s="266" t="s">
        <v>460</v>
      </c>
      <c r="N3" s="267"/>
      <c r="O3" s="103" t="s">
        <v>436</v>
      </c>
      <c r="P3" s="45"/>
      <c r="Q3" s="266" t="s">
        <v>134</v>
      </c>
      <c r="R3" s="267"/>
      <c r="S3" s="103" t="s">
        <v>436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438</v>
      </c>
      <c r="C5" s="104" t="s">
        <v>439</v>
      </c>
      <c r="D5" s="28" t="s">
        <v>62</v>
      </c>
      <c r="E5" s="28"/>
      <c r="F5" s="28" t="s">
        <v>438</v>
      </c>
      <c r="G5" s="104" t="s">
        <v>439</v>
      </c>
      <c r="H5" s="28" t="s">
        <v>62</v>
      </c>
      <c r="I5" s="28"/>
      <c r="J5" s="28" t="s">
        <v>438</v>
      </c>
      <c r="K5" s="104" t="s">
        <v>439</v>
      </c>
      <c r="L5" s="28" t="s">
        <v>62</v>
      </c>
      <c r="M5" s="28"/>
      <c r="N5" s="28" t="s">
        <v>438</v>
      </c>
      <c r="O5" s="104" t="s">
        <v>439</v>
      </c>
      <c r="P5" s="28" t="s">
        <v>62</v>
      </c>
      <c r="Q5" s="28"/>
      <c r="R5" s="28" t="s">
        <v>438</v>
      </c>
      <c r="S5" s="104" t="s">
        <v>439</v>
      </c>
      <c r="T5" s="59" t="s">
        <v>62</v>
      </c>
    </row>
    <row r="6" spans="1:23" x14ac:dyDescent="0.25">
      <c r="A6" s="28" t="s">
        <v>440</v>
      </c>
      <c r="B6" s="29">
        <v>41389</v>
      </c>
      <c r="C6" s="104">
        <v>5.0999999999999996</v>
      </c>
      <c r="D6" s="28">
        <v>1</v>
      </c>
      <c r="E6" s="28" t="s">
        <v>440</v>
      </c>
      <c r="F6" s="29">
        <v>82755</v>
      </c>
      <c r="G6" s="104">
        <v>4.3</v>
      </c>
      <c r="H6" s="28">
        <v>1</v>
      </c>
      <c r="I6" s="28" t="s">
        <v>440</v>
      </c>
      <c r="J6" s="29">
        <v>39277</v>
      </c>
      <c r="K6" s="104">
        <v>6</v>
      </c>
      <c r="L6" s="28">
        <v>1</v>
      </c>
      <c r="M6" s="28" t="s">
        <v>440</v>
      </c>
      <c r="N6" s="29">
        <v>163421</v>
      </c>
      <c r="O6" s="104">
        <v>4.9000000000000004</v>
      </c>
      <c r="P6" s="28">
        <v>1</v>
      </c>
      <c r="Q6" s="28" t="s">
        <v>440</v>
      </c>
      <c r="R6" s="29">
        <v>234126</v>
      </c>
      <c r="S6" s="104">
        <v>4.0999999999999996</v>
      </c>
      <c r="T6" s="28">
        <v>1</v>
      </c>
    </row>
    <row r="7" spans="1:23" x14ac:dyDescent="0.25">
      <c r="A7" s="28" t="s">
        <v>441</v>
      </c>
      <c r="B7" s="29">
        <v>40700</v>
      </c>
      <c r="C7" s="104">
        <v>11.8</v>
      </c>
      <c r="D7" s="28">
        <v>2</v>
      </c>
      <c r="E7" s="28" t="s">
        <v>441</v>
      </c>
      <c r="F7" s="29">
        <v>81563</v>
      </c>
      <c r="G7" s="104">
        <v>10</v>
      </c>
      <c r="H7" s="28">
        <v>2</v>
      </c>
      <c r="I7" s="28" t="s">
        <v>441</v>
      </c>
      <c r="J7" s="29">
        <v>38172</v>
      </c>
      <c r="K7" s="104">
        <v>11.3</v>
      </c>
      <c r="L7" s="28">
        <v>2</v>
      </c>
      <c r="M7" s="28" t="s">
        <v>441</v>
      </c>
      <c r="N7" s="29">
        <v>160435</v>
      </c>
      <c r="O7" s="104">
        <v>10.8</v>
      </c>
      <c r="P7" s="28">
        <v>2</v>
      </c>
      <c r="Q7" s="28" t="s">
        <v>441</v>
      </c>
      <c r="R7" s="29">
        <v>229314</v>
      </c>
      <c r="S7" s="104">
        <v>10.7</v>
      </c>
      <c r="T7" s="28">
        <v>2</v>
      </c>
    </row>
    <row r="8" spans="1:23" ht="13.8" thickBot="1" x14ac:dyDescent="0.3">
      <c r="A8" s="28" t="s">
        <v>442</v>
      </c>
      <c r="B8" s="29">
        <v>48290</v>
      </c>
      <c r="C8" s="104">
        <v>4.7</v>
      </c>
      <c r="D8" s="28">
        <v>3</v>
      </c>
      <c r="E8" s="28" t="s">
        <v>442</v>
      </c>
      <c r="F8" s="29">
        <v>94158</v>
      </c>
      <c r="G8" s="104">
        <v>2.9</v>
      </c>
      <c r="H8" s="28">
        <v>3</v>
      </c>
      <c r="I8" s="28" t="s">
        <v>442</v>
      </c>
      <c r="J8" s="29">
        <v>44526</v>
      </c>
      <c r="K8" s="104">
        <v>4</v>
      </c>
      <c r="L8" s="28">
        <v>3</v>
      </c>
      <c r="M8" s="28" t="s">
        <v>442</v>
      </c>
      <c r="N8" s="29">
        <v>186974</v>
      </c>
      <c r="O8" s="104">
        <v>3.6</v>
      </c>
      <c r="P8" s="28">
        <v>3</v>
      </c>
      <c r="Q8" s="28" t="s">
        <v>442</v>
      </c>
      <c r="R8" s="29">
        <v>269622</v>
      </c>
      <c r="S8" s="104">
        <v>2.9</v>
      </c>
      <c r="T8" s="28">
        <v>3</v>
      </c>
    </row>
    <row r="9" spans="1:23" x14ac:dyDescent="0.25">
      <c r="A9" s="134" t="s">
        <v>443</v>
      </c>
      <c r="B9" s="135">
        <v>130379</v>
      </c>
      <c r="C9" s="136">
        <v>7</v>
      </c>
      <c r="D9" s="134">
        <v>4</v>
      </c>
      <c r="E9" s="134" t="s">
        <v>443</v>
      </c>
      <c r="F9" s="135">
        <v>258476</v>
      </c>
      <c r="G9" s="136">
        <v>5.5</v>
      </c>
      <c r="H9" s="134">
        <v>4</v>
      </c>
      <c r="I9" s="134" t="s">
        <v>443</v>
      </c>
      <c r="J9" s="135">
        <v>121975</v>
      </c>
      <c r="K9" s="136">
        <v>6.9</v>
      </c>
      <c r="L9" s="134">
        <v>4</v>
      </c>
      <c r="M9" s="134" t="s">
        <v>443</v>
      </c>
      <c r="N9" s="135">
        <v>510830</v>
      </c>
      <c r="O9" s="136">
        <v>6.2</v>
      </c>
      <c r="P9" s="134">
        <v>4</v>
      </c>
      <c r="Q9" s="134" t="s">
        <v>443</v>
      </c>
      <c r="R9" s="135">
        <v>733062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444</v>
      </c>
      <c r="B12" s="29">
        <v>45150</v>
      </c>
      <c r="C12" s="104">
        <v>3.2</v>
      </c>
      <c r="D12" s="28">
        <v>5</v>
      </c>
      <c r="E12" s="28" t="s">
        <v>444</v>
      </c>
      <c r="F12" s="29">
        <v>89305</v>
      </c>
      <c r="G12" s="104">
        <v>2</v>
      </c>
      <c r="H12" s="28">
        <v>5</v>
      </c>
      <c r="I12" s="28" t="s">
        <v>444</v>
      </c>
      <c r="J12" s="29">
        <v>42766</v>
      </c>
      <c r="K12" s="104">
        <v>2.2000000000000002</v>
      </c>
      <c r="L12" s="28">
        <v>5</v>
      </c>
      <c r="M12" s="28" t="s">
        <v>444</v>
      </c>
      <c r="N12" s="29">
        <v>177221</v>
      </c>
      <c r="O12" s="104">
        <v>2.2999999999999998</v>
      </c>
      <c r="P12" s="28">
        <v>5</v>
      </c>
      <c r="Q12" s="28" t="s">
        <v>444</v>
      </c>
      <c r="R12" s="29">
        <v>255852</v>
      </c>
      <c r="S12" s="104">
        <v>1.4</v>
      </c>
      <c r="T12" s="28">
        <v>5</v>
      </c>
    </row>
    <row r="13" spans="1:23" x14ac:dyDescent="0.25">
      <c r="A13" s="28" t="s">
        <v>445</v>
      </c>
      <c r="B13" s="29">
        <v>48612</v>
      </c>
      <c r="C13" s="104">
        <v>2.2000000000000002</v>
      </c>
      <c r="D13" s="28">
        <v>6</v>
      </c>
      <c r="E13" s="28" t="s">
        <v>445</v>
      </c>
      <c r="F13" s="29">
        <v>96554</v>
      </c>
      <c r="G13" s="104">
        <v>1.3</v>
      </c>
      <c r="H13" s="28">
        <v>6</v>
      </c>
      <c r="I13" s="28" t="s">
        <v>445</v>
      </c>
      <c r="J13" s="29">
        <v>46640</v>
      </c>
      <c r="K13" s="104">
        <v>2.9</v>
      </c>
      <c r="L13" s="28">
        <v>6</v>
      </c>
      <c r="M13" s="28" t="s">
        <v>445</v>
      </c>
      <c r="N13" s="29">
        <v>191806</v>
      </c>
      <c r="O13" s="104">
        <v>1.9</v>
      </c>
      <c r="P13" s="28">
        <v>6</v>
      </c>
      <c r="Q13" s="28" t="s">
        <v>445</v>
      </c>
      <c r="R13" s="29">
        <v>280247</v>
      </c>
      <c r="S13" s="104">
        <v>1.3</v>
      </c>
      <c r="T13" s="28">
        <v>6</v>
      </c>
    </row>
    <row r="14" spans="1:23" ht="13.8" thickBot="1" x14ac:dyDescent="0.3">
      <c r="A14" s="28" t="s">
        <v>446</v>
      </c>
      <c r="B14" s="29">
        <v>48210</v>
      </c>
      <c r="C14" s="104">
        <v>-0.5</v>
      </c>
      <c r="D14" s="28">
        <v>7</v>
      </c>
      <c r="E14" s="28" t="s">
        <v>446</v>
      </c>
      <c r="F14" s="29">
        <v>94370</v>
      </c>
      <c r="G14" s="104">
        <v>-1.1000000000000001</v>
      </c>
      <c r="H14" s="28">
        <v>7</v>
      </c>
      <c r="I14" s="28" t="s">
        <v>446</v>
      </c>
      <c r="J14" s="29">
        <v>44133</v>
      </c>
      <c r="K14" s="104">
        <v>-2.2999999999999998</v>
      </c>
      <c r="L14" s="28">
        <v>7</v>
      </c>
      <c r="M14" s="28" t="s">
        <v>446</v>
      </c>
      <c r="N14" s="29">
        <v>186714</v>
      </c>
      <c r="O14" s="104">
        <v>-1.2</v>
      </c>
      <c r="P14" s="28">
        <v>7</v>
      </c>
      <c r="Q14" s="28" t="s">
        <v>446</v>
      </c>
      <c r="R14" s="29">
        <v>274627</v>
      </c>
      <c r="S14" s="104">
        <v>-1.6</v>
      </c>
      <c r="T14" s="28">
        <v>7</v>
      </c>
    </row>
    <row r="15" spans="1:23" x14ac:dyDescent="0.25">
      <c r="A15" s="134" t="s">
        <v>447</v>
      </c>
      <c r="B15" s="135">
        <v>141972</v>
      </c>
      <c r="C15" s="136">
        <v>1.6</v>
      </c>
      <c r="D15" s="134">
        <v>8</v>
      </c>
      <c r="E15" s="134" t="s">
        <v>447</v>
      </c>
      <c r="F15" s="135">
        <v>280230</v>
      </c>
      <c r="G15" s="136">
        <v>0.7</v>
      </c>
      <c r="H15" s="134">
        <v>8</v>
      </c>
      <c r="I15" s="134" t="s">
        <v>447</v>
      </c>
      <c r="J15" s="135">
        <v>133539</v>
      </c>
      <c r="K15" s="136">
        <v>0.9</v>
      </c>
      <c r="L15" s="134">
        <v>8</v>
      </c>
      <c r="M15" s="134" t="s">
        <v>447</v>
      </c>
      <c r="N15" s="135">
        <v>555741</v>
      </c>
      <c r="O15" s="136">
        <v>1</v>
      </c>
      <c r="P15" s="134">
        <v>8</v>
      </c>
      <c r="Q15" s="134" t="s">
        <v>447</v>
      </c>
      <c r="R15" s="135">
        <v>810726</v>
      </c>
      <c r="S15" s="136">
        <v>0.3</v>
      </c>
      <c r="T15" s="32">
        <v>8</v>
      </c>
    </row>
    <row r="16" spans="1:23" x14ac:dyDescent="0.25">
      <c r="A16" s="28" t="s">
        <v>448</v>
      </c>
      <c r="B16" s="29">
        <v>272352</v>
      </c>
      <c r="C16" s="104">
        <v>4.0999999999999996</v>
      </c>
      <c r="D16" s="28">
        <v>9</v>
      </c>
      <c r="E16" s="28" t="s">
        <v>448</v>
      </c>
      <c r="F16" s="29">
        <v>538705</v>
      </c>
      <c r="G16" s="104">
        <v>2.9</v>
      </c>
      <c r="H16" s="28">
        <v>9</v>
      </c>
      <c r="I16" s="28" t="s">
        <v>448</v>
      </c>
      <c r="J16" s="29">
        <v>255514</v>
      </c>
      <c r="K16" s="104">
        <v>3.7</v>
      </c>
      <c r="L16" s="28">
        <v>9</v>
      </c>
      <c r="M16" s="28" t="s">
        <v>448</v>
      </c>
      <c r="N16" s="29">
        <v>1066571</v>
      </c>
      <c r="O16" s="104">
        <v>3.4</v>
      </c>
      <c r="P16" s="28">
        <v>9</v>
      </c>
      <c r="Q16" s="28" t="s">
        <v>448</v>
      </c>
      <c r="R16" s="29">
        <v>1543788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449</v>
      </c>
      <c r="B19" s="29">
        <v>48380</v>
      </c>
      <c r="C19" s="104">
        <v>-2.5</v>
      </c>
      <c r="D19" s="28">
        <v>10</v>
      </c>
      <c r="E19" s="28" t="s">
        <v>449</v>
      </c>
      <c r="F19" s="29">
        <v>95161</v>
      </c>
      <c r="G19" s="104">
        <v>-2.7</v>
      </c>
      <c r="H19" s="28">
        <v>10</v>
      </c>
      <c r="I19" s="28" t="s">
        <v>449</v>
      </c>
      <c r="J19" s="29">
        <v>44215</v>
      </c>
      <c r="K19" s="104">
        <v>-3.7</v>
      </c>
      <c r="L19" s="28">
        <v>10</v>
      </c>
      <c r="M19" s="28" t="s">
        <v>449</v>
      </c>
      <c r="N19" s="29">
        <v>187756</v>
      </c>
      <c r="O19" s="104">
        <v>-2.9</v>
      </c>
      <c r="P19" s="28">
        <v>10</v>
      </c>
      <c r="Q19" s="28" t="s">
        <v>449</v>
      </c>
      <c r="R19" s="29">
        <v>279314</v>
      </c>
      <c r="S19" s="104">
        <v>-3.2</v>
      </c>
      <c r="T19" s="28">
        <v>10</v>
      </c>
    </row>
    <row r="20" spans="1:23" x14ac:dyDescent="0.25">
      <c r="A20" s="28" t="s">
        <v>450</v>
      </c>
      <c r="B20" s="29">
        <v>48321</v>
      </c>
      <c r="C20" s="104">
        <v>0.9</v>
      </c>
      <c r="D20" s="28">
        <v>11</v>
      </c>
      <c r="E20" s="28" t="s">
        <v>450</v>
      </c>
      <c r="F20" s="29">
        <v>98401</v>
      </c>
      <c r="G20" s="104">
        <v>1.6</v>
      </c>
      <c r="H20" s="28">
        <v>11</v>
      </c>
      <c r="I20" s="28" t="s">
        <v>450</v>
      </c>
      <c r="J20" s="29">
        <v>45043</v>
      </c>
      <c r="K20" s="104">
        <v>0.7</v>
      </c>
      <c r="L20" s="28">
        <v>11</v>
      </c>
      <c r="M20" s="28" t="s">
        <v>450</v>
      </c>
      <c r="N20" s="29">
        <v>191765</v>
      </c>
      <c r="O20" s="104">
        <v>1.2</v>
      </c>
      <c r="P20" s="28">
        <v>11</v>
      </c>
      <c r="Q20" s="28" t="s">
        <v>450</v>
      </c>
      <c r="R20" s="29">
        <v>281617</v>
      </c>
      <c r="S20" s="104">
        <v>0.7</v>
      </c>
      <c r="T20" s="28">
        <v>11</v>
      </c>
    </row>
    <row r="21" spans="1:23" ht="13.8" thickBot="1" x14ac:dyDescent="0.3">
      <c r="A21" s="28" t="s">
        <v>451</v>
      </c>
      <c r="B21" s="29">
        <v>47377</v>
      </c>
      <c r="C21" s="104">
        <v>1.1000000000000001</v>
      </c>
      <c r="D21" s="28">
        <v>12</v>
      </c>
      <c r="E21" s="28" t="s">
        <v>451</v>
      </c>
      <c r="F21" s="29">
        <v>94270</v>
      </c>
      <c r="G21" s="104">
        <v>0.7</v>
      </c>
      <c r="H21" s="28">
        <v>12</v>
      </c>
      <c r="I21" s="28" t="s">
        <v>451</v>
      </c>
      <c r="J21" s="29">
        <v>45001</v>
      </c>
      <c r="K21" s="104">
        <v>2.1</v>
      </c>
      <c r="L21" s="28">
        <v>12</v>
      </c>
      <c r="M21" s="28" t="s">
        <v>451</v>
      </c>
      <c r="N21" s="29">
        <v>186647</v>
      </c>
      <c r="O21" s="104">
        <v>1.1000000000000001</v>
      </c>
      <c r="P21" s="28">
        <v>12</v>
      </c>
      <c r="Q21" s="28" t="s">
        <v>451</v>
      </c>
      <c r="R21" s="29">
        <v>273136</v>
      </c>
      <c r="S21" s="104">
        <v>1</v>
      </c>
      <c r="T21" s="28">
        <v>12</v>
      </c>
    </row>
    <row r="22" spans="1:23" x14ac:dyDescent="0.25">
      <c r="A22" s="134" t="s">
        <v>452</v>
      </c>
      <c r="B22" s="135">
        <v>144077</v>
      </c>
      <c r="C22" s="136">
        <v>-0.2</v>
      </c>
      <c r="D22" s="134">
        <v>13</v>
      </c>
      <c r="E22" s="134" t="s">
        <v>452</v>
      </c>
      <c r="F22" s="135">
        <v>287832</v>
      </c>
      <c r="G22" s="136">
        <v>-0.2</v>
      </c>
      <c r="H22" s="134">
        <v>13</v>
      </c>
      <c r="I22" s="134" t="s">
        <v>452</v>
      </c>
      <c r="J22" s="135">
        <v>134258</v>
      </c>
      <c r="K22" s="136">
        <v>-0.4</v>
      </c>
      <c r="L22" s="134">
        <v>13</v>
      </c>
      <c r="M22" s="134" t="s">
        <v>452</v>
      </c>
      <c r="N22" s="135">
        <v>566168</v>
      </c>
      <c r="O22" s="136">
        <v>-0.2</v>
      </c>
      <c r="P22" s="134">
        <v>13</v>
      </c>
      <c r="Q22" s="134" t="s">
        <v>452</v>
      </c>
      <c r="R22" s="135">
        <v>834067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453</v>
      </c>
      <c r="B25" s="29">
        <v>48571</v>
      </c>
      <c r="C25" s="104">
        <v>0.2</v>
      </c>
      <c r="D25" s="28">
        <v>14</v>
      </c>
      <c r="E25" s="28" t="s">
        <v>453</v>
      </c>
      <c r="F25" s="29">
        <v>96674</v>
      </c>
      <c r="G25" s="104">
        <v>0.2</v>
      </c>
      <c r="H25" s="28">
        <v>14</v>
      </c>
      <c r="I25" s="28" t="s">
        <v>453</v>
      </c>
      <c r="J25" s="29">
        <v>45049</v>
      </c>
      <c r="K25" s="104">
        <v>-0.1</v>
      </c>
      <c r="L25" s="28">
        <v>14</v>
      </c>
      <c r="M25" s="28" t="s">
        <v>453</v>
      </c>
      <c r="N25" s="29">
        <v>190294</v>
      </c>
      <c r="O25" s="104">
        <v>0.1</v>
      </c>
      <c r="P25" s="28">
        <v>14</v>
      </c>
      <c r="Q25" s="28" t="s">
        <v>453</v>
      </c>
      <c r="R25" s="29">
        <v>278058</v>
      </c>
      <c r="S25" s="104">
        <v>0.1</v>
      </c>
      <c r="T25" s="28">
        <v>14</v>
      </c>
    </row>
    <row r="26" spans="1:23" x14ac:dyDescent="0.25">
      <c r="A26" s="28" t="s">
        <v>454</v>
      </c>
      <c r="B26" s="29">
        <v>45408</v>
      </c>
      <c r="C26" s="104">
        <v>-1.5</v>
      </c>
      <c r="D26" s="28">
        <v>15</v>
      </c>
      <c r="E26" s="28" t="s">
        <v>454</v>
      </c>
      <c r="F26" s="29">
        <v>89179</v>
      </c>
      <c r="G26" s="104">
        <v>-1.3</v>
      </c>
      <c r="H26" s="28">
        <v>15</v>
      </c>
      <c r="I26" s="28" t="s">
        <v>454</v>
      </c>
      <c r="J26" s="29">
        <v>42249</v>
      </c>
      <c r="K26" s="104">
        <v>0.1</v>
      </c>
      <c r="L26" s="28">
        <v>15</v>
      </c>
      <c r="M26" s="28" t="s">
        <v>454</v>
      </c>
      <c r="N26" s="29">
        <v>176836</v>
      </c>
      <c r="O26" s="104">
        <v>-1</v>
      </c>
      <c r="P26" s="28">
        <v>15</v>
      </c>
      <c r="Q26" s="28" t="s">
        <v>454</v>
      </c>
      <c r="R26" s="29">
        <v>257016</v>
      </c>
      <c r="S26" s="104">
        <v>-1.3</v>
      </c>
      <c r="T26" s="28">
        <v>15</v>
      </c>
    </row>
    <row r="27" spans="1:23" ht="13.8" thickBot="1" x14ac:dyDescent="0.3">
      <c r="A27" s="28" t="s">
        <v>455</v>
      </c>
      <c r="B27" s="29">
        <v>45435</v>
      </c>
      <c r="C27" s="104">
        <v>-0.9</v>
      </c>
      <c r="D27" s="28">
        <v>16</v>
      </c>
      <c r="E27" s="28" t="s">
        <v>455</v>
      </c>
      <c r="F27" s="29">
        <v>89832</v>
      </c>
      <c r="G27" s="104">
        <v>-1.5</v>
      </c>
      <c r="H27" s="28">
        <v>16</v>
      </c>
      <c r="I27" s="28" t="s">
        <v>455</v>
      </c>
      <c r="J27" s="29">
        <v>42709</v>
      </c>
      <c r="K27" s="104">
        <v>-1.8</v>
      </c>
      <c r="L27" s="28">
        <v>16</v>
      </c>
      <c r="M27" s="28" t="s">
        <v>455</v>
      </c>
      <c r="N27" s="29">
        <v>177977</v>
      </c>
      <c r="O27" s="104">
        <v>-1.4</v>
      </c>
      <c r="P27" s="28">
        <v>16</v>
      </c>
      <c r="Q27" s="28" t="s">
        <v>455</v>
      </c>
      <c r="R27" s="29">
        <v>256488</v>
      </c>
      <c r="S27" s="104">
        <v>-1.7</v>
      </c>
      <c r="T27" s="28">
        <v>16</v>
      </c>
    </row>
    <row r="28" spans="1:23" x14ac:dyDescent="0.25">
      <c r="A28" s="134" t="s">
        <v>456</v>
      </c>
      <c r="B28" s="135">
        <v>139415</v>
      </c>
      <c r="C28" s="136">
        <v>-0.7</v>
      </c>
      <c r="D28" s="134">
        <v>17</v>
      </c>
      <c r="E28" s="134" t="s">
        <v>456</v>
      </c>
      <c r="F28" s="135">
        <v>275685</v>
      </c>
      <c r="G28" s="136">
        <v>-0.8</v>
      </c>
      <c r="H28" s="134">
        <v>17</v>
      </c>
      <c r="I28" s="134" t="s">
        <v>456</v>
      </c>
      <c r="J28" s="135">
        <v>130007</v>
      </c>
      <c r="K28" s="136">
        <v>-0.6</v>
      </c>
      <c r="L28" s="134">
        <v>17</v>
      </c>
      <c r="M28" s="134" t="s">
        <v>456</v>
      </c>
      <c r="N28" s="135">
        <v>545107</v>
      </c>
      <c r="O28" s="136">
        <v>-0.7</v>
      </c>
      <c r="P28" s="134">
        <v>17</v>
      </c>
      <c r="Q28" s="134" t="s">
        <v>456</v>
      </c>
      <c r="R28" s="135">
        <v>791562</v>
      </c>
      <c r="S28" s="136">
        <v>-1</v>
      </c>
      <c r="T28" s="32">
        <v>17</v>
      </c>
    </row>
    <row r="29" spans="1:23" ht="13.8" thickBot="1" x14ac:dyDescent="0.3">
      <c r="A29" s="144" t="s">
        <v>457</v>
      </c>
      <c r="B29" s="145">
        <v>283492</v>
      </c>
      <c r="C29" s="146">
        <v>-0.5</v>
      </c>
      <c r="D29" s="144">
        <v>18</v>
      </c>
      <c r="E29" s="144" t="s">
        <v>457</v>
      </c>
      <c r="F29" s="145">
        <v>563517</v>
      </c>
      <c r="G29" s="146">
        <v>-0.5</v>
      </c>
      <c r="H29" s="144">
        <v>18</v>
      </c>
      <c r="I29" s="144" t="s">
        <v>457</v>
      </c>
      <c r="J29" s="145">
        <v>264266</v>
      </c>
      <c r="K29" s="146">
        <v>-0.5</v>
      </c>
      <c r="L29" s="144">
        <v>18</v>
      </c>
      <c r="M29" s="144" t="s">
        <v>457</v>
      </c>
      <c r="N29" s="145">
        <v>1111275</v>
      </c>
      <c r="O29" s="146">
        <v>-0.5</v>
      </c>
      <c r="P29" s="144">
        <v>18</v>
      </c>
      <c r="Q29" s="144" t="s">
        <v>457</v>
      </c>
      <c r="R29" s="145">
        <v>1625629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555844</v>
      </c>
      <c r="C32" s="139">
        <v>1.7</v>
      </c>
      <c r="D32" s="137">
        <v>19</v>
      </c>
      <c r="E32" s="137" t="s">
        <v>36</v>
      </c>
      <c r="F32" s="138">
        <v>1102222</v>
      </c>
      <c r="G32" s="139">
        <v>1.2</v>
      </c>
      <c r="H32" s="137">
        <v>19</v>
      </c>
      <c r="I32" s="137" t="s">
        <v>36</v>
      </c>
      <c r="J32" s="138">
        <v>519779</v>
      </c>
      <c r="K32" s="139">
        <v>1.5</v>
      </c>
      <c r="L32" s="137">
        <v>19</v>
      </c>
      <c r="M32" s="137" t="s">
        <v>36</v>
      </c>
      <c r="N32" s="138">
        <v>2177846</v>
      </c>
      <c r="O32" s="139">
        <v>1.4</v>
      </c>
      <c r="P32" s="137">
        <v>19</v>
      </c>
      <c r="Q32" s="137" t="s">
        <v>36</v>
      </c>
      <c r="R32" s="138">
        <v>3169417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458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8" t="s">
        <v>100</v>
      </c>
      <c r="B35" s="269"/>
      <c r="C35" s="103" t="s">
        <v>436</v>
      </c>
      <c r="D35" s="45"/>
      <c r="E35" s="58" t="s">
        <v>110</v>
      </c>
      <c r="F35" s="83"/>
      <c r="G35" s="103" t="s">
        <v>436</v>
      </c>
      <c r="H35" s="45"/>
      <c r="I35" s="58" t="s">
        <v>123</v>
      </c>
      <c r="J35" s="83"/>
      <c r="K35" s="103" t="s">
        <v>436</v>
      </c>
      <c r="L35" s="45"/>
      <c r="M35" s="58" t="s">
        <v>460</v>
      </c>
      <c r="N35" s="83"/>
      <c r="O35" s="103" t="s">
        <v>436</v>
      </c>
      <c r="P35" s="45"/>
      <c r="Q35" s="58" t="s">
        <v>134</v>
      </c>
      <c r="R35" s="83"/>
      <c r="S35" s="103" t="s">
        <v>436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440</v>
      </c>
      <c r="B37" s="29">
        <v>44010</v>
      </c>
      <c r="C37" s="104">
        <v>6.3</v>
      </c>
      <c r="D37" s="28">
        <v>20</v>
      </c>
      <c r="E37" s="28" t="s">
        <v>440</v>
      </c>
      <c r="F37" s="29">
        <v>87585</v>
      </c>
      <c r="G37" s="104">
        <v>5.8</v>
      </c>
      <c r="H37" s="28">
        <v>20</v>
      </c>
      <c r="I37" s="28" t="s">
        <v>440</v>
      </c>
      <c r="J37" s="29">
        <v>41171</v>
      </c>
      <c r="K37" s="104">
        <v>4.8</v>
      </c>
      <c r="L37" s="28">
        <v>20</v>
      </c>
      <c r="M37" s="28" t="s">
        <v>440</v>
      </c>
      <c r="N37" s="29">
        <v>172766</v>
      </c>
      <c r="O37" s="104">
        <v>5.7</v>
      </c>
      <c r="P37" s="28">
        <v>20</v>
      </c>
      <c r="Q37" s="28" t="s">
        <v>440</v>
      </c>
      <c r="R37" s="29">
        <v>247439</v>
      </c>
      <c r="S37" s="104">
        <v>5.7</v>
      </c>
      <c r="T37" s="28">
        <v>20</v>
      </c>
    </row>
    <row r="38" spans="1:23" x14ac:dyDescent="0.25">
      <c r="A38" s="28" t="s">
        <v>441</v>
      </c>
      <c r="B38" s="29">
        <v>41570</v>
      </c>
      <c r="C38" s="104">
        <v>2.1</v>
      </c>
      <c r="D38" s="28">
        <v>21</v>
      </c>
      <c r="E38" s="28" t="s">
        <v>441</v>
      </c>
      <c r="F38" s="29">
        <v>83197</v>
      </c>
      <c r="G38" s="104">
        <v>2</v>
      </c>
      <c r="H38" s="28">
        <v>21</v>
      </c>
      <c r="I38" s="28" t="s">
        <v>441</v>
      </c>
      <c r="J38" s="29">
        <v>38914</v>
      </c>
      <c r="K38" s="104">
        <v>1.9</v>
      </c>
      <c r="L38" s="28">
        <v>21</v>
      </c>
      <c r="M38" s="28" t="s">
        <v>441</v>
      </c>
      <c r="N38" s="29">
        <v>163681</v>
      </c>
      <c r="O38" s="104">
        <v>2</v>
      </c>
      <c r="P38" s="28">
        <v>21</v>
      </c>
      <c r="Q38" s="28" t="s">
        <v>441</v>
      </c>
      <c r="R38" s="29">
        <v>233817</v>
      </c>
      <c r="S38" s="104">
        <v>2</v>
      </c>
      <c r="T38" s="28">
        <v>21</v>
      </c>
    </row>
    <row r="39" spans="1:23" ht="13.8" thickBot="1" x14ac:dyDescent="0.3">
      <c r="A39" s="28" t="s">
        <v>442</v>
      </c>
      <c r="B39" s="29">
        <v>48860</v>
      </c>
      <c r="C39" s="104">
        <v>1.2</v>
      </c>
      <c r="D39" s="28">
        <v>22</v>
      </c>
      <c r="E39" s="28" t="s">
        <v>442</v>
      </c>
      <c r="F39" s="29">
        <v>94554</v>
      </c>
      <c r="G39" s="104">
        <v>0.4</v>
      </c>
      <c r="H39" s="28">
        <v>22</v>
      </c>
      <c r="I39" s="28" t="s">
        <v>442</v>
      </c>
      <c r="J39" s="29">
        <v>44858</v>
      </c>
      <c r="K39" s="104">
        <v>0.7</v>
      </c>
      <c r="L39" s="28">
        <v>22</v>
      </c>
      <c r="M39" s="28" t="s">
        <v>442</v>
      </c>
      <c r="N39" s="29">
        <v>188272</v>
      </c>
      <c r="O39" s="104">
        <v>0.7</v>
      </c>
      <c r="P39" s="28">
        <v>22</v>
      </c>
      <c r="Q39" s="28" t="s">
        <v>442</v>
      </c>
      <c r="R39" s="29">
        <v>271410</v>
      </c>
      <c r="S39" s="104">
        <v>0.7</v>
      </c>
      <c r="T39" s="28">
        <v>22</v>
      </c>
    </row>
    <row r="40" spans="1:23" x14ac:dyDescent="0.25">
      <c r="A40" s="134" t="s">
        <v>443</v>
      </c>
      <c r="B40" s="135">
        <v>134440</v>
      </c>
      <c r="C40" s="136">
        <v>3.1</v>
      </c>
      <c r="D40" s="134">
        <v>23</v>
      </c>
      <c r="E40" s="134" t="s">
        <v>443</v>
      </c>
      <c r="F40" s="135">
        <v>265336</v>
      </c>
      <c r="G40" s="136">
        <v>2.7</v>
      </c>
      <c r="H40" s="134">
        <v>23</v>
      </c>
      <c r="I40" s="134" t="s">
        <v>443</v>
      </c>
      <c r="J40" s="135">
        <v>124943</v>
      </c>
      <c r="K40" s="136">
        <v>2.4</v>
      </c>
      <c r="L40" s="134">
        <v>23</v>
      </c>
      <c r="M40" s="134" t="s">
        <v>443</v>
      </c>
      <c r="N40" s="135">
        <v>524719</v>
      </c>
      <c r="O40" s="136">
        <v>2.7</v>
      </c>
      <c r="P40" s="134">
        <v>23</v>
      </c>
      <c r="Q40" s="134" t="s">
        <v>443</v>
      </c>
      <c r="R40" s="135">
        <v>752666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444</v>
      </c>
      <c r="B43" s="29">
        <v>45085</v>
      </c>
      <c r="C43" s="104">
        <v>-0.1</v>
      </c>
      <c r="D43" s="28">
        <v>24</v>
      </c>
      <c r="E43" s="28" t="s">
        <v>444</v>
      </c>
      <c r="F43" s="29">
        <v>89406</v>
      </c>
      <c r="G43" s="104">
        <v>0.1</v>
      </c>
      <c r="H43" s="28">
        <v>24</v>
      </c>
      <c r="I43" s="28" t="s">
        <v>444</v>
      </c>
      <c r="J43" s="29">
        <v>42703</v>
      </c>
      <c r="K43" s="104">
        <v>-0.1</v>
      </c>
      <c r="L43" s="28">
        <v>24</v>
      </c>
      <c r="M43" s="28" t="s">
        <v>444</v>
      </c>
      <c r="N43" s="29">
        <v>177194</v>
      </c>
      <c r="O43" s="104">
        <v>0</v>
      </c>
      <c r="P43" s="28">
        <v>24</v>
      </c>
      <c r="Q43" s="28" t="s">
        <v>444</v>
      </c>
      <c r="R43" s="29">
        <v>256084</v>
      </c>
      <c r="S43" s="104">
        <v>0.1</v>
      </c>
      <c r="T43" s="28">
        <v>24</v>
      </c>
    </row>
    <row r="44" spans="1:23" x14ac:dyDescent="0.25">
      <c r="A44" s="28" t="s">
        <v>445</v>
      </c>
      <c r="B44" s="29">
        <v>49599</v>
      </c>
      <c r="C44" s="104">
        <v>2</v>
      </c>
      <c r="D44" s="28">
        <v>25</v>
      </c>
      <c r="E44" s="28" t="s">
        <v>445</v>
      </c>
      <c r="F44" s="29">
        <v>99011</v>
      </c>
      <c r="G44" s="104">
        <v>2.5</v>
      </c>
      <c r="H44" s="28">
        <v>25</v>
      </c>
      <c r="I44" s="28" t="s">
        <v>445</v>
      </c>
      <c r="J44" s="29">
        <v>47850</v>
      </c>
      <c r="K44" s="104">
        <v>2.6</v>
      </c>
      <c r="L44" s="28">
        <v>25</v>
      </c>
      <c r="M44" s="28" t="s">
        <v>445</v>
      </c>
      <c r="N44" s="29">
        <v>196460</v>
      </c>
      <c r="O44" s="104">
        <v>2.4</v>
      </c>
      <c r="P44" s="28">
        <v>25</v>
      </c>
      <c r="Q44" s="28" t="s">
        <v>445</v>
      </c>
      <c r="R44" s="29">
        <v>287188</v>
      </c>
      <c r="S44" s="104">
        <v>2.5</v>
      </c>
      <c r="T44" s="28">
        <v>25</v>
      </c>
    </row>
    <row r="45" spans="1:23" ht="13.8" thickBot="1" x14ac:dyDescent="0.3">
      <c r="A45" s="28" t="s">
        <v>446</v>
      </c>
      <c r="B45" s="29">
        <v>49339</v>
      </c>
      <c r="C45" s="104">
        <v>2.2999999999999998</v>
      </c>
      <c r="D45" s="28">
        <v>26</v>
      </c>
      <c r="E45" s="28" t="s">
        <v>446</v>
      </c>
      <c r="F45" s="29">
        <v>97091</v>
      </c>
      <c r="G45" s="104">
        <v>2.9</v>
      </c>
      <c r="H45" s="28">
        <v>26</v>
      </c>
      <c r="I45" s="28" t="s">
        <v>446</v>
      </c>
      <c r="J45" s="29">
        <v>45366</v>
      </c>
      <c r="K45" s="104">
        <v>2.8</v>
      </c>
      <c r="L45" s="28">
        <v>26</v>
      </c>
      <c r="M45" s="28" t="s">
        <v>446</v>
      </c>
      <c r="N45" s="29">
        <v>191796</v>
      </c>
      <c r="O45" s="104">
        <v>2.7</v>
      </c>
      <c r="P45" s="28">
        <v>26</v>
      </c>
      <c r="Q45" s="28" t="s">
        <v>446</v>
      </c>
      <c r="R45" s="29">
        <v>282979</v>
      </c>
      <c r="S45" s="104">
        <v>3</v>
      </c>
      <c r="T45" s="28">
        <v>26</v>
      </c>
    </row>
    <row r="46" spans="1:23" x14ac:dyDescent="0.25">
      <c r="A46" s="134" t="s">
        <v>447</v>
      </c>
      <c r="B46" s="135">
        <v>144023</v>
      </c>
      <c r="C46" s="136">
        <v>1.4</v>
      </c>
      <c r="D46" s="134">
        <v>27</v>
      </c>
      <c r="E46" s="134" t="s">
        <v>447</v>
      </c>
      <c r="F46" s="135">
        <v>285508</v>
      </c>
      <c r="G46" s="136">
        <v>1.9</v>
      </c>
      <c r="H46" s="134">
        <v>27</v>
      </c>
      <c r="I46" s="134" t="s">
        <v>447</v>
      </c>
      <c r="J46" s="135">
        <v>135918</v>
      </c>
      <c r="K46" s="136">
        <v>1.8</v>
      </c>
      <c r="L46" s="134">
        <v>27</v>
      </c>
      <c r="M46" s="134" t="s">
        <v>447</v>
      </c>
      <c r="N46" s="135">
        <v>565450</v>
      </c>
      <c r="O46" s="136">
        <v>1.7</v>
      </c>
      <c r="P46" s="134">
        <v>27</v>
      </c>
      <c r="Q46" s="134" t="s">
        <v>447</v>
      </c>
      <c r="R46" s="135">
        <v>826251</v>
      </c>
      <c r="S46" s="136">
        <v>1.9</v>
      </c>
      <c r="T46" s="32">
        <v>27</v>
      </c>
    </row>
    <row r="47" spans="1:23" x14ac:dyDescent="0.25">
      <c r="A47" s="28" t="s">
        <v>448</v>
      </c>
      <c r="B47" s="29">
        <v>278464</v>
      </c>
      <c r="C47" s="104">
        <v>2.2000000000000002</v>
      </c>
      <c r="D47" s="28">
        <v>28</v>
      </c>
      <c r="E47" s="28" t="s">
        <v>448</v>
      </c>
      <c r="F47" s="29">
        <v>550844</v>
      </c>
      <c r="G47" s="104">
        <v>2.2999999999999998</v>
      </c>
      <c r="H47" s="28">
        <v>28</v>
      </c>
      <c r="I47" s="28" t="s">
        <v>448</v>
      </c>
      <c r="J47" s="29">
        <v>260861</v>
      </c>
      <c r="K47" s="104">
        <v>2.1</v>
      </c>
      <c r="L47" s="28">
        <v>28</v>
      </c>
      <c r="M47" s="28" t="s">
        <v>448</v>
      </c>
      <c r="N47" s="29">
        <v>1090168</v>
      </c>
      <c r="O47" s="104">
        <v>2.2000000000000002</v>
      </c>
      <c r="P47" s="28">
        <v>28</v>
      </c>
      <c r="Q47" s="28" t="s">
        <v>448</v>
      </c>
      <c r="R47" s="29">
        <v>1578917</v>
      </c>
      <c r="S47" s="104">
        <v>2.2999999999999998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449</v>
      </c>
      <c r="B50" s="29">
        <v>49673</v>
      </c>
      <c r="C50" s="104">
        <v>2.7</v>
      </c>
      <c r="D50" s="28">
        <v>29</v>
      </c>
      <c r="E50" s="28" t="s">
        <v>449</v>
      </c>
      <c r="F50" s="29">
        <v>97935</v>
      </c>
      <c r="G50" s="104">
        <v>2.9</v>
      </c>
      <c r="H50" s="28">
        <v>29</v>
      </c>
      <c r="I50" s="28" t="s">
        <v>449</v>
      </c>
      <c r="J50" s="29">
        <v>45408</v>
      </c>
      <c r="K50" s="104">
        <v>2.7</v>
      </c>
      <c r="L50" s="28">
        <v>29</v>
      </c>
      <c r="M50" s="28" t="s">
        <v>449</v>
      </c>
      <c r="N50" s="29">
        <v>193017</v>
      </c>
      <c r="O50" s="104">
        <v>2.8</v>
      </c>
      <c r="P50" s="28">
        <v>29</v>
      </c>
      <c r="Q50" s="28" t="s">
        <v>449</v>
      </c>
      <c r="R50" s="29">
        <v>287258</v>
      </c>
      <c r="S50" s="104">
        <v>2.8</v>
      </c>
      <c r="T50" s="28">
        <v>29</v>
      </c>
    </row>
    <row r="51" spans="1:23" x14ac:dyDescent="0.25">
      <c r="A51" s="28" t="s">
        <v>450</v>
      </c>
      <c r="B51" s="29">
        <v>49632</v>
      </c>
      <c r="C51" s="104">
        <v>2.7</v>
      </c>
      <c r="D51" s="28">
        <v>30</v>
      </c>
      <c r="E51" s="28" t="s">
        <v>450</v>
      </c>
      <c r="F51" s="29">
        <v>100576</v>
      </c>
      <c r="G51" s="104">
        <v>2.2000000000000002</v>
      </c>
      <c r="H51" s="28">
        <v>30</v>
      </c>
      <c r="I51" s="28" t="s">
        <v>450</v>
      </c>
      <c r="J51" s="29">
        <v>46205</v>
      </c>
      <c r="K51" s="104">
        <v>2.6</v>
      </c>
      <c r="L51" s="28">
        <v>30</v>
      </c>
      <c r="M51" s="28" t="s">
        <v>450</v>
      </c>
      <c r="N51" s="29">
        <v>196413</v>
      </c>
      <c r="O51" s="104">
        <v>2.4</v>
      </c>
      <c r="P51" s="28">
        <v>30</v>
      </c>
      <c r="Q51" s="28" t="s">
        <v>450</v>
      </c>
      <c r="R51" s="29">
        <v>288396</v>
      </c>
      <c r="S51" s="104">
        <v>2.4</v>
      </c>
      <c r="T51" s="28">
        <v>30</v>
      </c>
    </row>
    <row r="52" spans="1:23" ht="13.8" thickBot="1" x14ac:dyDescent="0.3">
      <c r="A52" s="28" t="s">
        <v>451</v>
      </c>
      <c r="B52" s="29"/>
      <c r="C52" s="104"/>
      <c r="D52" s="28">
        <v>31</v>
      </c>
      <c r="E52" s="28" t="s">
        <v>451</v>
      </c>
      <c r="F52" s="29"/>
      <c r="G52" s="104"/>
      <c r="H52" s="28">
        <v>31</v>
      </c>
      <c r="I52" s="28" t="s">
        <v>451</v>
      </c>
      <c r="J52" s="29"/>
      <c r="K52" s="104"/>
      <c r="L52" s="28">
        <v>31</v>
      </c>
      <c r="M52" s="28" t="s">
        <v>451</v>
      </c>
      <c r="N52" s="29"/>
      <c r="O52" s="104"/>
      <c r="P52" s="28">
        <v>31</v>
      </c>
      <c r="Q52" s="28" t="s">
        <v>451</v>
      </c>
      <c r="R52" s="29"/>
      <c r="S52" s="104"/>
      <c r="T52" s="28">
        <v>31</v>
      </c>
    </row>
    <row r="53" spans="1:23" x14ac:dyDescent="0.25">
      <c r="A53" s="134" t="s">
        <v>452</v>
      </c>
      <c r="B53" s="135">
        <v>99305</v>
      </c>
      <c r="C53" s="136">
        <v>2.7</v>
      </c>
      <c r="D53" s="134">
        <v>32</v>
      </c>
      <c r="E53" s="134" t="s">
        <v>452</v>
      </c>
      <c r="F53" s="135">
        <v>198512</v>
      </c>
      <c r="G53" s="136">
        <v>2.6</v>
      </c>
      <c r="H53" s="134">
        <v>32</v>
      </c>
      <c r="I53" s="134" t="s">
        <v>452</v>
      </c>
      <c r="J53" s="135">
        <v>91613</v>
      </c>
      <c r="K53" s="136">
        <v>2.6</v>
      </c>
      <c r="L53" s="134">
        <v>32</v>
      </c>
      <c r="M53" s="134" t="s">
        <v>452</v>
      </c>
      <c r="N53" s="135">
        <v>389431</v>
      </c>
      <c r="O53" s="136">
        <v>2.6</v>
      </c>
      <c r="P53" s="134">
        <v>32</v>
      </c>
      <c r="Q53" s="134" t="s">
        <v>452</v>
      </c>
      <c r="R53" s="135">
        <v>575654</v>
      </c>
      <c r="S53" s="136">
        <v>2.6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453</v>
      </c>
      <c r="B56" s="29"/>
      <c r="C56" s="104"/>
      <c r="D56" s="28">
        <v>33</v>
      </c>
      <c r="E56" s="28" t="s">
        <v>453</v>
      </c>
      <c r="F56" s="29"/>
      <c r="G56" s="104"/>
      <c r="H56" s="28">
        <v>33</v>
      </c>
      <c r="I56" s="28" t="s">
        <v>453</v>
      </c>
      <c r="J56" s="29"/>
      <c r="K56" s="104"/>
      <c r="L56" s="28">
        <v>33</v>
      </c>
      <c r="M56" s="28" t="s">
        <v>453</v>
      </c>
      <c r="N56" s="29"/>
      <c r="O56" s="104"/>
      <c r="P56" s="28">
        <v>33</v>
      </c>
      <c r="Q56" s="28" t="s">
        <v>453</v>
      </c>
      <c r="R56" s="29"/>
      <c r="S56" s="104"/>
      <c r="T56" s="28">
        <v>33</v>
      </c>
    </row>
    <row r="57" spans="1:23" x14ac:dyDescent="0.25">
      <c r="A57" s="28" t="s">
        <v>454</v>
      </c>
      <c r="B57" s="29"/>
      <c r="C57" s="104"/>
      <c r="D57" s="28">
        <v>34</v>
      </c>
      <c r="E57" s="28" t="s">
        <v>454</v>
      </c>
      <c r="F57" s="29"/>
      <c r="G57" s="104"/>
      <c r="H57" s="28">
        <v>34</v>
      </c>
      <c r="I57" s="28" t="s">
        <v>454</v>
      </c>
      <c r="J57" s="29"/>
      <c r="K57" s="104"/>
      <c r="L57" s="28">
        <v>34</v>
      </c>
      <c r="M57" s="28" t="s">
        <v>454</v>
      </c>
      <c r="N57" s="29"/>
      <c r="O57" s="104"/>
      <c r="P57" s="28">
        <v>34</v>
      </c>
      <c r="Q57" s="28" t="s">
        <v>454</v>
      </c>
      <c r="R57" s="29"/>
      <c r="S57" s="104"/>
      <c r="T57" s="28">
        <v>34</v>
      </c>
    </row>
    <row r="58" spans="1:23" ht="13.8" thickBot="1" x14ac:dyDescent="0.3">
      <c r="A58" s="28" t="s">
        <v>455</v>
      </c>
      <c r="B58" s="29"/>
      <c r="C58" s="104"/>
      <c r="D58" s="28">
        <v>35</v>
      </c>
      <c r="E58" s="28" t="s">
        <v>455</v>
      </c>
      <c r="F58" s="29"/>
      <c r="G58" s="104"/>
      <c r="H58" s="28">
        <v>35</v>
      </c>
      <c r="I58" s="28" t="s">
        <v>455</v>
      </c>
      <c r="J58" s="29"/>
      <c r="K58" s="104"/>
      <c r="L58" s="28">
        <v>35</v>
      </c>
      <c r="M58" s="28" t="s">
        <v>455</v>
      </c>
      <c r="N58" s="29"/>
      <c r="O58" s="104"/>
      <c r="P58" s="28">
        <v>35</v>
      </c>
      <c r="Q58" s="28" t="s">
        <v>455</v>
      </c>
      <c r="R58" s="29"/>
      <c r="S58" s="104"/>
      <c r="T58" s="28">
        <v>35</v>
      </c>
    </row>
    <row r="59" spans="1:23" x14ac:dyDescent="0.25">
      <c r="A59" s="134" t="s">
        <v>456</v>
      </c>
      <c r="B59" s="135">
        <v>0</v>
      </c>
      <c r="C59" s="136"/>
      <c r="D59" s="134">
        <v>36</v>
      </c>
      <c r="E59" s="134" t="s">
        <v>456</v>
      </c>
      <c r="F59" s="135">
        <v>0</v>
      </c>
      <c r="G59" s="136"/>
      <c r="H59" s="134">
        <v>36</v>
      </c>
      <c r="I59" s="134" t="s">
        <v>456</v>
      </c>
      <c r="J59" s="135">
        <v>0</v>
      </c>
      <c r="K59" s="136"/>
      <c r="L59" s="134">
        <v>36</v>
      </c>
      <c r="M59" s="134" t="s">
        <v>456</v>
      </c>
      <c r="N59" s="135">
        <v>0</v>
      </c>
      <c r="O59" s="136"/>
      <c r="P59" s="134">
        <v>36</v>
      </c>
      <c r="Q59" s="134" t="s">
        <v>456</v>
      </c>
      <c r="R59" s="135">
        <v>0</v>
      </c>
      <c r="S59" s="136"/>
      <c r="T59" s="32">
        <v>36</v>
      </c>
    </row>
    <row r="60" spans="1:23" x14ac:dyDescent="0.25">
      <c r="A60" s="28" t="s">
        <v>457</v>
      </c>
      <c r="B60" s="29">
        <v>99305</v>
      </c>
      <c r="C60" s="104">
        <v>2.7</v>
      </c>
      <c r="D60" s="28">
        <v>37</v>
      </c>
      <c r="E60" s="28" t="s">
        <v>457</v>
      </c>
      <c r="F60" s="29">
        <v>198512</v>
      </c>
      <c r="G60" s="104">
        <v>2.6</v>
      </c>
      <c r="H60" s="28">
        <v>37</v>
      </c>
      <c r="I60" s="28" t="s">
        <v>457</v>
      </c>
      <c r="J60" s="29">
        <v>91613</v>
      </c>
      <c r="K60" s="104">
        <v>2.6</v>
      </c>
      <c r="L60" s="28">
        <v>37</v>
      </c>
      <c r="M60" s="28" t="s">
        <v>457</v>
      </c>
      <c r="N60" s="29">
        <v>389431</v>
      </c>
      <c r="O60" s="104">
        <v>2.6</v>
      </c>
      <c r="P60" s="28">
        <v>37</v>
      </c>
      <c r="Q60" s="28" t="s">
        <v>457</v>
      </c>
      <c r="R60" s="29">
        <v>575654</v>
      </c>
      <c r="S60" s="104">
        <v>2.6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377769</v>
      </c>
      <c r="C63" s="139">
        <v>2.4</v>
      </c>
      <c r="D63" s="137">
        <v>38</v>
      </c>
      <c r="E63" s="137" t="s">
        <v>36</v>
      </c>
      <c r="F63" s="138">
        <v>749356</v>
      </c>
      <c r="G63" s="139">
        <v>2.2999999999999998</v>
      </c>
      <c r="H63" s="137">
        <v>38</v>
      </c>
      <c r="I63" s="137" t="s">
        <v>36</v>
      </c>
      <c r="J63" s="138">
        <v>352474</v>
      </c>
      <c r="K63" s="139">
        <v>2.2000000000000002</v>
      </c>
      <c r="L63" s="137">
        <v>38</v>
      </c>
      <c r="M63" s="137" t="s">
        <v>36</v>
      </c>
      <c r="N63" s="138">
        <v>1479599</v>
      </c>
      <c r="O63" s="139">
        <v>2.2999999999999998</v>
      </c>
      <c r="P63" s="137">
        <v>38</v>
      </c>
      <c r="Q63" s="137" t="s">
        <v>36</v>
      </c>
      <c r="R63" s="138">
        <v>2154571</v>
      </c>
      <c r="S63" s="139">
        <v>2.4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327"/>
  <sheetViews>
    <sheetView topLeftCell="A28" zoomScale="78" zoomScaleNormal="78" workbookViewId="0">
      <selection activeCell="Q313" sqref="Q313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461</v>
      </c>
      <c r="N1" s="15" t="s">
        <v>462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8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8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8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8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8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8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8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8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8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8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8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8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8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8">
        <f>Data!I333</f>
        <v>3188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8">
        <f>Data!I334</f>
        <v>3195</v>
      </c>
    </row>
    <row r="295" spans="12:14" x14ac:dyDescent="0.25">
      <c r="L295" s="162">
        <f>IF(Data!H335 &lt;&gt; "", Data!J335, "")</f>
        <v>45078</v>
      </c>
      <c r="M295" s="158">
        <f>Data!H335</f>
        <v>45078</v>
      </c>
      <c r="N295" s="178">
        <f>Data!I335</f>
        <v>3203</v>
      </c>
    </row>
    <row r="296" spans="12:14" x14ac:dyDescent="0.25">
      <c r="L296" s="162">
        <f>IF(Data!H336 &lt;&gt; "", Data!J336, "")</f>
        <v>45108</v>
      </c>
      <c r="M296" s="158">
        <f>Data!H336</f>
        <v>45108</v>
      </c>
      <c r="N296" s="178">
        <f>Data!I336</f>
        <v>3211</v>
      </c>
    </row>
    <row r="297" spans="12:14" x14ac:dyDescent="0.25">
      <c r="L297" s="162">
        <f>IF(Data!H337 &lt;&gt; "", Data!J337, "")</f>
        <v>45139</v>
      </c>
      <c r="M297" s="158">
        <f>Data!H337</f>
        <v>45139</v>
      </c>
      <c r="N297" s="178">
        <f>Data!I337</f>
        <v>3217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2023-09-29T12:09:08Z</dcterms:modified>
</cp:coreProperties>
</file>