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0" windowWidth="12315" windowHeight="7170" tabRatio="824" activeTab="0"/>
  </bookViews>
  <sheets>
    <sheet name="Instructions" sheetId="1" r:id="rId1"/>
    <sheet name="561-p1" sheetId="2" r:id="rId2"/>
    <sheet name="561-p2" sheetId="3" r:id="rId3"/>
    <sheet name="561-p3" sheetId="4" r:id="rId4"/>
    <sheet name="561-p4" sheetId="5" r:id="rId5"/>
    <sheet name="562-p1" sheetId="6" r:id="rId6"/>
    <sheet name="562-p2" sheetId="7" r:id="rId7"/>
    <sheet name="562-p3" sheetId="8" r:id="rId8"/>
    <sheet name="571-p1" sheetId="9" r:id="rId9"/>
    <sheet name="571-p2" sheetId="10" r:id="rId10"/>
    <sheet name="566-p1" sheetId="11" r:id="rId11"/>
    <sheet name="566-p2" sheetId="12" r:id="rId12"/>
  </sheets>
  <externalReferences>
    <externalReference r:id="rId15"/>
  </externalReferences>
  <definedNames>
    <definedName name="DUPS">'[1]B'!$J$62</definedName>
    <definedName name="fundthreshold">'561-p2'!$C$65536</definedName>
    <definedName name="LICENSES">'[1]B'!$J$61</definedName>
    <definedName name="_xlnm.Print_Area" localSheetId="1">'561-p1'!$B$2:$D$57</definedName>
    <definedName name="_xlnm.Print_Area" localSheetId="2">'561-p2'!$B$2:$H$100</definedName>
    <definedName name="_xlnm.Print_Area" localSheetId="3">'561-p3'!$B$2:$G$90</definedName>
    <definedName name="_xlnm.Print_Area" localSheetId="4">'561-p4'!$B$2:$F$62</definedName>
    <definedName name="_xlnm.Print_Area" localSheetId="5">'562-p1'!$B$2:$G$59</definedName>
    <definedName name="_xlnm.Print_Area" localSheetId="6">'562-p2'!$B$2:$L$63</definedName>
    <definedName name="_xlnm.Print_Area" localSheetId="7">'562-p3'!$B$2:$K$62</definedName>
    <definedName name="_xlnm.Print_Area" localSheetId="10">'566-p1'!$B$2:$D$51</definedName>
    <definedName name="_xlnm.Print_Area" localSheetId="11">'566-p2'!$B$2:$G$53</definedName>
    <definedName name="_xlnm.Print_Area" localSheetId="8">'571-p1'!$B$2:$D$63</definedName>
    <definedName name="_xlnm.Print_Area" localSheetId="9">'571-p2'!$B$2:$I$61</definedName>
    <definedName name="threshold">'561-p2'!$B$65536</definedName>
  </definedNames>
  <calcPr fullCalcOnLoad="1"/>
</workbook>
</file>

<file path=xl/comments12.xml><?xml version="1.0" encoding="utf-8"?>
<comments xmlns="http://schemas.openxmlformats.org/spreadsheetml/2006/main">
  <authors>
    <author>DIEGELS</author>
  </authors>
  <commentList>
    <comment ref="D22" authorId="0">
      <text>
        <r>
          <rPr>
            <b/>
            <sz val="8"/>
            <rFont val="Tahoma"/>
            <family val="2"/>
          </rPr>
          <t>NOTE:  The value for this cell is calculated  from #10 below.</t>
        </r>
      </text>
    </comment>
    <comment ref="E22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D100" authorId="0">
      <text>
        <r>
          <rPr>
            <b/>
            <sz val="8"/>
            <rFont val="Tahoma"/>
            <family val="2"/>
          </rPr>
          <t>NOTE:  The value for this cell is calculated  from #10 below.</t>
        </r>
      </text>
    </comment>
    <comment ref="E100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b/>
            <sz val="8"/>
            <rFont val="Tahoma"/>
            <family val="0"/>
          </rPr>
          <t>NOTE:  The value for this cell is calculated  from #10 below.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DIEGELS</author>
  </authors>
  <commentList>
    <comment ref="J5" authorId="0">
      <text>
        <r>
          <rPr>
            <b/>
            <sz val="8"/>
            <rFont val="Tahoma"/>
            <family val="2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DIEGELS</author>
  </authors>
  <commentList>
    <comment ref="J6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  <comment ref="J71" authorId="0">
      <text>
        <r>
          <rPr>
            <b/>
            <sz val="8"/>
            <rFont val="Tahoma"/>
            <family val="0"/>
          </rPr>
          <t>See Note on the Instruction Page regarding this column.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<sst xmlns="http://schemas.openxmlformats.org/spreadsheetml/2006/main" count="1581" uniqueCount="509">
  <si>
    <t>This public report burden for this information collection is estimated to average 32 hours.</t>
  </si>
  <si>
    <t xml:space="preserve"> STATE</t>
  </si>
  <si>
    <t xml:space="preserve"> U.S. Department</t>
  </si>
  <si>
    <t>STATE MOTOR VEHICLE REGISTRATIONS,</t>
  </si>
  <si>
    <t xml:space="preserve"> of Transportation</t>
  </si>
  <si>
    <t>REGISTRATION FEES, &amp; MISCELLANEOUS RECEIPTS</t>
  </si>
  <si>
    <t xml:space="preserve"> YEAR ENDING (mm/yy)</t>
  </si>
  <si>
    <t xml:space="preserve"> </t>
  </si>
  <si>
    <t xml:space="preserve"> Federal Highway</t>
  </si>
  <si>
    <t xml:space="preserve"> Administration</t>
  </si>
  <si>
    <t xml:space="preserve">  COLLECTING AGENCY OR AGENCIES</t>
  </si>
  <si>
    <t xml:space="preserve">  THIS INFORMATION FROM THE RECORDS OF</t>
  </si>
  <si>
    <t xml:space="preserve">SOURCE    </t>
  </si>
  <si>
    <t xml:space="preserve">  COMPILED UNDER DIRECTION OF</t>
  </si>
  <si>
    <t>SECTION I - REGISTRATION OF MOTOR VEHICLES, TRAILERS, ETC., CLASSIFIED BY TYPE OF VEHICLE</t>
  </si>
  <si>
    <t>ADJUSTMENTS</t>
  </si>
  <si>
    <t>Net licenses</t>
  </si>
  <si>
    <t>Total license</t>
  </si>
  <si>
    <t>Transfer</t>
  </si>
  <si>
    <t>Official vehicles</t>
  </si>
  <si>
    <t>sold for</t>
  </si>
  <si>
    <t>Active</t>
  </si>
  <si>
    <t>TYPE OF VEHICLE</t>
  </si>
  <si>
    <t>tags sold or</t>
  </si>
  <si>
    <t>tags or</t>
  </si>
  <si>
    <t>Nonresident</t>
  </si>
  <si>
    <t>State,</t>
  </si>
  <si>
    <t>private and</t>
  </si>
  <si>
    <t>Registrations</t>
  </si>
  <si>
    <t>issued</t>
  </si>
  <si>
    <t>reregistra-</t>
  </si>
  <si>
    <t>tags</t>
  </si>
  <si>
    <t>county, and</t>
  </si>
  <si>
    <t>commercial</t>
  </si>
  <si>
    <t>tions</t>
  </si>
  <si>
    <t/>
  </si>
  <si>
    <t>municipal</t>
  </si>
  <si>
    <t>vehicles</t>
  </si>
  <si>
    <t>(1)</t>
  </si>
  <si>
    <t>(2)</t>
  </si>
  <si>
    <t>(3)</t>
  </si>
  <si>
    <t>(4)</t>
  </si>
  <si>
    <t>(5)</t>
  </si>
  <si>
    <t>(6)</t>
  </si>
  <si>
    <t>A.  Personal Passenger vehicles:</t>
  </si>
  <si>
    <t>B.  Buses:</t>
  </si>
  <si>
    <t>C.  Trucks:</t>
  </si>
  <si>
    <t xml:space="preserve">     1.  Light Trucks -  4,500 kilograms or less GVW</t>
  </si>
  <si>
    <t xml:space="preserve">          (other than farm)  </t>
  </si>
  <si>
    <t xml:space="preserve">     2.  Heavy single-unit - over 4,500 kilograms GVW</t>
  </si>
  <si>
    <t xml:space="preserve">     3.  Farm:</t>
  </si>
  <si>
    <t>D.  Total passenger vehicles and trucks</t>
  </si>
  <si>
    <t>E.  Other vehicles:</t>
  </si>
  <si>
    <t xml:space="preserve">     1.  Trailers and semitrailers:</t>
  </si>
  <si>
    <t xml:space="preserve"> Does your State register motor vehicles by fuel types?  If yes, please indicate the number of registered motor vehicles below.</t>
  </si>
  <si>
    <t>Automobiles</t>
  </si>
  <si>
    <t>Light Trucks</t>
  </si>
  <si>
    <t>Heavy-Single Unit</t>
  </si>
  <si>
    <t>Tractors</t>
  </si>
  <si>
    <t>Buses</t>
  </si>
  <si>
    <t>Optional</t>
  </si>
  <si>
    <t>G.  Diesel and Alternative Fuel Vehicles :</t>
  </si>
  <si>
    <t>Page 2</t>
  </si>
  <si>
    <t>SECTION II - REGISTRATION FEES PAID BY MOTOR VEHICLES, TRAILERS, ETC., CLASSIFIED BY TYPE OF VEHICLE</t>
  </si>
  <si>
    <t>Gross Collec-</t>
  </si>
  <si>
    <t>tions includ-</t>
  </si>
  <si>
    <t>Transfer or</t>
  </si>
  <si>
    <t>Fees for offi-</t>
  </si>
  <si>
    <t>Net regular</t>
  </si>
  <si>
    <t>ing transfer</t>
  </si>
  <si>
    <t>reregistration</t>
  </si>
  <si>
    <t>cial vehicles,</t>
  </si>
  <si>
    <t>registation</t>
  </si>
  <si>
    <t>or reregistra-</t>
  </si>
  <si>
    <t>fees</t>
  </si>
  <si>
    <t>tags fees</t>
  </si>
  <si>
    <t>State, county,</t>
  </si>
  <si>
    <t>tion fees</t>
  </si>
  <si>
    <t>and municipal</t>
  </si>
  <si>
    <t>(omit cents)</t>
  </si>
  <si>
    <t xml:space="preserve"> Does your State collect special fees for motor vehicles using diesel and alternative fuels?  If yes, please indicate the amount of fees collected for each vehicle type.</t>
  </si>
  <si>
    <t>G.  Diesel and Alternative Fuel Vehicles:</t>
  </si>
  <si>
    <t>Page 3</t>
  </si>
  <si>
    <t>SECTION III - RECEIPTS OTHER THAN REGULAR REGISTRATION FEES</t>
  </si>
  <si>
    <t>Number</t>
  </si>
  <si>
    <t>Collections</t>
  </si>
  <si>
    <t>Issued</t>
  </si>
  <si>
    <t>(Omit Cents)</t>
  </si>
  <si>
    <t>SECTION IV - GRAND TOTAL, ALL RECEIPTS (II.F.+III.H.)</t>
  </si>
  <si>
    <t>1.  Only special dealers' or garage licenses issued by the agencies regulating or licensing motor vehicles, inspection,</t>
  </si>
  <si>
    <t>repair, etc., should be given here. Regular licenses that are required of all businesses should not be included.</t>
  </si>
  <si>
    <t>NOTES AND COMMENTS</t>
  </si>
  <si>
    <t>Form Approved:  OMB No. 2125-0032</t>
  </si>
  <si>
    <t>STATE</t>
  </si>
  <si>
    <t>STATE DRIVER LICENSES AND FEES</t>
  </si>
  <si>
    <t>YEAR ENDING (mm/yy)</t>
  </si>
  <si>
    <t>AGE GROUPS</t>
  </si>
  <si>
    <t>MALE</t>
  </si>
  <si>
    <t>FEMALE</t>
  </si>
  <si>
    <t>TOTAL</t>
  </si>
  <si>
    <t>.</t>
  </si>
  <si>
    <t xml:space="preserve"> Under 16</t>
  </si>
  <si>
    <t xml:space="preserve"> 16 Years</t>
  </si>
  <si>
    <t xml:space="preserve"> 17 Years</t>
  </si>
  <si>
    <t xml:space="preserve"> 18 Years</t>
  </si>
  <si>
    <t xml:space="preserve"> 19 Years</t>
  </si>
  <si>
    <t xml:space="preserve"> 20 Years</t>
  </si>
  <si>
    <t xml:space="preserve"> 21 Years</t>
  </si>
  <si>
    <t xml:space="preserve"> 22 Years</t>
  </si>
  <si>
    <t xml:space="preserve"> 23 Years</t>
  </si>
  <si>
    <t xml:space="preserve"> 24 Years</t>
  </si>
  <si>
    <t xml:space="preserve"> 25-29 Years</t>
  </si>
  <si>
    <t xml:space="preserve"> 30-34 Years</t>
  </si>
  <si>
    <t xml:space="preserve"> 35-39 Years</t>
  </si>
  <si>
    <t xml:space="preserve"> 40-44 Years</t>
  </si>
  <si>
    <t xml:space="preserve"> 45-49 Years</t>
  </si>
  <si>
    <t xml:space="preserve"> 50-54 Years</t>
  </si>
  <si>
    <t xml:space="preserve"> 55-59 Years</t>
  </si>
  <si>
    <t xml:space="preserve"> 60-64 Years</t>
  </si>
  <si>
    <t xml:space="preserve"> 65-69 Years</t>
  </si>
  <si>
    <t xml:space="preserve"> 70-74 Years</t>
  </si>
  <si>
    <t xml:space="preserve"> 75-79 Years</t>
  </si>
  <si>
    <t xml:space="preserve"> 80-84 Years</t>
  </si>
  <si>
    <t xml:space="preserve"> 85 and Over</t>
  </si>
  <si>
    <t xml:space="preserve"> TOTAL (1-23)</t>
  </si>
  <si>
    <t>COLLECTING AGENCY OR AGENCIES</t>
  </si>
  <si>
    <t>SOURCE</t>
  </si>
  <si>
    <t>THIS INFORMATION FROM THE RECORDS OF</t>
  </si>
  <si>
    <t>COMPILED UNDER DIRECTION OF</t>
  </si>
  <si>
    <t>licenses</t>
  </si>
  <si>
    <t>SECTION II--DRIVER LICENSES ISSUED</t>
  </si>
  <si>
    <t>duplicates</t>
  </si>
  <si>
    <t>KINDS OF PERMITS</t>
  </si>
  <si>
    <t>Term</t>
  </si>
  <si>
    <t>Renewal</t>
  </si>
  <si>
    <t>Number of</t>
  </si>
  <si>
    <t>Fee Per</t>
  </si>
  <si>
    <t>Total</t>
  </si>
  <si>
    <t>Net Licenses</t>
  </si>
  <si>
    <t>miscellaneous</t>
  </si>
  <si>
    <t>AND/OR LICENSES</t>
  </si>
  <si>
    <t>For Which</t>
  </si>
  <si>
    <t>Date</t>
  </si>
  <si>
    <t>Licenses Issued</t>
  </si>
  <si>
    <t>Issue</t>
  </si>
  <si>
    <t>in Force</t>
  </si>
  <si>
    <t>total</t>
  </si>
  <si>
    <t>During Year</t>
  </si>
  <si>
    <t>check</t>
  </si>
  <si>
    <t>A.</t>
  </si>
  <si>
    <t>LEARNER PERMITS:</t>
  </si>
  <si>
    <t>Commercial</t>
  </si>
  <si>
    <t>Non-Commercial</t>
  </si>
  <si>
    <t>B.</t>
  </si>
  <si>
    <t>DRIVER LICENSES:</t>
  </si>
  <si>
    <t>COMMERCIAL:  (New)</t>
  </si>
  <si>
    <t>Class</t>
  </si>
  <si>
    <t>A</t>
  </si>
  <si>
    <t>B</t>
  </si>
  <si>
    <t>C</t>
  </si>
  <si>
    <t>D</t>
  </si>
  <si>
    <t>M</t>
  </si>
  <si>
    <t>V only</t>
  </si>
  <si>
    <t>Class C</t>
  </si>
  <si>
    <t>COMMERCIAL: (Renewal)</t>
  </si>
  <si>
    <t>TOTAL LICENSES</t>
  </si>
  <si>
    <t xml:space="preserve">C.  </t>
  </si>
  <si>
    <t>TOTAL (A + B)</t>
  </si>
  <si>
    <t>D.</t>
  </si>
  <si>
    <t>DUPLICATES:  (All Kinds)</t>
  </si>
  <si>
    <t>PAGE 2</t>
  </si>
  <si>
    <t>SECTION II--DRIVER LICENSES ISSUED (continued)</t>
  </si>
  <si>
    <t>E.</t>
  </si>
  <si>
    <t>ENDORSEMENTS:   (All Kinds)</t>
  </si>
  <si>
    <t>F.</t>
  </si>
  <si>
    <t xml:space="preserve">NON-DRIVER I.D. CARDS </t>
  </si>
  <si>
    <t>G.</t>
  </si>
  <si>
    <t>MISCELLANEOUS:</t>
  </si>
  <si>
    <t>CDL FEES:</t>
  </si>
  <si>
    <t>NON-CDL FEES:</t>
  </si>
  <si>
    <t>Class V exam</t>
  </si>
  <si>
    <t>Drug Rein Fee</t>
  </si>
  <si>
    <t>Non-Alco Drug</t>
  </si>
  <si>
    <t>Non Child Support</t>
  </si>
  <si>
    <t>Drug Reinstate</t>
  </si>
  <si>
    <t>SUBTOTAL (E + F + G)</t>
  </si>
  <si>
    <t>H.</t>
  </si>
  <si>
    <t xml:space="preserve">  TOTAL (C + D + E + F + G)</t>
  </si>
  <si>
    <t>NOTES AND COMMENTS:</t>
  </si>
  <si>
    <t>This public report burden for this information collection is estimated to average 12 hours.</t>
  </si>
  <si>
    <t>RECEIPTS FROM STATE TAXATION OF MOTOR VEHICLES</t>
  </si>
  <si>
    <t>OPERATED FOR HIRE AND OTHER MOTOR CARRIERS</t>
  </si>
  <si>
    <t xml:space="preserve">  ADMINISTRATIVE OR REGULATING AGENCY OR AGENCIES</t>
  </si>
  <si>
    <t>Special motor-carrier taxes collected</t>
  </si>
  <si>
    <t>Gross</t>
  </si>
  <si>
    <t>Weight/</t>
  </si>
  <si>
    <t>Certificate</t>
  </si>
  <si>
    <t>Type of vehicle and class of service</t>
  </si>
  <si>
    <t>Receipts</t>
  </si>
  <si>
    <t>Distance</t>
  </si>
  <si>
    <t>Capacity</t>
  </si>
  <si>
    <t>Flat Rate</t>
  </si>
  <si>
    <t>or Permit</t>
  </si>
  <si>
    <t>Miscellaneous</t>
  </si>
  <si>
    <t>Motor-Carrier</t>
  </si>
  <si>
    <t>Taxes</t>
  </si>
  <si>
    <t>Fees</t>
  </si>
  <si>
    <t>Taxes Paid</t>
  </si>
  <si>
    <t>(7)</t>
  </si>
  <si>
    <t xml:space="preserve"> 1.  Passenger cars for hire  </t>
  </si>
  <si>
    <t xml:space="preserve"> 2.  Motor buses:</t>
  </si>
  <si>
    <t xml:space="preserve">      A.  Common carriers </t>
  </si>
  <si>
    <t xml:space="preserve">           (1)  Intrastate </t>
  </si>
  <si>
    <t xml:space="preserve">           (2)  Interstate </t>
  </si>
  <si>
    <t xml:space="preserve">                           Total </t>
  </si>
  <si>
    <t xml:space="preserve">      B.  Other motor-carrier buses: </t>
  </si>
  <si>
    <t xml:space="preserve"> 4.  Motor truck:</t>
  </si>
  <si>
    <t xml:space="preserve">      C.  Private motor carriers </t>
  </si>
  <si>
    <t xml:space="preserve"> 5.  Tractor trucks, road tractors, etc. </t>
  </si>
  <si>
    <t xml:space="preserve"> 7.  Trailers and semitrailers:</t>
  </si>
  <si>
    <t>10.  WERE SPECIAL TAXES PAID BY ANY OF THE ABOVE CARRIERS IMPOSED IN LIEU OF REGISTRATION FEES</t>
  </si>
  <si>
    <t xml:space="preserve">       IF YES, INDICATE BY ASTERISKS THE VEHICLES CONCERNED AND THE SPECIAL FEES PAID IN LIEU OF REGISTRATION FEES.</t>
  </si>
  <si>
    <t>The public report burden for this information collection is estimated to average 24 hours.</t>
  </si>
  <si>
    <t>FORM APPROVED OMB NO. 2125-0032</t>
  </si>
  <si>
    <t xml:space="preserve">U.S. Department </t>
  </si>
  <si>
    <t>of Transportation</t>
  </si>
  <si>
    <t xml:space="preserve">Federal Highway </t>
  </si>
  <si>
    <t>Administration</t>
  </si>
  <si>
    <t>COLLECTING AGENCY OR AGENCIES:</t>
  </si>
  <si>
    <t>SOURCE:</t>
  </si>
  <si>
    <t>THIS INFORMATION FROM RECORDS OF:</t>
  </si>
  <si>
    <t>COMPILED UNDER DIRECTION OF:</t>
  </si>
  <si>
    <t>STATE NAME:</t>
  </si>
  <si>
    <t>YEAR ENDING (mm/yy):</t>
  </si>
  <si>
    <t>REGISTRATION</t>
  </si>
  <si>
    <t>DRIVER</t>
  </si>
  <si>
    <t>MOTOR CARRIER</t>
  </si>
  <si>
    <t>ITEM</t>
  </si>
  <si>
    <t>AND RELATED FEES</t>
  </si>
  <si>
    <t>LICENSE FEES</t>
  </si>
  <si>
    <t>TAXES</t>
  </si>
  <si>
    <t>(Ref. FHWA-561)</t>
  </si>
  <si>
    <t>(Ref. FHWA-562)</t>
  </si>
  <si>
    <t>(Ref. FHWA-571)</t>
  </si>
  <si>
    <t>(A)</t>
  </si>
  <si>
    <t>(B)</t>
  </si>
  <si>
    <t>(C)</t>
  </si>
  <si>
    <t>(D)</t>
  </si>
  <si>
    <t xml:space="preserve"> 1.  RECONCILIATION OF RECEIPTS:</t>
  </si>
  <si>
    <t xml:space="preserve">    A.  RECEIPTS, SECTION IV, FHWA-561</t>
  </si>
  <si>
    <t xml:space="preserve">    B.  RECEIPTS, ITEM II.H, FHWA-562</t>
  </si>
  <si>
    <t xml:space="preserve">    C.  RECEIPTS, ITEM 9, COLUMN 7, FHWA-571</t>
  </si>
  <si>
    <t xml:space="preserve">    D.</t>
  </si>
  <si>
    <t xml:space="preserve">    E.</t>
  </si>
  <si>
    <t xml:space="preserve">    F.</t>
  </si>
  <si>
    <t xml:space="preserve"> 2.  DEDUCTIONS BY COUNTY AND LOCAL OFFICIALS:</t>
  </si>
  <si>
    <t xml:space="preserve">    A.  COLLECTION AND ADMINISTRATIVE EXPENSE</t>
  </si>
  <si>
    <t xml:space="preserve"> 3.  NET RECEIPTS BY STATE COLLECTING AGENCY (1G-2C)</t>
  </si>
  <si>
    <t xml:space="preserve"> 4.  DEDUCTIONS BY STATE COLLECTING AGENCY FOR</t>
  </si>
  <si>
    <t xml:space="preserve"> 5.  NET FUNDS AVAILABLE FOR DISTRIBUTION (3-4)</t>
  </si>
  <si>
    <t xml:space="preserve"> 6.  BALANCE DISTRIBUTED AT END OF PREVIOUS YEAR</t>
  </si>
  <si>
    <t xml:space="preserve"> 7.  TOTAL FUNDS AVAILABLE FOR DISTRIBUTION (5+6)</t>
  </si>
  <si>
    <t xml:space="preserve">    A.</t>
  </si>
  <si>
    <t xml:space="preserve">    B.</t>
  </si>
  <si>
    <t xml:space="preserve">    C.</t>
  </si>
  <si>
    <t xml:space="preserve">    G.</t>
  </si>
  <si>
    <t xml:space="preserve">    H.</t>
  </si>
  <si>
    <t xml:space="preserve">    J.</t>
  </si>
  <si>
    <t xml:space="preserve"> 9.  BALANCE UNDISTRIBUTED AT END OF YEAR (7-8K)</t>
  </si>
  <si>
    <t xml:space="preserve">       If item 4 is apportionment rather than expenditure, explain this fact in note,</t>
  </si>
  <si>
    <t xml:space="preserve">              and provide opening and closing balances.  </t>
  </si>
  <si>
    <t xml:space="preserve">    A.  HIGHWAY PATROL AND TRAFFIC SUPERVISION</t>
  </si>
  <si>
    <t xml:space="preserve">    B.  HIGHWAY, TRAFFIC AND DRIVER SAFETY PROGRAMS</t>
  </si>
  <si>
    <t xml:space="preserve">    C.  VEHICLE INSPECTION</t>
  </si>
  <si>
    <t xml:space="preserve">    D.  VEHICLE SIZE AND WEIGHT ENFORCEMENT</t>
  </si>
  <si>
    <t xml:space="preserve">    E.  VEHICLE REGISTRATION (Include titling)</t>
  </si>
  <si>
    <t xml:space="preserve">    F.  DRIVER LICENSING AND EXAMINATION</t>
  </si>
  <si>
    <t xml:space="preserve">    G.  ADMINISTRATION, DATA PROCESSING AND MISCELLANEOUS</t>
  </si>
  <si>
    <t xml:space="preserve">     2.  Motorcycles (Include sidecar) </t>
  </si>
  <si>
    <t xml:space="preserve">     3.  Motor bicycles and scooters </t>
  </si>
  <si>
    <t xml:space="preserve">     4.  Miscellaneous motorized equipment </t>
  </si>
  <si>
    <t xml:space="preserve">     1.  Automobiles …..</t>
  </si>
  <si>
    <t xml:space="preserve">     1.  Commercial …..</t>
  </si>
  <si>
    <t xml:space="preserve">     2.  School and other …..</t>
  </si>
  <si>
    <t xml:space="preserve">     3.  Total …..</t>
  </si>
  <si>
    <t xml:space="preserve">          (a)  Pickups …..</t>
  </si>
  <si>
    <t xml:space="preserve">          (b)  Vans …..</t>
  </si>
  <si>
    <t xml:space="preserve">          (c)  Sport Utilities …..</t>
  </si>
  <si>
    <t xml:space="preserve">          (d)  Other Light …..</t>
  </si>
  <si>
    <t xml:space="preserve">          (e)  Total …..</t>
  </si>
  <si>
    <t xml:space="preserve">          (a)  Single unit (optional) …..</t>
  </si>
  <si>
    <t xml:space="preserve">          (b)  Truck tractors (optional) …..</t>
  </si>
  <si>
    <t xml:space="preserve">          (c)  Total …..</t>
  </si>
  <si>
    <t xml:space="preserve">     4.  Truck Tractors (other than farm) …..</t>
  </si>
  <si>
    <t xml:space="preserve">     5.  Motorhomes …..</t>
  </si>
  <si>
    <t xml:space="preserve">     6.  Total (1. through 5.) …..</t>
  </si>
  <si>
    <t xml:space="preserve">      (A + B + C) …..</t>
  </si>
  <si>
    <t xml:space="preserve">           (a)  Commercial trailers …..</t>
  </si>
  <si>
    <t xml:space="preserve">           (b)  Commercial semitrailers…..</t>
  </si>
  <si>
    <t xml:space="preserve">           (c)  House trailers …..</t>
  </si>
  <si>
    <t xml:space="preserve">           (d)  Small trailers …..</t>
  </si>
  <si>
    <t xml:space="preserve">           (e)  Total …..</t>
  </si>
  <si>
    <t xml:space="preserve">     5.  Total …..</t>
  </si>
  <si>
    <t>F.  GRAND TOTAL (D + E) …..</t>
  </si>
  <si>
    <t xml:space="preserve">     1.  Diesel …..</t>
  </si>
  <si>
    <t xml:space="preserve">     2.  Electric …..</t>
  </si>
  <si>
    <t xml:space="preserve">     3.  Other (Describe) : …..</t>
  </si>
  <si>
    <t xml:space="preserve">     4.  Total …..</t>
  </si>
  <si>
    <t xml:space="preserve">           (b)  Commercial semitrailers …..</t>
  </si>
  <si>
    <t xml:space="preserve">          (c)  Total ……</t>
  </si>
  <si>
    <t xml:space="preserve">          (d)  Total …..</t>
  </si>
  <si>
    <t xml:space="preserve">          (d)  Other Light  …..</t>
  </si>
  <si>
    <t xml:space="preserve">          (c)  Sport Utilities ……</t>
  </si>
  <si>
    <t xml:space="preserve">     2.  Motorcycles (Include sidecar) …..</t>
  </si>
  <si>
    <t xml:space="preserve">     3.  Motor bicycles and scooters …..</t>
  </si>
  <si>
    <t xml:space="preserve">     4.  Miscellaneous motorized equipment  …..</t>
  </si>
  <si>
    <t xml:space="preserve">          (other than farm) …..</t>
  </si>
  <si>
    <t xml:space="preserve"> PREVIOUS EDITIONS OBSOLETE</t>
  </si>
  <si>
    <t>YEAR (mm/yy)</t>
  </si>
  <si>
    <t>NON-COMMERCIAL: (New)</t>
  </si>
  <si>
    <t>NON-COMMERCIAL: (Renewal)</t>
  </si>
  <si>
    <t>Examination Fees Class D</t>
  </si>
  <si>
    <t>Delinquent Fees</t>
  </si>
  <si>
    <t>Service Charges</t>
  </si>
  <si>
    <t>Penalty Fees</t>
  </si>
  <si>
    <t>Reapplications</t>
  </si>
  <si>
    <t>Reinstatements</t>
  </si>
  <si>
    <t>Admin Per Se</t>
  </si>
  <si>
    <t>Inquiries</t>
  </si>
  <si>
    <t>Photo Fees</t>
  </si>
  <si>
    <t>Changes</t>
  </si>
  <si>
    <t>Year Ending (mm/yy)</t>
  </si>
  <si>
    <t>Page 1</t>
  </si>
  <si>
    <t xml:space="preserve">      Fund, State Patrol Fund, Highway Fund, etc.) </t>
  </si>
  <si>
    <t xml:space="preserve">     I.</t>
  </si>
  <si>
    <t>PRIOR YEAR'S DATA</t>
  </si>
  <si>
    <t xml:space="preserve">This public report burden for this information collection is estimated </t>
  </si>
  <si>
    <t>to average 14.5 hours</t>
  </si>
  <si>
    <r>
      <t xml:space="preserve">      C.  Total motor-carrier buses </t>
    </r>
    <r>
      <rPr>
        <b/>
        <sz val="9"/>
        <rFont val="Arial"/>
        <family val="2"/>
      </rPr>
      <t>(A+B)</t>
    </r>
    <r>
      <rPr>
        <sz val="9"/>
        <rFont val="Arial"/>
        <family val="2"/>
      </rPr>
      <t xml:space="preserve">  </t>
    </r>
  </si>
  <si>
    <r>
      <t xml:space="preserve"> 3.  Total passenger motor carriers </t>
    </r>
    <r>
      <rPr>
        <b/>
        <sz val="9"/>
        <rFont val="Arial"/>
        <family val="2"/>
      </rPr>
      <t>(1+2)</t>
    </r>
  </si>
  <si>
    <r>
      <t xml:space="preserve">      D.  Total motor-carrier trucks </t>
    </r>
    <r>
      <rPr>
        <b/>
        <sz val="9"/>
        <rFont val="Arial"/>
        <family val="2"/>
      </rPr>
      <t>(A+B+C)</t>
    </r>
    <r>
      <rPr>
        <sz val="9"/>
        <rFont val="Arial"/>
        <family val="2"/>
      </rPr>
      <t xml:space="preserve"> </t>
    </r>
  </si>
  <si>
    <r>
      <t xml:space="preserve"> 6.  Total freight motor carriers </t>
    </r>
    <r>
      <rPr>
        <b/>
        <sz val="9"/>
        <rFont val="Arial"/>
        <family val="2"/>
      </rPr>
      <t>(4+5)</t>
    </r>
  </si>
  <si>
    <r>
      <t xml:space="preserve">      D.  Total motor-carrier trucks </t>
    </r>
    <r>
      <rPr>
        <b/>
        <sz val="9"/>
        <rFont val="Arial"/>
        <family val="2"/>
      </rPr>
      <t>(A+B+C)</t>
    </r>
  </si>
  <si>
    <r>
      <t xml:space="preserve"> 8.  Total freight carriers </t>
    </r>
    <r>
      <rPr>
        <b/>
        <sz val="9"/>
        <rFont val="Arial"/>
        <family val="2"/>
      </rPr>
      <t>(6+7)</t>
    </r>
    <r>
      <rPr>
        <sz val="9"/>
        <rFont val="Arial"/>
        <family val="2"/>
      </rPr>
      <t xml:space="preserve"> </t>
    </r>
  </si>
  <si>
    <r>
      <t xml:space="preserve"> 9.  Total carriers</t>
    </r>
    <r>
      <rPr>
        <b/>
        <sz val="9"/>
        <rFont val="Arial"/>
        <family val="2"/>
      </rPr>
      <t xml:space="preserve"> (3+8)</t>
    </r>
  </si>
  <si>
    <r>
      <t xml:space="preserve">    G.  TOTAL RECEIPTS </t>
    </r>
    <r>
      <rPr>
        <i/>
        <sz val="9"/>
        <rFont val="Arial"/>
        <family val="2"/>
      </rPr>
      <t>(A thru F)</t>
    </r>
  </si>
  <si>
    <r>
      <t xml:space="preserve">    C.  TOTAL </t>
    </r>
    <r>
      <rPr>
        <i/>
        <sz val="9"/>
        <rFont val="Arial"/>
        <family val="2"/>
      </rPr>
      <t>(A &amp; B)</t>
    </r>
  </si>
  <si>
    <r>
      <t xml:space="preserve">      OPERATION AND ADMINISTRATION</t>
    </r>
    <r>
      <rPr>
        <b/>
        <i/>
        <sz val="9"/>
        <rFont val="Arial"/>
        <family val="2"/>
      </rPr>
      <t xml:space="preserve"> (Provide details in item 10)</t>
    </r>
  </si>
  <si>
    <r>
      <t xml:space="preserve"> 8.  AMOUNTS DISTRIBUTED: </t>
    </r>
    <r>
      <rPr>
        <b/>
        <i/>
        <sz val="9"/>
        <rFont val="Arial"/>
        <family val="2"/>
      </rPr>
      <t>(Specify fund or purpose, e.g., County Aid</t>
    </r>
  </si>
  <si>
    <r>
      <t xml:space="preserve">    K.  TOTAL FUNDS DISTRIBUTED </t>
    </r>
    <r>
      <rPr>
        <i/>
        <sz val="9"/>
        <rFont val="Arial"/>
        <family val="2"/>
      </rPr>
      <t>(A thru J)</t>
    </r>
  </si>
  <si>
    <r>
      <t xml:space="preserve">     I.  TOTAL EXPENDITURES</t>
    </r>
    <r>
      <rPr>
        <i/>
        <sz val="9"/>
        <rFont val="Arial"/>
        <family val="2"/>
      </rPr>
      <t xml:space="preserve"> (A thru H)</t>
    </r>
  </si>
  <si>
    <r>
      <t xml:space="preserve">10.  EXPENDITURES BY STATE COLLECTING AGENCY: </t>
    </r>
    <r>
      <rPr>
        <b/>
        <i/>
        <sz val="8"/>
        <rFont val="Arial"/>
        <family val="2"/>
      </rPr>
      <t>(Should check item 4)</t>
    </r>
    <r>
      <rPr>
        <b/>
        <i/>
        <sz val="9"/>
        <rFont val="Arial"/>
        <family val="2"/>
      </rPr>
      <t>.</t>
    </r>
  </si>
  <si>
    <t>Instructions for completing forms 561, 562, 566 and 571</t>
  </si>
  <si>
    <t xml:space="preserve">Fill out the cells which are highlighted in yellow only.  Do not attempt to </t>
  </si>
  <si>
    <t>change any of the calculations, or cells highlighted in tan.</t>
  </si>
  <si>
    <t>collected</t>
  </si>
  <si>
    <t xml:space="preserve">H.  Total (A to G inclusive) . . . . . . . . . . . . . . . . . . . . . . . . . . . . . . . . . . . . . . . . . . . . . . . . . . . . . </t>
  </si>
  <si>
    <t xml:space="preserve">Y for Yes; N for No -&gt;       </t>
  </si>
  <si>
    <t>STATE MOTOR VEHICLE</t>
  </si>
  <si>
    <t>REGISTRATION FEES AND OTHER RECEIPTS:</t>
  </si>
  <si>
    <t>INITIAL DISTRIBUTION BY COLLECTING AGENCIES</t>
  </si>
  <si>
    <t xml:space="preserve">          (other than farm)</t>
  </si>
  <si>
    <t>C.</t>
  </si>
  <si>
    <t>Miscellaneous receipts: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</si>
  <si>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</si>
  <si>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</si>
  <si>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</si>
  <si>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</si>
  <si>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</si>
  <si>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</si>
  <si>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</si>
  <si>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</si>
  <si>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</si>
  <si>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</si>
  <si>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</si>
  <si>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</si>
  <si>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</si>
  <si>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</si>
  <si>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</si>
  <si>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</si>
  <si>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</si>
  <si>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</si>
  <si>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</si>
  <si>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</si>
  <si>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</si>
  <si>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</si>
  <si>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</si>
  <si>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</si>
  <si>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</si>
  <si>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</si>
  <si>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</si>
  <si>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</si>
  <si>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</si>
  <si>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</si>
  <si>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Fees for official cars (total of column 4, Section II) . . . . . . . . . . . . . . . . . . . . . . . . . . </t>
  </si>
  <si>
    <t xml:space="preserve"> Nonresident tag fees (total of column 3, Section II) . . . . . . . . . . . . . . . . . . . . . . . . . </t>
  </si>
  <si>
    <t>Transfer or reregistration fees (Total of Colum II, Section II) . . . . . . . . . . . . . . . . . . . . .</t>
  </si>
  <si>
    <t>Certificates of title (new and transfer) . . . . . . . . . . . . . . . . . . . . . . . . . . . . . . . . . . . . . . . . . . .</t>
  </si>
  <si>
    <t>Fines and penalties (infraction of motor-vehicle laws) . . . . . . . . . . . . . . . . . . . . . . . . . . . .</t>
  </si>
  <si>
    <t xml:space="preserve">Estimated service charges, local collections . . . . . . . . . . . . . . . . . . . . . . . . . . . . . . . . . . . . </t>
  </si>
  <si>
    <t xml:space="preserve">Caravan fees . . . . . . . . . . . . . . . . . . . . . . . . . . . . . . . . . . . . . . . . . . . . . . . . . . . . . . . . . . . . . . . . </t>
  </si>
  <si>
    <t>Adjustments. . . . . . . . . . . . . . . . . . . . . . . . . . . . . . . . . . . . . . . . . . . . . . . . . . . . . . . . . . . . .</t>
  </si>
  <si>
    <t>Special titling taxes. . . . . . . . . . . . . . . . . . . . . . . . . . . . . . . . . . . . . . . . . . . . . . . . . . . . . . .</t>
  </si>
  <si>
    <t>Oversize and/or overweight permits . . . . . . . . . . . . . . . . . . . . . . . . . . . . . . . . . . . . . . . .</t>
  </si>
  <si>
    <t>Personalized (vanity) plate fees . . . . . . . . . . . . . . . . . . . . . . . . . . . . . . . . . . . . . . . . . . . .</t>
  </si>
  <si>
    <t>Vehicle inspection fees . . . . . . . . . . . . . . . . . . . . . . . . . . . . . . . . . . . . . . . . . . . . . . . . . . .</t>
  </si>
  <si>
    <t>Duplicates of all kinds . . . . . . . . . . . . . . . . . . . . . . . . . . . . . . . . . . . . . . . . . . . . . . . . . . . .</t>
  </si>
  <si>
    <t>Dealers' licenses or permits 1 . . . . . . . . . . . . . . . . . . . . . . . . . . . . . . . . . . . . . . . . . . . . . . . . .</t>
  </si>
  <si>
    <t>Total . . . . . . . . . . . . . . . . . . . . . . . . . . . . . . . . . . . . . . . . . . . . . . . . . . . . . . . . . . . . . . . . . . . . .</t>
  </si>
  <si>
    <t xml:space="preserve">Other temporary entry permits . . . . . . . . . . . . . . . . . . . . . . . . . . . . . . . . . . . . . . . . . . . . . </t>
  </si>
  <si>
    <t>Title lien fees. . . . . . . . . . . . . . . . . . . . . . . . . . . . . . . . . . . . . . . . . . . . . . . . . . . . . . . . . . . . .</t>
  </si>
  <si>
    <t>NOTES &amp; COMMENTS</t>
  </si>
  <si>
    <t>"Total Collections" divided by the "Number of Licenses Issued"</t>
  </si>
  <si>
    <t>If you have multiple fees on Form 562 page 2 or 562 page 3 please calculate</t>
  </si>
  <si>
    <t>an average as shown below, and enter that average into the "Fee Per Issue" column.</t>
  </si>
  <si>
    <t>Form 562 Page 2 or Form 562 page 3:</t>
  </si>
  <si>
    <r>
      <t xml:space="preserve"> </t>
    </r>
    <r>
      <rPr>
        <b/>
        <i/>
        <sz val="9"/>
        <color indexed="12"/>
        <rFont val="Arial"/>
        <family val="2"/>
      </rPr>
      <t xml:space="preserve">         (other than farm)</t>
    </r>
  </si>
  <si>
    <t>Paperwork Reduction Burden Statement:</t>
  </si>
  <si>
    <r>
      <t>This collection of information is mandatory [TITLE 23 CFR 420.105]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and will be used to</t>
    </r>
    <r>
      <rPr>
        <sz val="10"/>
        <rFont val="Arial Unicode MS"/>
        <family val="2"/>
      </rPr>
      <t xml:space="preserve"> </t>
    </r>
  </si>
  <si>
    <t xml:space="preserve">“provide data that support the FHWA’s responsibilities to the Congress and to the public.”  </t>
  </si>
  <si>
    <t xml:space="preserve">Public reporting burden is estimated to average 14 hours per response, including the time for </t>
  </si>
  <si>
    <t>reviewing instructions searching existing data sources, gathering and maintaining the data</t>
  </si>
  <si>
    <t xml:space="preserve">needed, and completing and reviewing the collection of information. No confidentiality is </t>
  </si>
  <si>
    <t xml:space="preserve">necessary. Please note that an agency may not conduct or sponsor, and a person is not </t>
  </si>
  <si>
    <t xml:space="preserve">required to respond to, a collection of information unless it displays a currently valid OMB </t>
  </si>
  <si>
    <t xml:space="preserve">control number. The OMB control number for this collection is 2125-0032.  Send comments </t>
  </si>
  <si>
    <t xml:space="preserve">regarding this burden estimate or any other aspect of this collection of information, including </t>
  </si>
  <si>
    <t xml:space="preserve">suggestions for reducing this burden to:  Information Collection Clearance Officer, Federal </t>
  </si>
  <si>
    <t xml:space="preserve">      B.  Other for-hire carriers: </t>
  </si>
  <si>
    <t>Input Data in Yellow Cells</t>
  </si>
  <si>
    <t>DO NOT Input Data in Tan Cells</t>
  </si>
  <si>
    <t xml:space="preserve">INSTRUCTIONS FOR COMPLETING ALL FORMS: </t>
  </si>
  <si>
    <t>Input the data into the cells which are highlighted a Yellow color!</t>
  </si>
  <si>
    <t xml:space="preserve">     3.  Other (Describe) </t>
  </si>
  <si>
    <t>Do not attempt to input data into the "tan" cells because those cells contain formulas</t>
  </si>
  <si>
    <t>which should not be changed.</t>
  </si>
  <si>
    <r>
      <t xml:space="preserve">    H.  OTHER</t>
    </r>
    <r>
      <rPr>
        <i/>
        <sz val="9"/>
        <rFont val="Arial"/>
        <family val="2"/>
      </rPr>
      <t xml:space="preserve"> (Specify) </t>
    </r>
    <r>
      <rPr>
        <sz val="9"/>
        <rFont val="Arial"/>
        <family val="2"/>
      </rPr>
      <t xml:space="preserve"> </t>
    </r>
  </si>
  <si>
    <r>
      <t xml:space="preserve">    B.  OTHER DEDUCTIONS </t>
    </r>
    <r>
      <rPr>
        <i/>
        <sz val="9"/>
        <rFont val="Arial"/>
        <family val="2"/>
      </rPr>
      <t>(Specify)</t>
    </r>
    <r>
      <rPr>
        <sz val="9"/>
        <rFont val="Arial"/>
        <family val="2"/>
      </rPr>
      <t xml:space="preserve"> </t>
    </r>
  </si>
  <si>
    <r>
      <t xml:space="preserve">    H.  OTHER</t>
    </r>
    <r>
      <rPr>
        <i/>
        <sz val="9"/>
        <rFont val="Arial"/>
        <family val="2"/>
      </rPr>
      <t xml:space="preserve"> (Specify) </t>
    </r>
  </si>
  <si>
    <t>DATE</t>
  </si>
  <si>
    <t>Missouri</t>
  </si>
  <si>
    <t xml:space="preserve">Section II. C.6. - Total includes all truck registration fees.  Breakdown for light, heavy single-unit, farm, and </t>
  </si>
  <si>
    <t xml:space="preserve">truck tractors is unavailable.  </t>
  </si>
  <si>
    <t>Department of Revenue, Missouri Department of Transportation, Highway Patrol</t>
  </si>
  <si>
    <t>Collection Agencies</t>
  </si>
  <si>
    <t>Ben Reeser, Finance Coordinator, Resource Management</t>
  </si>
  <si>
    <t xml:space="preserve">  </t>
  </si>
  <si>
    <t xml:space="preserve">Maintenance Permit. . . . . . . . . . . . . . . . . . . . . . . . . . . . . . . . . . . . . . . . . . . . . . . . . . . . . . . . . </t>
  </si>
  <si>
    <t xml:space="preserve">Reciprocity Permit. . . . . . . . . . . . . . . . . . . . . . . . . . . . . . . . . . . . . . . . . . . . . . . . . . . . . . . . . </t>
  </si>
  <si>
    <t>Cab Cards. . . . . . . . . . . . . . . . . . . . . . . . . . . . . . . . . . . . . . . . . . . . . . . . . . . . . . . . . . . . . . .</t>
  </si>
  <si>
    <t>Temporary Permits. . . . . . . . . . . . . . . . . . . . . . . . . . . . . . . . . . . . . . . . . . . . . . . . . . . . . . . . .</t>
  </si>
  <si>
    <t>DRX Numbers. . . . . . . . . . . . . . . . . . . . . . . . . . . . . . . . . . . . . . . . . . . . . . . . . . . . . . . . . . . .</t>
  </si>
  <si>
    <t>Salvage Inspection Fees. . . . . . . . . . . . . . . . . . . . . . . . . . . . . . . . . . . . . . . . . . . . . . . . . . . . . .</t>
  </si>
  <si>
    <t>Junking Certificate. . . . . .. . . . . . . . . . . . . . . . . . . . . . . . . . . . . . . . . . . . . . . . . . . . . . . . . . . .</t>
  </si>
  <si>
    <t>Miscellaneous Refundable Receipts. . . . . . . . . . . . . . . . . . . . . . . . . . . . . . . . . . . . . . . . . . . . . .</t>
  </si>
  <si>
    <t>Processing Fees. . . . . . . . . . . . . . . . . . . . . . . . . . . . . . . . . . . . . . . . . . . . . . . . . . . . . . . . . . . .</t>
  </si>
  <si>
    <t>Drivers License Bureau - Department of Revenue</t>
  </si>
  <si>
    <t>6 months</t>
  </si>
  <si>
    <t>1 year</t>
  </si>
  <si>
    <t>3 year</t>
  </si>
  <si>
    <t>6 year</t>
  </si>
  <si>
    <t>2 year</t>
  </si>
  <si>
    <t>E</t>
  </si>
  <si>
    <t>F</t>
  </si>
  <si>
    <t>F-Intermediate</t>
  </si>
  <si>
    <t>M-Intermediate</t>
  </si>
  <si>
    <t>CDL Skills Test</t>
  </si>
  <si>
    <t>CDL Written Test</t>
  </si>
  <si>
    <t>Third Party Tester App Fee</t>
  </si>
  <si>
    <t>**F</t>
  </si>
  <si>
    <t>**G</t>
  </si>
  <si>
    <t xml:space="preserve">#11 </t>
  </si>
  <si>
    <t>#14</t>
  </si>
  <si>
    <t>#15</t>
  </si>
  <si>
    <t>#16</t>
  </si>
  <si>
    <t>#18</t>
  </si>
  <si>
    <t>#19</t>
  </si>
  <si>
    <t>#20</t>
  </si>
  <si>
    <t>#21</t>
  </si>
  <si>
    <t>Nondriver documents were issued for a 3yr ($3), 6yr ($6) or nonexpiring ($6) period for FY 2003</t>
  </si>
  <si>
    <t>CDL written test fees and CDL skills test fees increased from $5.00 to $25.00 each on 8/28/2003</t>
  </si>
  <si>
    <t>Motorcycle Rider Training course -monies credited to Highway Safety</t>
  </si>
  <si>
    <t>Bad check service charges, bad check overpays (refundable) and bad check overpays no refund)</t>
  </si>
  <si>
    <t>Includes all reprints, replicas, no fee transactions (corrections), voided transactions and print downtime documents.</t>
  </si>
  <si>
    <t>Reinstatement fees, FACT, Hardship Packages</t>
  </si>
  <si>
    <t>Includes driver record checks, electronic driver records, case file documents, applications copies, evidence tapes</t>
  </si>
  <si>
    <t>Mail in overpays less than $7.50 (no refund) mail in overpay over $7.50 (refundable), mail in app full rejects, excess fees unknown reason</t>
  </si>
  <si>
    <t>Includes negative prints and image portfolios with fee and image portfolios no fee</t>
  </si>
  <si>
    <t>Address change transactions</t>
  </si>
  <si>
    <t>DED-Division of Motor Carrier and Railroad Safety</t>
  </si>
  <si>
    <t>Barbara E. Hague, Economic Development Regulatory Manager</t>
  </si>
  <si>
    <t>June-06</t>
  </si>
  <si>
    <t>MO Department of Revenue, MO Department of Transportation, MO Highway Patrol</t>
  </si>
  <si>
    <t>Ben Reeser, Finance Coordinator, Resource Management, MO Department of Transportation</t>
  </si>
  <si>
    <t>State Highway Fund</t>
  </si>
  <si>
    <t>To Cities</t>
  </si>
  <si>
    <t>to Counties</t>
  </si>
  <si>
    <t>Form FHWA-561 (Rev. 12-2007)                                                                       Page 1  (Excel)</t>
  </si>
  <si>
    <t>Form FHWA-561 (Rev. 12-2007)                                          Page 2</t>
  </si>
  <si>
    <t>Form FHWA-561 (Rev. 12-2007)                                          Page 3</t>
  </si>
  <si>
    <t>Form FHWA-561 (Rev. 12-2007)                                          Page 4</t>
  </si>
  <si>
    <t>SECTION I -- NUMBER OF LICENSED DRIVERS</t>
  </si>
  <si>
    <t>Form FHWA-562 (Rev. 12-2007) Excel</t>
  </si>
  <si>
    <t>Form FHWA-562 (12-2007)</t>
  </si>
  <si>
    <t xml:space="preserve"> Form FHWA-571 (Rev. 12-2007)                                                                                                          </t>
  </si>
  <si>
    <t xml:space="preserve"> Form FHWA-571 (Rev. 12-2007)</t>
  </si>
  <si>
    <t>Form FHWA-566 (Rev. 12-2007)    Page 1</t>
  </si>
  <si>
    <t>Form FHWA-566 (12-2007)                                         Page 2</t>
  </si>
  <si>
    <t>Highway Administration, 1200 New Jersey Avenue, SE, Washington, DC 20590.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</si>
</sst>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#,##0_);[Red]\ &quot;ERROR&quot;;[Blue]0;[Red]\ &quot;ERROR&quot;"/>
    <numFmt numFmtId="165" formatCode="[Black]_(* #,##0_);[Black]_(* \(#,##0\);[Black]_ &quot; &quot;;[Red]\ &quot;ERROR&quot;"/>
    <numFmt numFmtId="166" formatCode="0_)"/>
    <numFmt numFmtId="167" formatCode="&quot;$&quot;#,##0.0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;;;"/>
    <numFmt numFmtId="171" formatCode="0_);\(0\)"/>
    <numFmt numFmtId="172" formatCode="[Black]_(* #,##0.0_);[Black]_(* \(#,##0.0\);[Black]_ &quot; &quot;;[Red]\ &quot;ERROR&quot;"/>
    <numFmt numFmtId="173" formatCode="[Black]_(* #,##0.00_);[Black]_(* \(#,##0.00\);[Black]_ &quot; &quot;;[Red]\ &quot;ERROR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\-yy;@"/>
    <numFmt numFmtId="180" formatCode="[Blue]#,##0.0_);[Red]\ &quot;ERROR&quot;;[Blue]0.0;[Red]\ &quot;ERROR&quot;"/>
    <numFmt numFmtId="181" formatCode="[Blue]#,##0.00_);[Red]\ &quot;ERROR&quot;;[Blue]0.00;[Red]\ &quot;ERROR&quot;"/>
    <numFmt numFmtId="182" formatCode="&quot;$&quot;#,##0.000_);\(&quot;$&quot;#,##0.000\)"/>
    <numFmt numFmtId="183" formatCode="&quot;$&quot;#,##0.0000_);\(&quot;$&quot;#,##0.0000\)"/>
    <numFmt numFmtId="184" formatCode="#,##0.0"/>
    <numFmt numFmtId="185" formatCode="mm/dd/yy;@"/>
    <numFmt numFmtId="186" formatCode="00000"/>
  </numFmts>
  <fonts count="33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8"/>
      <name val="Arial"/>
      <family val="2"/>
    </font>
    <font>
      <sz val="9"/>
      <name val="Helv"/>
      <family val="0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Helv"/>
      <family val="0"/>
    </font>
    <font>
      <b/>
      <sz val="8"/>
      <name val="Helv"/>
      <family val="0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P-AVGARD"/>
      <family val="0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5" fillId="0" borderId="2" xfId="23" applyFont="1" applyBorder="1" applyProtection="1">
      <alignment/>
      <protection/>
    </xf>
    <xf numFmtId="0" fontId="5" fillId="0" borderId="1" xfId="23" applyFont="1" applyBorder="1" applyAlignment="1" applyProtection="1">
      <alignment horizontal="centerContinuous"/>
      <protection/>
    </xf>
    <xf numFmtId="0" fontId="5" fillId="0" borderId="1" xfId="23" applyFont="1" applyBorder="1" applyProtection="1">
      <alignment/>
      <protection/>
    </xf>
    <xf numFmtId="0" fontId="5" fillId="0" borderId="1" xfId="23" applyFont="1" applyBorder="1" applyAlignment="1" applyProtection="1">
      <alignment horizontal="center"/>
      <protection/>
    </xf>
    <xf numFmtId="0" fontId="5" fillId="0" borderId="3" xfId="23" applyFont="1" applyBorder="1" applyAlignment="1" applyProtection="1">
      <alignment horizontal="center"/>
      <protection/>
    </xf>
    <xf numFmtId="0" fontId="5" fillId="0" borderId="3" xfId="23" applyFont="1" applyBorder="1" applyAlignment="1" applyProtection="1">
      <alignment horizontal="centerContinuous"/>
      <protection/>
    </xf>
    <xf numFmtId="37" fontId="5" fillId="0" borderId="3" xfId="23" applyNumberFormat="1" applyFont="1" applyBorder="1" applyProtection="1">
      <alignment/>
      <protection/>
    </xf>
    <xf numFmtId="37" fontId="5" fillId="2" borderId="3" xfId="23" applyNumberFormat="1" applyFont="1" applyFill="1" applyBorder="1" applyProtection="1">
      <alignment/>
      <protection/>
    </xf>
    <xf numFmtId="37" fontId="5" fillId="0" borderId="1" xfId="23" applyNumberFormat="1" applyFont="1" applyBorder="1" applyProtection="1">
      <alignment/>
      <protection/>
    </xf>
    <xf numFmtId="37" fontId="6" fillId="0" borderId="1" xfId="23" applyNumberFormat="1" applyFont="1" applyBorder="1" applyProtection="1">
      <alignment/>
      <protection/>
    </xf>
    <xf numFmtId="37" fontId="5" fillId="0" borderId="4" xfId="23" applyNumberFormat="1" applyFont="1" applyBorder="1" applyProtection="1">
      <alignment/>
      <protection/>
    </xf>
    <xf numFmtId="37" fontId="5" fillId="0" borderId="5" xfId="23" applyNumberFormat="1" applyFont="1" applyBorder="1" applyProtection="1">
      <alignment/>
      <protection/>
    </xf>
    <xf numFmtId="37" fontId="4" fillId="0" borderId="6" xfId="23" applyNumberFormat="1" applyFont="1" applyBorder="1" applyProtection="1">
      <alignment/>
      <protection/>
    </xf>
    <xf numFmtId="37" fontId="5" fillId="0" borderId="1" xfId="23" applyNumberFormat="1" applyFont="1" applyBorder="1" applyAlignment="1" applyProtection="1">
      <alignment horizontal="center"/>
      <protection/>
    </xf>
    <xf numFmtId="0" fontId="5" fillId="0" borderId="0" xfId="23" applyFont="1" applyProtection="1">
      <alignment/>
      <protection/>
    </xf>
    <xf numFmtId="0" fontId="5" fillId="0" borderId="7" xfId="23" applyFont="1" applyBorder="1" applyProtection="1">
      <alignment/>
      <protection/>
    </xf>
    <xf numFmtId="0" fontId="5" fillId="0" borderId="8" xfId="23" applyFont="1" applyBorder="1" applyAlignment="1" applyProtection="1">
      <alignment horizontal="centerContinuous"/>
      <protection/>
    </xf>
    <xf numFmtId="0" fontId="5" fillId="0" borderId="0" xfId="23" applyFont="1" applyFill="1" applyBorder="1" applyAlignment="1" applyProtection="1">
      <alignment horizontal="centerContinuous"/>
      <protection/>
    </xf>
    <xf numFmtId="0" fontId="5" fillId="0" borderId="0" xfId="23" applyFont="1" applyFill="1" applyBorder="1" applyProtection="1">
      <alignment/>
      <protection/>
    </xf>
    <xf numFmtId="0" fontId="5" fillId="0" borderId="0" xfId="23" applyFont="1" applyFill="1" applyBorder="1" applyAlignment="1" applyProtection="1">
      <alignment horizontal="center"/>
      <protection/>
    </xf>
    <xf numFmtId="37" fontId="5" fillId="0" borderId="0" xfId="23" applyNumberFormat="1" applyFont="1" applyFill="1" applyBorder="1" applyProtection="1">
      <alignment/>
      <protection/>
    </xf>
    <xf numFmtId="37" fontId="6" fillId="0" borderId="0" xfId="23" applyNumberFormat="1" applyFont="1" applyFill="1" applyBorder="1" applyProtection="1">
      <alignment/>
      <protection/>
    </xf>
    <xf numFmtId="37" fontId="4" fillId="0" borderId="0" xfId="23" applyNumberFormat="1" applyFont="1" applyFill="1" applyBorder="1" applyProtection="1">
      <alignment/>
      <protection/>
    </xf>
    <xf numFmtId="0" fontId="5" fillId="0" borderId="0" xfId="23" applyFont="1" applyFill="1" applyProtection="1">
      <alignment/>
      <protection/>
    </xf>
    <xf numFmtId="0" fontId="5" fillId="0" borderId="1" xfId="24" applyFont="1" applyBorder="1" applyProtection="1">
      <alignment/>
      <protection/>
    </xf>
    <xf numFmtId="37" fontId="5" fillId="0" borderId="3" xfId="24" applyNumberFormat="1" applyFont="1" applyBorder="1" applyProtection="1">
      <alignment/>
      <protection/>
    </xf>
    <xf numFmtId="37" fontId="6" fillId="2" borderId="3" xfId="24" applyNumberFormat="1" applyFont="1" applyFill="1" applyBorder="1" applyProtection="1">
      <alignment/>
      <protection/>
    </xf>
    <xf numFmtId="37" fontId="5" fillId="2" borderId="3" xfId="24" applyNumberFormat="1" applyFont="1" applyFill="1" applyBorder="1" applyProtection="1">
      <alignment/>
      <protection/>
    </xf>
    <xf numFmtId="37" fontId="6" fillId="0" borderId="1" xfId="24" applyNumberFormat="1" applyFont="1" applyBorder="1" applyProtection="1">
      <alignment/>
      <protection/>
    </xf>
    <xf numFmtId="37" fontId="5" fillId="0" borderId="1" xfId="24" applyNumberFormat="1" applyFont="1" applyBorder="1" applyProtection="1">
      <alignment/>
      <protection/>
    </xf>
    <xf numFmtId="0" fontId="5" fillId="0" borderId="0" xfId="24" applyFont="1" applyAlignment="1" applyProtection="1">
      <alignment horizontal="centerContinuous"/>
      <protection/>
    </xf>
    <xf numFmtId="0" fontId="5" fillId="0" borderId="0" xfId="24" applyFont="1" applyProtection="1">
      <alignment/>
      <protection/>
    </xf>
    <xf numFmtId="0" fontId="1" fillId="0" borderId="2" xfId="24" applyFont="1" applyBorder="1" applyAlignment="1" applyProtection="1">
      <alignment horizontal="centerContinuous"/>
      <protection/>
    </xf>
    <xf numFmtId="0" fontId="1" fillId="0" borderId="1" xfId="24" applyFont="1" applyBorder="1" applyAlignment="1" applyProtection="1">
      <alignment horizontal="centerContinuous"/>
      <protection/>
    </xf>
    <xf numFmtId="0" fontId="1" fillId="0" borderId="2" xfId="24" applyFont="1" applyBorder="1" applyAlignment="1" applyProtection="1">
      <alignment horizontal="center"/>
      <protection/>
    </xf>
    <xf numFmtId="0" fontId="1" fillId="0" borderId="1" xfId="24" applyFont="1" applyBorder="1" applyAlignment="1" applyProtection="1">
      <alignment horizontal="center"/>
      <protection/>
    </xf>
    <xf numFmtId="0" fontId="1" fillId="0" borderId="3" xfId="24" applyFont="1" applyBorder="1" applyAlignment="1" applyProtection="1">
      <alignment horizontal="centerContinuous"/>
      <protection/>
    </xf>
    <xf numFmtId="37" fontId="1" fillId="0" borderId="1" xfId="24" applyNumberFormat="1" applyFont="1" applyBorder="1" applyAlignment="1" applyProtection="1">
      <alignment horizontal="center"/>
      <protection/>
    </xf>
    <xf numFmtId="0" fontId="5" fillId="0" borderId="9" xfId="24" applyFont="1" applyBorder="1" applyAlignment="1" applyProtection="1">
      <alignment horizontal="centerContinuous"/>
      <protection/>
    </xf>
    <xf numFmtId="0" fontId="5" fillId="0" borderId="10" xfId="24" applyFont="1" applyBorder="1" applyAlignment="1" applyProtection="1">
      <alignment horizontal="centerContinuous"/>
      <protection/>
    </xf>
    <xf numFmtId="0" fontId="5" fillId="0" borderId="7" xfId="24" applyFont="1" applyBorder="1" applyProtection="1">
      <alignment/>
      <protection/>
    </xf>
    <xf numFmtId="0" fontId="1" fillId="0" borderId="11" xfId="24" applyFont="1" applyBorder="1" applyAlignment="1" applyProtection="1">
      <alignment horizontal="centerContinuous"/>
      <protection/>
    </xf>
    <xf numFmtId="0" fontId="5" fillId="0" borderId="8" xfId="24" applyFont="1" applyBorder="1" applyProtection="1">
      <alignment/>
      <protection/>
    </xf>
    <xf numFmtId="0" fontId="5" fillId="0" borderId="8" xfId="24" applyFont="1" applyBorder="1" applyAlignment="1" applyProtection="1">
      <alignment horizontal="center"/>
      <protection/>
    </xf>
    <xf numFmtId="0" fontId="5" fillId="0" borderId="12" xfId="24" applyFont="1" applyBorder="1" applyProtection="1">
      <alignment/>
      <protection/>
    </xf>
    <xf numFmtId="0" fontId="1" fillId="0" borderId="13" xfId="24" applyFont="1" applyBorder="1" applyAlignment="1" applyProtection="1">
      <alignment horizontal="centerContinuous"/>
      <protection/>
    </xf>
    <xf numFmtId="0" fontId="5" fillId="0" borderId="11" xfId="24" applyFont="1" applyBorder="1" applyProtection="1">
      <alignment/>
      <protection/>
    </xf>
    <xf numFmtId="37" fontId="5" fillId="0" borderId="8" xfId="24" applyNumberFormat="1" applyFont="1" applyBorder="1" applyProtection="1">
      <alignment/>
      <protection/>
    </xf>
    <xf numFmtId="37" fontId="5" fillId="0" borderId="13" xfId="24" applyNumberFormat="1" applyFont="1" applyBorder="1" applyProtection="1">
      <alignment/>
      <protection/>
    </xf>
    <xf numFmtId="37" fontId="5" fillId="2" borderId="13" xfId="24" applyNumberFormat="1" applyFont="1" applyFill="1" applyBorder="1" applyProtection="1">
      <alignment/>
      <protection/>
    </xf>
    <xf numFmtId="37" fontId="5" fillId="0" borderId="11" xfId="24" applyNumberFormat="1" applyFont="1" applyBorder="1" applyProtection="1">
      <alignment/>
      <protection/>
    </xf>
    <xf numFmtId="37" fontId="9" fillId="0" borderId="8" xfId="24" applyNumberFormat="1" applyFont="1" applyBorder="1" applyProtection="1">
      <alignment/>
      <protection/>
    </xf>
    <xf numFmtId="37" fontId="1" fillId="0" borderId="11" xfId="24" applyNumberFormat="1" applyFont="1" applyBorder="1" applyAlignment="1" applyProtection="1">
      <alignment horizontal="center"/>
      <protection/>
    </xf>
    <xf numFmtId="0" fontId="5" fillId="0" borderId="14" xfId="24" applyFont="1" applyBorder="1" applyProtection="1">
      <alignment/>
      <protection/>
    </xf>
    <xf numFmtId="0" fontId="5" fillId="0" borderId="15" xfId="24" applyFont="1" applyBorder="1" applyProtection="1">
      <alignment/>
      <protection/>
    </xf>
    <xf numFmtId="0" fontId="5" fillId="0" borderId="16" xfId="24" applyFont="1" applyBorder="1" applyProtection="1">
      <alignment/>
      <protection/>
    </xf>
    <xf numFmtId="0" fontId="3" fillId="0" borderId="17" xfId="24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2" fillId="0" borderId="0" xfId="24" applyFont="1" applyAlignment="1" applyProtection="1">
      <alignment horizontal="centerContinuous"/>
      <protection/>
    </xf>
    <xf numFmtId="0" fontId="4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Continuous"/>
      <protection/>
    </xf>
    <xf numFmtId="37" fontId="5" fillId="3" borderId="3" xfId="23" applyNumberFormat="1" applyFont="1" applyFill="1" applyBorder="1" applyProtection="1">
      <alignment/>
      <protection/>
    </xf>
    <xf numFmtId="37" fontId="5" fillId="0" borderId="1" xfId="23" applyNumberFormat="1" applyFont="1" applyFill="1" applyBorder="1" applyProtection="1">
      <alignment/>
      <protection/>
    </xf>
    <xf numFmtId="37" fontId="4" fillId="3" borderId="3" xfId="23" applyNumberFormat="1" applyFont="1" applyFill="1" applyBorder="1" applyProtection="1">
      <alignment/>
      <protection/>
    </xf>
    <xf numFmtId="37" fontId="5" fillId="3" borderId="13" xfId="24" applyNumberFormat="1" applyFont="1" applyFill="1" applyBorder="1" applyProtection="1">
      <alignment/>
      <protection/>
    </xf>
    <xf numFmtId="37" fontId="6" fillId="4" borderId="3" xfId="24" applyNumberFormat="1" applyFont="1" applyFill="1" applyBorder="1" applyProtection="1">
      <alignment/>
      <protection locked="0"/>
    </xf>
    <xf numFmtId="3" fontId="6" fillId="4" borderId="24" xfId="0" applyNumberFormat="1" applyFont="1" applyFill="1" applyBorder="1" applyAlignment="1" applyProtection="1">
      <alignment/>
      <protection locked="0"/>
    </xf>
    <xf numFmtId="0" fontId="4" fillId="5" borderId="25" xfId="23" applyFont="1" applyFill="1" applyBorder="1" applyProtection="1">
      <alignment/>
      <protection/>
    </xf>
    <xf numFmtId="0" fontId="4" fillId="5" borderId="26" xfId="23" applyFont="1" applyFill="1" applyBorder="1" applyProtection="1">
      <alignment/>
      <protection/>
    </xf>
    <xf numFmtId="0" fontId="15" fillId="5" borderId="27" xfId="23" applyFont="1" applyFill="1" applyBorder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37" fontId="4" fillId="3" borderId="3" xfId="24" applyNumberFormat="1" applyFont="1" applyFill="1" applyBorder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7" fontId="6" fillId="0" borderId="5" xfId="0" applyNumberFormat="1" applyFont="1" applyBorder="1" applyAlignment="1" applyProtection="1">
      <alignment/>
      <protection/>
    </xf>
    <xf numFmtId="7" fontId="5" fillId="0" borderId="1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49" fontId="5" fillId="6" borderId="36" xfId="0" applyNumberFormat="1" applyFont="1" applyFill="1" applyBorder="1" applyAlignment="1" applyProtection="1">
      <alignment/>
      <protection/>
    </xf>
    <xf numFmtId="0" fontId="5" fillId="6" borderId="37" xfId="0" applyFont="1" applyFill="1" applyBorder="1" applyAlignment="1" applyProtection="1">
      <alignment/>
      <protection/>
    </xf>
    <xf numFmtId="37" fontId="5" fillId="6" borderId="37" xfId="0" applyNumberFormat="1" applyFont="1" applyFill="1" applyBorder="1" applyAlignment="1" applyProtection="1">
      <alignment/>
      <protection/>
    </xf>
    <xf numFmtId="7" fontId="5" fillId="6" borderId="37" xfId="0" applyNumberFormat="1" applyFont="1" applyFill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9" fontId="5" fillId="4" borderId="39" xfId="0" applyNumberFormat="1" applyFont="1" applyFill="1" applyBorder="1" applyAlignment="1" applyProtection="1">
      <alignment/>
      <protection locked="0"/>
    </xf>
    <xf numFmtId="49" fontId="5" fillId="4" borderId="3" xfId="0" applyNumberFormat="1" applyFont="1" applyFill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7" borderId="43" xfId="0" applyFont="1" applyFill="1" applyBorder="1" applyAlignment="1" applyProtection="1">
      <alignment/>
      <protection/>
    </xf>
    <xf numFmtId="0" fontId="5" fillId="7" borderId="3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9" fontId="5" fillId="0" borderId="0" xfId="26" applyFont="1" applyAlignment="1">
      <alignment/>
    </xf>
    <xf numFmtId="9" fontId="5" fillId="0" borderId="0" xfId="0" applyNumberFormat="1" applyFont="1" applyAlignment="1">
      <alignment/>
    </xf>
    <xf numFmtId="0" fontId="5" fillId="0" borderId="0" xfId="22" applyFont="1" applyProtection="1">
      <alignment/>
      <protection/>
    </xf>
    <xf numFmtId="0" fontId="5" fillId="0" borderId="19" xfId="22" applyFont="1" applyBorder="1" applyProtection="1">
      <alignment/>
      <protection/>
    </xf>
    <xf numFmtId="0" fontId="5" fillId="0" borderId="0" xfId="22" applyFont="1" applyBorder="1" applyProtection="1">
      <alignment/>
      <protection/>
    </xf>
    <xf numFmtId="0" fontId="5" fillId="0" borderId="22" xfId="22" applyFont="1" applyBorder="1" applyProtection="1">
      <alignment/>
      <protection/>
    </xf>
    <xf numFmtId="0" fontId="6" fillId="0" borderId="0" xfId="22" applyFont="1" applyProtection="1">
      <alignment/>
      <protection/>
    </xf>
    <xf numFmtId="0" fontId="6" fillId="0" borderId="0" xfId="22" applyFont="1" applyBorder="1" applyProtection="1">
      <alignment/>
      <protection/>
    </xf>
    <xf numFmtId="0" fontId="5" fillId="0" borderId="0" xfId="25" applyFont="1" applyProtection="1">
      <alignment/>
      <protection/>
    </xf>
    <xf numFmtId="0" fontId="12" fillId="0" borderId="0" xfId="25" applyFont="1" applyProtection="1">
      <alignment/>
      <protection/>
    </xf>
    <xf numFmtId="0" fontId="6" fillId="0" borderId="0" xfId="25" applyFont="1" applyProtection="1">
      <alignment/>
      <protection/>
    </xf>
    <xf numFmtId="0" fontId="5" fillId="5" borderId="25" xfId="25" applyFont="1" applyFill="1" applyBorder="1" applyProtection="1">
      <alignment/>
      <protection/>
    </xf>
    <xf numFmtId="0" fontId="5" fillId="5" borderId="26" xfId="25" applyFont="1" applyFill="1" applyBorder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4" fillId="7" borderId="44" xfId="0" applyFont="1" applyFill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7" borderId="46" xfId="0" applyFont="1" applyFill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4" fillId="0" borderId="45" xfId="0" applyFont="1" applyBorder="1" applyAlignment="1" applyProtection="1">
      <alignment horizontal="left" indent="4"/>
      <protection/>
    </xf>
    <xf numFmtId="0" fontId="5" fillId="0" borderId="0" xfId="0" applyFont="1" applyBorder="1" applyAlignment="1" applyProtection="1">
      <alignment horizontal="left" indent="4"/>
      <protection/>
    </xf>
    <xf numFmtId="0" fontId="4" fillId="0" borderId="1" xfId="0" applyFont="1" applyBorder="1" applyAlignment="1" applyProtection="1">
      <alignment horizontal="left" indent="4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165" fontId="5" fillId="3" borderId="13" xfId="0" applyNumberFormat="1" applyFon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65" fontId="5" fillId="3" borderId="50" xfId="0" applyNumberFormat="1" applyFont="1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65" fontId="5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4" borderId="0" xfId="0" applyNumberFormat="1" applyFont="1" applyFill="1" applyBorder="1" applyAlignment="1" applyProtection="1">
      <alignment/>
      <protection locked="0"/>
    </xf>
    <xf numFmtId="49" fontId="6" fillId="4" borderId="11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165" fontId="4" fillId="3" borderId="32" xfId="0" applyNumberFormat="1" applyFont="1" applyFill="1" applyBorder="1" applyAlignment="1" applyProtection="1">
      <alignment/>
      <protection/>
    </xf>
    <xf numFmtId="7" fontId="4" fillId="3" borderId="32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3" fontId="6" fillId="4" borderId="32" xfId="0" applyNumberFormat="1" applyFont="1" applyFill="1" applyBorder="1" applyAlignment="1" applyProtection="1">
      <alignment/>
      <protection locked="0"/>
    </xf>
    <xf numFmtId="0" fontId="5" fillId="7" borderId="5" xfId="0" applyFont="1" applyFill="1" applyBorder="1" applyAlignment="1" applyProtection="1">
      <alignment/>
      <protection/>
    </xf>
    <xf numFmtId="37" fontId="5" fillId="7" borderId="1" xfId="0" applyNumberFormat="1" applyFont="1" applyFill="1" applyBorder="1" applyAlignment="1" applyProtection="1">
      <alignment/>
      <protection/>
    </xf>
    <xf numFmtId="7" fontId="5" fillId="7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37" fontId="5" fillId="7" borderId="2" xfId="0" applyNumberFormat="1" applyFont="1" applyFill="1" applyBorder="1" applyAlignment="1" applyProtection="1">
      <alignment/>
      <protection/>
    </xf>
    <xf numFmtId="0" fontId="5" fillId="7" borderId="4" xfId="0" applyFont="1" applyFill="1" applyBorder="1" applyAlignment="1" applyProtection="1">
      <alignment/>
      <protection/>
    </xf>
    <xf numFmtId="7" fontId="5" fillId="7" borderId="2" xfId="0" applyNumberFormat="1" applyFont="1" applyFill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right"/>
      <protection/>
    </xf>
    <xf numFmtId="166" fontId="5" fillId="7" borderId="2" xfId="0" applyNumberFormat="1" applyFont="1" applyFill="1" applyBorder="1" applyAlignment="1" applyProtection="1">
      <alignment/>
      <protection/>
    </xf>
    <xf numFmtId="0" fontId="5" fillId="7" borderId="29" xfId="0" applyFont="1" applyFill="1" applyBorder="1" applyAlignment="1" applyProtection="1">
      <alignment/>
      <protection/>
    </xf>
    <xf numFmtId="37" fontId="5" fillId="7" borderId="29" xfId="0" applyNumberFormat="1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 horizontal="right"/>
      <protection/>
    </xf>
    <xf numFmtId="0" fontId="5" fillId="7" borderId="3" xfId="0" applyFont="1" applyFill="1" applyBorder="1" applyAlignment="1" applyProtection="1">
      <alignment/>
      <protection/>
    </xf>
    <xf numFmtId="0" fontId="5" fillId="7" borderId="39" xfId="0" applyFont="1" applyFill="1" applyBorder="1" applyAlignment="1" applyProtection="1">
      <alignment/>
      <protection/>
    </xf>
    <xf numFmtId="1" fontId="5" fillId="0" borderId="22" xfId="0" applyNumberFormat="1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1" fontId="5" fillId="0" borderId="54" xfId="0" applyNumberFormat="1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7" borderId="55" xfId="0" applyFont="1" applyFill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1" fontId="5" fillId="0" borderId="25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7" borderId="27" xfId="0" applyFont="1" applyFill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165" fontId="4" fillId="3" borderId="43" xfId="0" applyNumberFormat="1" applyFont="1" applyFill="1" applyBorder="1" applyAlignment="1" applyProtection="1">
      <alignment/>
      <protection/>
    </xf>
    <xf numFmtId="0" fontId="5" fillId="7" borderId="57" xfId="0" applyFont="1" applyFill="1" applyBorder="1" applyAlignment="1" applyProtection="1">
      <alignment/>
      <protection/>
    </xf>
    <xf numFmtId="7" fontId="4" fillId="3" borderId="58" xfId="0" applyNumberFormat="1" applyFont="1" applyFill="1" applyBorder="1" applyAlignment="1" applyProtection="1">
      <alignment/>
      <protection/>
    </xf>
    <xf numFmtId="37" fontId="5" fillId="7" borderId="32" xfId="0" applyNumberFormat="1" applyFont="1" applyFill="1" applyBorder="1" applyAlignment="1" applyProtection="1">
      <alignment/>
      <protection/>
    </xf>
    <xf numFmtId="0" fontId="5" fillId="7" borderId="59" xfId="0" applyFont="1" applyFill="1" applyBorder="1" applyAlignment="1" applyProtection="1">
      <alignment/>
      <protection/>
    </xf>
    <xf numFmtId="7" fontId="4" fillId="3" borderId="60" xfId="17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5" fillId="0" borderId="53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6" fillId="4" borderId="62" xfId="0" applyFont="1" applyFill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4" borderId="22" xfId="0" applyFont="1" applyFill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6" fillId="4" borderId="51" xfId="0" applyFont="1" applyFill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/>
    </xf>
    <xf numFmtId="0" fontId="6" fillId="4" borderId="0" xfId="0" applyFont="1" applyFill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centerContinuous"/>
      <protection/>
    </xf>
    <xf numFmtId="0" fontId="4" fillId="0" borderId="55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3" fontId="5" fillId="7" borderId="24" xfId="0" applyNumberFormat="1" applyFont="1" applyFill="1" applyBorder="1" applyAlignment="1" applyProtection="1">
      <alignment/>
      <protection/>
    </xf>
    <xf numFmtId="3" fontId="5" fillId="7" borderId="64" xfId="0" applyNumberFormat="1" applyFont="1" applyFill="1" applyBorder="1" applyAlignment="1" applyProtection="1">
      <alignment/>
      <protection/>
    </xf>
    <xf numFmtId="3" fontId="5" fillId="7" borderId="39" xfId="0" applyNumberFormat="1" applyFont="1" applyFill="1" applyBorder="1" applyAlignment="1" applyProtection="1">
      <alignment/>
      <protection/>
    </xf>
    <xf numFmtId="3" fontId="5" fillId="3" borderId="62" xfId="0" applyNumberFormat="1" applyFont="1" applyFill="1" applyBorder="1" applyAlignment="1" applyProtection="1">
      <alignment/>
      <protection/>
    </xf>
    <xf numFmtId="3" fontId="5" fillId="3" borderId="64" xfId="0" applyNumberFormat="1" applyFont="1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/>
      <protection locked="0"/>
    </xf>
    <xf numFmtId="3" fontId="5" fillId="3" borderId="24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5" fillId="0" borderId="53" xfId="0" applyFont="1" applyFill="1" applyBorder="1" applyAlignment="1" applyProtection="1">
      <alignment/>
      <protection/>
    </xf>
    <xf numFmtId="3" fontId="5" fillId="7" borderId="2" xfId="0" applyNumberFormat="1" applyFont="1" applyFill="1" applyBorder="1" applyAlignment="1" applyProtection="1">
      <alignment/>
      <protection/>
    </xf>
    <xf numFmtId="3" fontId="5" fillId="7" borderId="4" xfId="0" applyNumberFormat="1" applyFont="1" applyFill="1" applyBorder="1" applyAlignment="1" applyProtection="1">
      <alignment/>
      <protection/>
    </xf>
    <xf numFmtId="3" fontId="5" fillId="7" borderId="44" xfId="0" applyNumberFormat="1" applyFont="1" applyFill="1" applyBorder="1" applyAlignment="1" applyProtection="1">
      <alignment/>
      <protection/>
    </xf>
    <xf numFmtId="0" fontId="17" fillId="0" borderId="52" xfId="0" applyFont="1" applyBorder="1" applyAlignment="1" applyProtection="1">
      <alignment/>
      <protection/>
    </xf>
    <xf numFmtId="3" fontId="5" fillId="7" borderId="62" xfId="0" applyNumberFormat="1" applyFont="1" applyFill="1" applyBorder="1" applyAlignment="1" applyProtection="1">
      <alignment/>
      <protection/>
    </xf>
    <xf numFmtId="0" fontId="4" fillId="0" borderId="45" xfId="0" applyFont="1" applyBorder="1" applyAlignment="1" applyProtection="1" quotePrefix="1">
      <alignment/>
      <protection/>
    </xf>
    <xf numFmtId="0" fontId="9" fillId="0" borderId="45" xfId="0" applyFont="1" applyBorder="1" applyAlignment="1" applyProtection="1">
      <alignment horizontal="centerContinuous"/>
      <protection/>
    </xf>
    <xf numFmtId="3" fontId="5" fillId="7" borderId="5" xfId="0" applyNumberFormat="1" applyFont="1" applyFill="1" applyBorder="1" applyAlignment="1" applyProtection="1">
      <alignment/>
      <protection/>
    </xf>
    <xf numFmtId="3" fontId="5" fillId="7" borderId="46" xfId="0" applyNumberFormat="1" applyFont="1" applyFill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66" xfId="22" applyFont="1" applyBorder="1" applyProtection="1">
      <alignment/>
      <protection/>
    </xf>
    <xf numFmtId="0" fontId="6" fillId="0" borderId="67" xfId="22" applyFont="1" applyBorder="1" applyProtection="1">
      <alignment/>
      <protection/>
    </xf>
    <xf numFmtId="0" fontId="6" fillId="0" borderId="68" xfId="22" applyFont="1" applyBorder="1" applyProtection="1">
      <alignment/>
      <protection/>
    </xf>
    <xf numFmtId="0" fontId="5" fillId="0" borderId="69" xfId="22" applyFont="1" applyBorder="1" applyProtection="1">
      <alignment/>
      <protection/>
    </xf>
    <xf numFmtId="0" fontId="4" fillId="0" borderId="70" xfId="22" applyFont="1" applyBorder="1" applyProtection="1">
      <alignment/>
      <protection/>
    </xf>
    <xf numFmtId="0" fontId="6" fillId="4" borderId="71" xfId="22" applyFont="1" applyFill="1" applyBorder="1" applyProtection="1">
      <alignment/>
      <protection locked="0"/>
    </xf>
    <xf numFmtId="0" fontId="4" fillId="0" borderId="72" xfId="22" applyFont="1" applyBorder="1" applyProtection="1">
      <alignment/>
      <protection/>
    </xf>
    <xf numFmtId="0" fontId="5" fillId="0" borderId="73" xfId="22" applyFont="1" applyBorder="1" applyProtection="1">
      <alignment/>
      <protection/>
    </xf>
    <xf numFmtId="0" fontId="5" fillId="0" borderId="74" xfId="22" applyFont="1" applyBorder="1" applyProtection="1">
      <alignment/>
      <protection/>
    </xf>
    <xf numFmtId="0" fontId="5" fillId="0" borderId="75" xfId="22" applyFont="1" applyBorder="1" applyProtection="1">
      <alignment/>
      <protection/>
    </xf>
    <xf numFmtId="0" fontId="5" fillId="0" borderId="76" xfId="22" applyFont="1" applyBorder="1" applyProtection="1">
      <alignment/>
      <protection/>
    </xf>
    <xf numFmtId="0" fontId="6" fillId="0" borderId="77" xfId="22" applyFont="1" applyBorder="1" applyProtection="1">
      <alignment/>
      <protection/>
    </xf>
    <xf numFmtId="0" fontId="5" fillId="0" borderId="78" xfId="22" applyFont="1" applyBorder="1" applyProtection="1">
      <alignment/>
      <protection/>
    </xf>
    <xf numFmtId="0" fontId="12" fillId="0" borderId="79" xfId="22" applyFont="1" applyBorder="1" applyProtection="1">
      <alignment/>
      <protection/>
    </xf>
    <xf numFmtId="0" fontId="12" fillId="0" borderId="80" xfId="22" applyFont="1" applyBorder="1" applyAlignment="1" applyProtection="1">
      <alignment horizontal="right"/>
      <protection/>
    </xf>
    <xf numFmtId="0" fontId="12" fillId="0" borderId="81" xfId="22" applyFont="1" applyBorder="1" applyProtection="1">
      <alignment/>
      <protection/>
    </xf>
    <xf numFmtId="0" fontId="5" fillId="0" borderId="0" xfId="23" applyFont="1" applyBorder="1" applyAlignment="1" applyProtection="1">
      <alignment horizontal="centerContinuous"/>
      <protection/>
    </xf>
    <xf numFmtId="0" fontId="5" fillId="0" borderId="0" xfId="23" applyFont="1" applyBorder="1" applyProtection="1">
      <alignment/>
      <protection/>
    </xf>
    <xf numFmtId="0" fontId="5" fillId="0" borderId="0" xfId="23" applyFont="1" applyBorder="1" applyAlignment="1" applyProtection="1">
      <alignment horizontal="center"/>
      <protection/>
    </xf>
    <xf numFmtId="37" fontId="5" fillId="0" borderId="0" xfId="23" applyNumberFormat="1" applyFont="1" applyFill="1" applyBorder="1" applyAlignment="1" applyProtection="1">
      <alignment horizontal="center"/>
      <protection/>
    </xf>
    <xf numFmtId="0" fontId="4" fillId="0" borderId="66" xfId="23" applyFont="1" applyBorder="1" applyAlignment="1" applyProtection="1">
      <alignment horizontal="centerContinuous"/>
      <protection/>
    </xf>
    <xf numFmtId="0" fontId="5" fillId="0" borderId="67" xfId="23" applyFont="1" applyBorder="1" applyAlignment="1" applyProtection="1">
      <alignment horizontal="centerContinuous"/>
      <protection/>
    </xf>
    <xf numFmtId="0" fontId="5" fillId="0" borderId="82" xfId="23" applyFont="1" applyBorder="1" applyAlignment="1" applyProtection="1">
      <alignment horizontal="centerContinuous"/>
      <protection/>
    </xf>
    <xf numFmtId="0" fontId="5" fillId="0" borderId="83" xfId="23" applyFont="1" applyBorder="1" applyAlignment="1" applyProtection="1">
      <alignment horizontal="centerContinuous"/>
      <protection/>
    </xf>
    <xf numFmtId="0" fontId="5" fillId="0" borderId="74" xfId="23" applyFont="1" applyBorder="1" applyProtection="1">
      <alignment/>
      <protection/>
    </xf>
    <xf numFmtId="0" fontId="5" fillId="0" borderId="73" xfId="23" applyFont="1" applyBorder="1" applyProtection="1">
      <alignment/>
      <protection/>
    </xf>
    <xf numFmtId="0" fontId="5" fillId="0" borderId="76" xfId="23" applyFont="1" applyBorder="1" applyProtection="1">
      <alignment/>
      <protection/>
    </xf>
    <xf numFmtId="0" fontId="5" fillId="0" borderId="73" xfId="23" applyFont="1" applyBorder="1" applyAlignment="1" applyProtection="1">
      <alignment horizontal="center"/>
      <protection/>
    </xf>
    <xf numFmtId="0" fontId="5" fillId="0" borderId="76" xfId="23" applyFont="1" applyBorder="1" applyAlignment="1" applyProtection="1">
      <alignment horizontal="centerContinuous"/>
      <protection/>
    </xf>
    <xf numFmtId="0" fontId="5" fillId="0" borderId="78" xfId="23" applyFont="1" applyBorder="1" applyProtection="1">
      <alignment/>
      <protection/>
    </xf>
    <xf numFmtId="0" fontId="5" fillId="0" borderId="77" xfId="23" applyFont="1" applyBorder="1" applyAlignment="1" applyProtection="1">
      <alignment horizontal="center"/>
      <protection/>
    </xf>
    <xf numFmtId="37" fontId="5" fillId="2" borderId="77" xfId="23" applyNumberFormat="1" applyFont="1" applyFill="1" applyBorder="1" applyProtection="1">
      <alignment/>
      <protection/>
    </xf>
    <xf numFmtId="37" fontId="5" fillId="0" borderId="73" xfId="23" applyNumberFormat="1" applyFont="1" applyBorder="1" applyProtection="1">
      <alignment/>
      <protection/>
    </xf>
    <xf numFmtId="37" fontId="6" fillId="0" borderId="73" xfId="23" applyNumberFormat="1" applyFont="1" applyBorder="1" applyProtection="1">
      <alignment/>
      <protection/>
    </xf>
    <xf numFmtId="37" fontId="5" fillId="0" borderId="73" xfId="23" applyNumberFormat="1" applyFont="1" applyFill="1" applyBorder="1" applyProtection="1">
      <alignment/>
      <protection/>
    </xf>
    <xf numFmtId="0" fontId="4" fillId="0" borderId="84" xfId="23" applyFont="1" applyBorder="1" applyProtection="1">
      <alignment/>
      <protection/>
    </xf>
    <xf numFmtId="37" fontId="4" fillId="0" borderId="85" xfId="23" applyNumberFormat="1" applyFont="1" applyBorder="1" applyProtection="1">
      <alignment/>
      <protection/>
    </xf>
    <xf numFmtId="37" fontId="5" fillId="0" borderId="73" xfId="23" applyNumberFormat="1" applyFont="1" applyBorder="1" applyAlignment="1" applyProtection="1">
      <alignment horizontal="center"/>
      <protection/>
    </xf>
    <xf numFmtId="37" fontId="5" fillId="0" borderId="77" xfId="23" applyNumberFormat="1" applyFont="1" applyBorder="1" applyProtection="1">
      <alignment/>
      <protection/>
    </xf>
    <xf numFmtId="0" fontId="5" fillId="0" borderId="86" xfId="23" applyFont="1" applyBorder="1" applyProtection="1">
      <alignment/>
      <protection/>
    </xf>
    <xf numFmtId="37" fontId="5" fillId="0" borderId="87" xfId="23" applyNumberFormat="1" applyFont="1" applyBorder="1" applyProtection="1">
      <alignment/>
      <protection/>
    </xf>
    <xf numFmtId="37" fontId="5" fillId="0" borderId="81" xfId="23" applyNumberFormat="1" applyFont="1" applyBorder="1" applyProtection="1">
      <alignment/>
      <protection/>
    </xf>
    <xf numFmtId="0" fontId="11" fillId="0" borderId="79" xfId="25" applyFont="1" applyBorder="1" applyProtection="1">
      <alignment/>
      <protection/>
    </xf>
    <xf numFmtId="0" fontId="5" fillId="0" borderId="80" xfId="23" applyFont="1" applyBorder="1" applyAlignment="1" applyProtection="1">
      <alignment horizontal="centerContinuous"/>
      <protection/>
    </xf>
    <xf numFmtId="0" fontId="5" fillId="0" borderId="80" xfId="23" applyFont="1" applyBorder="1" applyProtection="1">
      <alignment/>
      <protection/>
    </xf>
    <xf numFmtId="0" fontId="5" fillId="0" borderId="81" xfId="23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7" fontId="4" fillId="3" borderId="88" xfId="23" applyNumberFormat="1" applyFont="1" applyFill="1" applyBorder="1" applyProtection="1">
      <alignment/>
      <protection/>
    </xf>
    <xf numFmtId="37" fontId="4" fillId="3" borderId="65" xfId="23" applyNumberFormat="1" applyFont="1" applyFill="1" applyBorder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applyProtection="1">
      <alignment horizontal="centerContinuous"/>
      <protection/>
    </xf>
    <xf numFmtId="0" fontId="5" fillId="8" borderId="0" xfId="0" applyFont="1" applyFill="1" applyBorder="1" applyAlignment="1" applyProtection="1">
      <alignment horizontal="centerContinuous"/>
      <protection/>
    </xf>
    <xf numFmtId="0" fontId="5" fillId="9" borderId="22" xfId="0" applyFont="1" applyFill="1" applyBorder="1" applyAlignment="1" applyProtection="1">
      <alignment/>
      <protection/>
    </xf>
    <xf numFmtId="0" fontId="5" fillId="9" borderId="13" xfId="0" applyFont="1" applyFill="1" applyBorder="1" applyAlignment="1" applyProtection="1">
      <alignment/>
      <protection/>
    </xf>
    <xf numFmtId="0" fontId="4" fillId="9" borderId="45" xfId="0" applyFont="1" applyFill="1" applyBorder="1" applyAlignment="1" applyProtection="1">
      <alignment horizontal="left" indent="4"/>
      <protection/>
    </xf>
    <xf numFmtId="0" fontId="5" fillId="9" borderId="0" xfId="0" applyFont="1" applyFill="1" applyBorder="1" applyAlignment="1" applyProtection="1">
      <alignment horizontal="left" indent="4"/>
      <protection/>
    </xf>
    <xf numFmtId="0" fontId="4" fillId="9" borderId="1" xfId="0" applyFont="1" applyFill="1" applyBorder="1" applyAlignment="1" applyProtection="1">
      <alignment horizontal="left" indent="4"/>
      <protection/>
    </xf>
    <xf numFmtId="0" fontId="16" fillId="9" borderId="1" xfId="0" applyFont="1" applyFill="1" applyBorder="1" applyAlignment="1" applyProtection="1">
      <alignment horizontal="center"/>
      <protection/>
    </xf>
    <xf numFmtId="0" fontId="16" fillId="9" borderId="11" xfId="0" applyFont="1" applyFill="1" applyBorder="1" applyAlignment="1" applyProtection="1">
      <alignment horizontal="center"/>
      <protection/>
    </xf>
    <xf numFmtId="0" fontId="5" fillId="9" borderId="47" xfId="0" applyFont="1" applyFill="1" applyBorder="1" applyAlignment="1" applyProtection="1">
      <alignment/>
      <protection/>
    </xf>
    <xf numFmtId="0" fontId="5" fillId="9" borderId="3" xfId="0" applyFont="1" applyFill="1" applyBorder="1" applyAlignment="1" applyProtection="1">
      <alignment/>
      <protection/>
    </xf>
    <xf numFmtId="0" fontId="6" fillId="9" borderId="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8" borderId="0" xfId="22" applyFont="1" applyFill="1" applyBorder="1" applyAlignment="1" applyProtection="1">
      <alignment horizontal="centerContinuous"/>
      <protection/>
    </xf>
    <xf numFmtId="0" fontId="4" fillId="8" borderId="66" xfId="23" applyFont="1" applyFill="1" applyBorder="1" applyAlignment="1" applyProtection="1">
      <alignment horizontal="centerContinuous"/>
      <protection/>
    </xf>
    <xf numFmtId="0" fontId="5" fillId="8" borderId="67" xfId="23" applyFont="1" applyFill="1" applyBorder="1" applyAlignment="1" applyProtection="1">
      <alignment horizontal="centerContinuous"/>
      <protection/>
    </xf>
    <xf numFmtId="0" fontId="5" fillId="8" borderId="82" xfId="23" applyFont="1" applyFill="1" applyBorder="1" applyAlignment="1" applyProtection="1">
      <alignment horizontal="centerContinuous"/>
      <protection/>
    </xf>
    <xf numFmtId="0" fontId="3" fillId="8" borderId="17" xfId="24" applyFont="1" applyFill="1" applyBorder="1" applyAlignment="1" applyProtection="1">
      <alignment horizontal="centerContinuous"/>
      <protection/>
    </xf>
    <xf numFmtId="0" fontId="5" fillId="8" borderId="9" xfId="24" applyFont="1" applyFill="1" applyBorder="1" applyAlignment="1" applyProtection="1">
      <alignment horizontal="centerContinuous"/>
      <protection/>
    </xf>
    <xf numFmtId="0" fontId="5" fillId="8" borderId="10" xfId="24" applyFont="1" applyFill="1" applyBorder="1" applyAlignment="1" applyProtection="1">
      <alignment horizontal="centerContinuous"/>
      <protection/>
    </xf>
    <xf numFmtId="166" fontId="4" fillId="8" borderId="20" xfId="0" applyNumberFormat="1" applyFont="1" applyFill="1" applyBorder="1" applyAlignment="1" applyProtection="1">
      <alignment horizontal="centerContinuous"/>
      <protection/>
    </xf>
    <xf numFmtId="166" fontId="5" fillId="8" borderId="0" xfId="0" applyNumberFormat="1" applyFont="1" applyFill="1" applyAlignment="1" applyProtection="1">
      <alignment horizontal="centerContinuous"/>
      <protection/>
    </xf>
    <xf numFmtId="0" fontId="5" fillId="8" borderId="0" xfId="0" applyFont="1" applyFill="1" applyAlignment="1" applyProtection="1">
      <alignment horizontal="centerContinuous"/>
      <protection/>
    </xf>
    <xf numFmtId="0" fontId="4" fillId="8" borderId="0" xfId="0" applyFont="1" applyFill="1" applyAlignment="1" applyProtection="1">
      <alignment horizontal="centerContinuous"/>
      <protection/>
    </xf>
    <xf numFmtId="0" fontId="5" fillId="8" borderId="1" xfId="0" applyFont="1" applyFill="1" applyBorder="1" applyAlignment="1" applyProtection="1">
      <alignment horizontal="centerContinuous"/>
      <protection/>
    </xf>
    <xf numFmtId="166" fontId="4" fillId="8" borderId="21" xfId="0" applyNumberFormat="1" applyFont="1" applyFill="1" applyBorder="1" applyAlignment="1" applyProtection="1">
      <alignment horizontal="centerContinuous"/>
      <protection/>
    </xf>
    <xf numFmtId="166" fontId="4" fillId="8" borderId="22" xfId="0" applyNumberFormat="1" applyFont="1" applyFill="1" applyBorder="1" applyAlignment="1" applyProtection="1">
      <alignment horizontal="centerContinuous"/>
      <protection/>
    </xf>
    <xf numFmtId="0" fontId="4" fillId="8" borderId="22" xfId="0" applyFont="1" applyFill="1" applyBorder="1" applyAlignment="1" applyProtection="1">
      <alignment horizontal="centerContinuous"/>
      <protection/>
    </xf>
    <xf numFmtId="0" fontId="4" fillId="8" borderId="3" xfId="0" applyFont="1" applyFill="1" applyBorder="1" applyAlignment="1" applyProtection="1">
      <alignment horizontal="centerContinuous"/>
      <protection/>
    </xf>
    <xf numFmtId="0" fontId="1" fillId="9" borderId="2" xfId="24" applyFont="1" applyFill="1" applyBorder="1" applyAlignment="1" applyProtection="1">
      <alignment horizontal="center"/>
      <protection/>
    </xf>
    <xf numFmtId="0" fontId="1" fillId="9" borderId="1" xfId="24" applyFont="1" applyFill="1" applyBorder="1" applyAlignment="1" applyProtection="1">
      <alignment horizontal="center"/>
      <protection/>
    </xf>
    <xf numFmtId="0" fontId="1" fillId="9" borderId="1" xfId="24" applyFont="1" applyFill="1" applyBorder="1" applyAlignment="1" applyProtection="1">
      <alignment horizontal="centerContinuous"/>
      <protection/>
    </xf>
    <xf numFmtId="0" fontId="1" fillId="9" borderId="3" xfId="24" applyFont="1" applyFill="1" applyBorder="1" applyAlignment="1" applyProtection="1">
      <alignment horizontal="centerContinuous"/>
      <protection/>
    </xf>
    <xf numFmtId="0" fontId="1" fillId="9" borderId="2" xfId="24" applyFont="1" applyFill="1" applyBorder="1" applyAlignment="1" applyProtection="1">
      <alignment horizontal="centerContinuous"/>
      <protection/>
    </xf>
    <xf numFmtId="0" fontId="1" fillId="9" borderId="11" xfId="24" applyFont="1" applyFill="1" applyBorder="1" applyAlignment="1" applyProtection="1">
      <alignment horizontal="centerContinuous"/>
      <protection/>
    </xf>
    <xf numFmtId="0" fontId="1" fillId="9" borderId="13" xfId="24" applyFont="1" applyFill="1" applyBorder="1" applyAlignment="1" applyProtection="1">
      <alignment horizontal="centerContinuous"/>
      <protection/>
    </xf>
    <xf numFmtId="0" fontId="5" fillId="9" borderId="2" xfId="23" applyFont="1" applyFill="1" applyBorder="1" applyProtection="1">
      <alignment/>
      <protection/>
    </xf>
    <xf numFmtId="0" fontId="5" fillId="9" borderId="0" xfId="23" applyFont="1" applyFill="1" applyBorder="1" applyProtection="1">
      <alignment/>
      <protection/>
    </xf>
    <xf numFmtId="0" fontId="5" fillId="9" borderId="0" xfId="23" applyFont="1" applyFill="1" applyBorder="1" applyAlignment="1" applyProtection="1">
      <alignment horizontal="centerContinuous"/>
      <protection/>
    </xf>
    <xf numFmtId="0" fontId="5" fillId="9" borderId="1" xfId="23" applyFont="1" applyFill="1" applyBorder="1" applyProtection="1">
      <alignment/>
      <protection/>
    </xf>
    <xf numFmtId="0" fontId="5" fillId="9" borderId="3" xfId="23" applyFont="1" applyFill="1" applyBorder="1" applyAlignment="1" applyProtection="1">
      <alignment horizontal="center"/>
      <protection/>
    </xf>
    <xf numFmtId="0" fontId="5" fillId="9" borderId="7" xfId="23" applyFont="1" applyFill="1" applyBorder="1" applyProtection="1">
      <alignment/>
      <protection/>
    </xf>
    <xf numFmtId="0" fontId="5" fillId="9" borderId="1" xfId="23" applyFont="1" applyFill="1" applyBorder="1" applyAlignment="1" applyProtection="1">
      <alignment horizontal="center"/>
      <protection/>
    </xf>
    <xf numFmtId="0" fontId="5" fillId="9" borderId="73" xfId="23" applyFont="1" applyFill="1" applyBorder="1" applyProtection="1">
      <alignment/>
      <protection/>
    </xf>
    <xf numFmtId="0" fontId="5" fillId="9" borderId="8" xfId="23" applyFont="1" applyFill="1" applyBorder="1" applyAlignment="1" applyProtection="1">
      <alignment horizontal="centerContinuous"/>
      <protection/>
    </xf>
    <xf numFmtId="0" fontId="5" fillId="9" borderId="0" xfId="23" applyFont="1" applyFill="1" applyBorder="1" applyAlignment="1" applyProtection="1">
      <alignment horizontal="center"/>
      <protection/>
    </xf>
    <xf numFmtId="0" fontId="5" fillId="9" borderId="73" xfId="23" applyFont="1" applyFill="1" applyBorder="1" applyAlignment="1" applyProtection="1">
      <alignment horizontal="center"/>
      <protection/>
    </xf>
    <xf numFmtId="0" fontId="5" fillId="9" borderId="3" xfId="23" applyFont="1" applyFill="1" applyBorder="1" applyAlignment="1" applyProtection="1">
      <alignment horizontal="centerContinuous"/>
      <protection/>
    </xf>
    <xf numFmtId="0" fontId="5" fillId="9" borderId="77" xfId="23" applyFont="1" applyFill="1" applyBorder="1" applyAlignment="1" applyProtection="1">
      <alignment horizontal="center"/>
      <protection/>
    </xf>
    <xf numFmtId="0" fontId="5" fillId="9" borderId="1" xfId="23" applyFont="1" applyFill="1" applyBorder="1" applyAlignment="1" applyProtection="1">
      <alignment horizontal="centerContinuous"/>
      <protection/>
    </xf>
    <xf numFmtId="0" fontId="5" fillId="9" borderId="74" xfId="23" applyFont="1" applyFill="1" applyBorder="1" applyProtection="1">
      <alignment/>
      <protection/>
    </xf>
    <xf numFmtId="0" fontId="5" fillId="9" borderId="76" xfId="23" applyFont="1" applyFill="1" applyBorder="1" applyProtection="1">
      <alignment/>
      <protection/>
    </xf>
    <xf numFmtId="0" fontId="5" fillId="9" borderId="76" xfId="23" applyFont="1" applyFill="1" applyBorder="1" applyAlignment="1" applyProtection="1">
      <alignment horizontal="centerContinuous"/>
      <protection/>
    </xf>
    <xf numFmtId="0" fontId="5" fillId="9" borderId="78" xfId="23" applyFont="1" applyFill="1" applyBorder="1" applyProtection="1">
      <alignment/>
      <protection/>
    </xf>
    <xf numFmtId="0" fontId="5" fillId="9" borderId="7" xfId="24" applyFont="1" applyFill="1" applyBorder="1" applyProtection="1">
      <alignment/>
      <protection/>
    </xf>
    <xf numFmtId="0" fontId="5" fillId="9" borderId="8" xfId="24" applyFont="1" applyFill="1" applyBorder="1" applyProtection="1">
      <alignment/>
      <protection/>
    </xf>
    <xf numFmtId="0" fontId="5" fillId="9" borderId="8" xfId="24" applyFont="1" applyFill="1" applyBorder="1" applyAlignment="1" applyProtection="1">
      <alignment horizontal="center"/>
      <protection/>
    </xf>
    <xf numFmtId="0" fontId="5" fillId="9" borderId="12" xfId="24" applyFont="1" applyFill="1" applyBorder="1" applyProtection="1">
      <alignment/>
      <protection/>
    </xf>
    <xf numFmtId="0" fontId="4" fillId="9" borderId="44" xfId="0" applyFont="1" applyFill="1" applyBorder="1" applyAlignment="1" applyProtection="1">
      <alignment/>
      <protection/>
    </xf>
    <xf numFmtId="0" fontId="4" fillId="9" borderId="46" xfId="0" applyFont="1" applyFill="1" applyBorder="1" applyAlignment="1" applyProtection="1">
      <alignment/>
      <protection/>
    </xf>
    <xf numFmtId="0" fontId="4" fillId="9" borderId="23" xfId="0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/>
      <protection/>
    </xf>
    <xf numFmtId="0" fontId="4" fillId="9" borderId="5" xfId="0" applyFont="1" applyFill="1" applyBorder="1" applyAlignment="1" applyProtection="1">
      <alignment horizontal="center"/>
      <protection/>
    </xf>
    <xf numFmtId="0" fontId="4" fillId="9" borderId="1" xfId="0" applyFont="1" applyFill="1" applyBorder="1" applyAlignment="1" applyProtection="1">
      <alignment horizontal="center"/>
      <protection/>
    </xf>
    <xf numFmtId="0" fontId="4" fillId="9" borderId="1" xfId="0" applyFont="1" applyFill="1" applyBorder="1" applyAlignment="1" applyProtection="1">
      <alignment horizontal="centerContinuous"/>
      <protection/>
    </xf>
    <xf numFmtId="0" fontId="4" fillId="9" borderId="3" xfId="0" applyFont="1" applyFill="1" applyBorder="1" applyAlignment="1" applyProtection="1">
      <alignment/>
      <protection/>
    </xf>
    <xf numFmtId="0" fontId="4" fillId="9" borderId="39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Continuous"/>
      <protection/>
    </xf>
    <xf numFmtId="0" fontId="4" fillId="9" borderId="4" xfId="0" applyFont="1" applyFill="1" applyBorder="1" applyAlignment="1" applyProtection="1">
      <alignment horizontal="center"/>
      <protection/>
    </xf>
    <xf numFmtId="0" fontId="4" fillId="9" borderId="2" xfId="0" applyFont="1" applyFill="1" applyBorder="1" applyAlignment="1" applyProtection="1">
      <alignment horizontal="center"/>
      <protection/>
    </xf>
    <xf numFmtId="0" fontId="4" fillId="9" borderId="0" xfId="0" applyFont="1" applyFill="1" applyAlignment="1" applyProtection="1">
      <alignment/>
      <protection/>
    </xf>
    <xf numFmtId="0" fontId="4" fillId="9" borderId="22" xfId="0" applyFont="1" applyFill="1" applyBorder="1" applyAlignment="1" applyProtection="1">
      <alignment/>
      <protection/>
    </xf>
    <xf numFmtId="0" fontId="4" fillId="9" borderId="19" xfId="0" applyFont="1" applyFill="1" applyBorder="1" applyAlignment="1" applyProtection="1">
      <alignment/>
      <protection/>
    </xf>
    <xf numFmtId="0" fontId="4" fillId="9" borderId="2" xfId="0" applyFont="1" applyFill="1" applyBorder="1" applyAlignment="1" applyProtection="1">
      <alignment/>
      <protection/>
    </xf>
    <xf numFmtId="0" fontId="4" fillId="9" borderId="39" xfId="0" applyFont="1" applyFill="1" applyBorder="1" applyAlignment="1" applyProtection="1">
      <alignment/>
      <protection/>
    </xf>
    <xf numFmtId="0" fontId="5" fillId="9" borderId="2" xfId="0" applyFont="1" applyFill="1" applyBorder="1" applyAlignment="1" applyProtection="1">
      <alignment horizontal="center"/>
      <protection/>
    </xf>
    <xf numFmtId="0" fontId="4" fillId="9" borderId="18" xfId="0" applyFont="1" applyFill="1" applyBorder="1" applyAlignment="1" applyProtection="1">
      <alignment/>
      <protection/>
    </xf>
    <xf numFmtId="0" fontId="4" fillId="9" borderId="17" xfId="0" applyFont="1" applyFill="1" applyBorder="1" applyAlignment="1" applyProtection="1">
      <alignment/>
      <protection/>
    </xf>
    <xf numFmtId="0" fontId="5" fillId="9" borderId="9" xfId="0" applyFont="1" applyFill="1" applyBorder="1" applyAlignment="1" applyProtection="1">
      <alignment/>
      <protection/>
    </xf>
    <xf numFmtId="0" fontId="4" fillId="9" borderId="63" xfId="0" applyFont="1" applyFill="1" applyBorder="1" applyAlignment="1" applyProtection="1">
      <alignment/>
      <protection/>
    </xf>
    <xf numFmtId="0" fontId="5" fillId="9" borderId="2" xfId="0" applyFont="1" applyFill="1" applyBorder="1" applyAlignment="1" applyProtection="1">
      <alignment/>
      <protection/>
    </xf>
    <xf numFmtId="0" fontId="1" fillId="9" borderId="4" xfId="0" applyFont="1" applyFill="1" applyBorder="1" applyAlignment="1" applyProtection="1">
      <alignment horizontal="center"/>
      <protection/>
    </xf>
    <xf numFmtId="0" fontId="5" fillId="9" borderId="44" xfId="0" applyFont="1" applyFill="1" applyBorder="1" applyAlignment="1" applyProtection="1">
      <alignment/>
      <protection/>
    </xf>
    <xf numFmtId="0" fontId="1" fillId="9" borderId="5" xfId="0" applyFont="1" applyFill="1" applyBorder="1" applyAlignment="1" applyProtection="1">
      <alignment horizontal="center"/>
      <protection/>
    </xf>
    <xf numFmtId="0" fontId="5" fillId="9" borderId="46" xfId="0" applyFont="1" applyFill="1" applyBorder="1" applyAlignment="1" applyProtection="1">
      <alignment horizontal="center"/>
      <protection/>
    </xf>
    <xf numFmtId="0" fontId="5" fillId="9" borderId="1" xfId="0" applyFont="1" applyFill="1" applyBorder="1" applyAlignment="1" applyProtection="1">
      <alignment/>
      <protection/>
    </xf>
    <xf numFmtId="0" fontId="7" fillId="9" borderId="5" xfId="0" applyFont="1" applyFill="1" applyBorder="1" applyAlignment="1" applyProtection="1">
      <alignment horizontal="center"/>
      <protection/>
    </xf>
    <xf numFmtId="0" fontId="1" fillId="9" borderId="39" xfId="0" applyFont="1" applyFill="1" applyBorder="1" applyAlignment="1" applyProtection="1">
      <alignment horizontal="center"/>
      <protection/>
    </xf>
    <xf numFmtId="0" fontId="5" fillId="9" borderId="62" xfId="0" applyFont="1" applyFill="1" applyBorder="1" applyAlignment="1" applyProtection="1">
      <alignment horizontal="center"/>
      <protection/>
    </xf>
    <xf numFmtId="0" fontId="5" fillId="7" borderId="89" xfId="0" applyFont="1" applyFill="1" applyBorder="1" applyAlignment="1" applyProtection="1">
      <alignment/>
      <protection/>
    </xf>
    <xf numFmtId="0" fontId="5" fillId="7" borderId="90" xfId="0" applyFont="1" applyFill="1" applyBorder="1" applyAlignment="1" applyProtection="1">
      <alignment/>
      <protection/>
    </xf>
    <xf numFmtId="0" fontId="20" fillId="8" borderId="0" xfId="0" applyFont="1" applyFill="1" applyAlignment="1" applyProtection="1">
      <alignment horizontal="centerContinuous"/>
      <protection/>
    </xf>
    <xf numFmtId="0" fontId="4" fillId="9" borderId="46" xfId="0" applyFont="1" applyFill="1" applyBorder="1" applyAlignment="1" applyProtection="1">
      <alignment horizontal="center"/>
      <protection/>
    </xf>
    <xf numFmtId="7" fontId="5" fillId="3" borderId="3" xfId="0" applyNumberFormat="1" applyFont="1" applyFill="1" applyBorder="1" applyAlignment="1" applyProtection="1">
      <alignment/>
      <protection/>
    </xf>
    <xf numFmtId="0" fontId="6" fillId="4" borderId="37" xfId="0" applyFont="1" applyFill="1" applyBorder="1" applyAlignment="1" applyProtection="1">
      <alignment/>
      <protection locked="0"/>
    </xf>
    <xf numFmtId="3" fontId="4" fillId="3" borderId="3" xfId="25" applyNumberFormat="1" applyFont="1" applyFill="1" applyBorder="1" applyProtection="1">
      <alignment/>
      <protection/>
    </xf>
    <xf numFmtId="165" fontId="5" fillId="3" borderId="15" xfId="0" applyNumberFormat="1" applyFont="1" applyFill="1" applyBorder="1" applyAlignment="1" applyProtection="1">
      <alignment/>
      <protection/>
    </xf>
    <xf numFmtId="3" fontId="4" fillId="3" borderId="24" xfId="0" applyNumberFormat="1" applyFont="1" applyFill="1" applyBorder="1" applyAlignment="1" applyProtection="1">
      <alignment/>
      <protection/>
    </xf>
    <xf numFmtId="3" fontId="4" fillId="3" borderId="64" xfId="0" applyNumberFormat="1" applyFont="1" applyFill="1" applyBorder="1" applyAlignment="1" applyProtection="1">
      <alignment/>
      <protection/>
    </xf>
    <xf numFmtId="3" fontId="4" fillId="3" borderId="36" xfId="0" applyNumberFormat="1" applyFont="1" applyFill="1" applyBorder="1" applyAlignment="1" applyProtection="1">
      <alignment/>
      <protection/>
    </xf>
    <xf numFmtId="3" fontId="4" fillId="3" borderId="91" xfId="0" applyNumberFormat="1" applyFont="1" applyFill="1" applyBorder="1" applyAlignment="1" applyProtection="1">
      <alignment/>
      <protection/>
    </xf>
    <xf numFmtId="0" fontId="4" fillId="9" borderId="1" xfId="25" applyFont="1" applyFill="1" applyBorder="1" applyAlignment="1" applyProtection="1">
      <alignment horizontal="centerContinuous"/>
      <protection/>
    </xf>
    <xf numFmtId="37" fontId="6" fillId="4" borderId="29" xfId="25" applyNumberFormat="1" applyFont="1" applyFill="1" applyBorder="1" applyProtection="1">
      <alignment/>
      <protection locked="0"/>
    </xf>
    <xf numFmtId="0" fontId="5" fillId="0" borderId="0" xfId="25" applyFont="1" applyBorder="1" applyProtection="1">
      <alignment/>
      <protection/>
    </xf>
    <xf numFmtId="0" fontId="5" fillId="0" borderId="11" xfId="25" applyFont="1" applyBorder="1" applyProtection="1">
      <alignment/>
      <protection/>
    </xf>
    <xf numFmtId="0" fontId="17" fillId="9" borderId="73" xfId="25" applyFont="1" applyFill="1" applyBorder="1" applyAlignment="1" applyProtection="1">
      <alignment horizontal="centerContinuous"/>
      <protection/>
    </xf>
    <xf numFmtId="3" fontId="4" fillId="3" borderId="77" xfId="25" applyNumberFormat="1" applyFont="1" applyFill="1" applyBorder="1" applyProtection="1">
      <alignment/>
      <protection/>
    </xf>
    <xf numFmtId="0" fontId="4" fillId="0" borderId="70" xfId="25" applyFont="1" applyBorder="1" applyProtection="1">
      <alignment/>
      <protection/>
    </xf>
    <xf numFmtId="0" fontId="9" fillId="0" borderId="70" xfId="25" applyFont="1" applyBorder="1" applyProtection="1">
      <alignment/>
      <protection/>
    </xf>
    <xf numFmtId="0" fontId="5" fillId="0" borderId="73" xfId="25" applyFont="1" applyBorder="1" applyProtection="1">
      <alignment/>
      <protection/>
    </xf>
    <xf numFmtId="0" fontId="9" fillId="0" borderId="92" xfId="25" applyFont="1" applyBorder="1" applyProtection="1">
      <alignment/>
      <protection/>
    </xf>
    <xf numFmtId="0" fontId="5" fillId="0" borderId="51" xfId="25" applyFont="1" applyBorder="1" applyProtection="1">
      <alignment/>
      <protection/>
    </xf>
    <xf numFmtId="0" fontId="4" fillId="9" borderId="70" xfId="25" applyFont="1" applyFill="1" applyBorder="1" applyProtection="1">
      <alignment/>
      <protection/>
    </xf>
    <xf numFmtId="0" fontId="4" fillId="0" borderId="11" xfId="25" applyFont="1" applyBorder="1" applyProtection="1">
      <alignment/>
      <protection/>
    </xf>
    <xf numFmtId="0" fontId="4" fillId="9" borderId="73" xfId="25" applyFont="1" applyFill="1" applyBorder="1" applyAlignment="1" applyProtection="1">
      <alignment horizontal="centerContinuous"/>
      <protection/>
    </xf>
    <xf numFmtId="37" fontId="4" fillId="0" borderId="8" xfId="24" applyNumberFormat="1" applyFont="1" applyBorder="1" applyProtection="1">
      <alignment/>
      <protection/>
    </xf>
    <xf numFmtId="0" fontId="4" fillId="0" borderId="76" xfId="23" applyFont="1" applyBorder="1" applyProtection="1">
      <alignment/>
      <protection/>
    </xf>
    <xf numFmtId="0" fontId="15" fillId="5" borderId="93" xfId="23" applyFont="1" applyFill="1" applyBorder="1" applyProtection="1">
      <alignment/>
      <protection/>
    </xf>
    <xf numFmtId="0" fontId="5" fillId="5" borderId="94" xfId="25" applyFont="1" applyFill="1" applyBorder="1" applyProtection="1">
      <alignment/>
      <protection/>
    </xf>
    <xf numFmtId="0" fontId="5" fillId="5" borderId="95" xfId="25" applyFont="1" applyFill="1" applyBorder="1" applyProtection="1">
      <alignment/>
      <protection/>
    </xf>
    <xf numFmtId="0" fontId="4" fillId="9" borderId="45" xfId="0" applyFont="1" applyFill="1" applyBorder="1" applyAlignment="1" applyProtection="1">
      <alignment/>
      <protection/>
    </xf>
    <xf numFmtId="0" fontId="10" fillId="9" borderId="0" xfId="0" applyFont="1" applyFill="1" applyBorder="1" applyAlignment="1" applyProtection="1">
      <alignment/>
      <protection/>
    </xf>
    <xf numFmtId="49" fontId="6" fillId="4" borderId="39" xfId="0" applyNumberFormat="1" applyFont="1" applyFill="1" applyBorder="1" applyAlignment="1" applyProtection="1">
      <alignment/>
      <protection locked="0"/>
    </xf>
    <xf numFmtId="164" fontId="6" fillId="4" borderId="3" xfId="0" applyNumberFormat="1" applyFont="1" applyFill="1" applyBorder="1" applyAlignment="1" applyProtection="1">
      <alignment/>
      <protection locked="0"/>
    </xf>
    <xf numFmtId="49" fontId="6" fillId="4" borderId="96" xfId="0" applyNumberFormat="1" applyFont="1" applyFill="1" applyBorder="1" applyAlignment="1" applyProtection="1">
      <alignment/>
      <protection locked="0"/>
    </xf>
    <xf numFmtId="49" fontId="6" fillId="4" borderId="39" xfId="0" applyNumberFormat="1" applyFont="1" applyFill="1" applyBorder="1" applyAlignment="1" applyProtection="1">
      <alignment/>
      <protection locked="0"/>
    </xf>
    <xf numFmtId="49" fontId="6" fillId="4" borderId="3" xfId="0" applyNumberFormat="1" applyFont="1" applyFill="1" applyBorder="1" applyAlignment="1" applyProtection="1">
      <alignment/>
      <protection locked="0"/>
    </xf>
    <xf numFmtId="0" fontId="6" fillId="4" borderId="97" xfId="0" applyFont="1" applyFill="1" applyBorder="1" applyAlignment="1" applyProtection="1">
      <alignment/>
      <protection locked="0"/>
    </xf>
    <xf numFmtId="49" fontId="6" fillId="4" borderId="98" xfId="0" applyNumberFormat="1" applyFont="1" applyFill="1" applyBorder="1" applyAlignment="1" applyProtection="1">
      <alignment/>
      <protection locked="0"/>
    </xf>
    <xf numFmtId="7" fontId="5" fillId="6" borderId="15" xfId="0" applyNumberFormat="1" applyFont="1" applyFill="1" applyBorder="1" applyAlignment="1" applyProtection="1">
      <alignment/>
      <protection/>
    </xf>
    <xf numFmtId="37" fontId="5" fillId="6" borderId="15" xfId="0" applyNumberFormat="1" applyFont="1" applyFill="1" applyBorder="1" applyAlignment="1" applyProtection="1">
      <alignment/>
      <protection/>
    </xf>
    <xf numFmtId="7" fontId="5" fillId="3" borderId="99" xfId="0" applyNumberFormat="1" applyFont="1" applyFill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9" borderId="70" xfId="22" applyFont="1" applyFill="1" applyBorder="1" applyProtection="1">
      <alignment/>
      <protection/>
    </xf>
    <xf numFmtId="0" fontId="5" fillId="9" borderId="73" xfId="22" applyFont="1" applyFill="1" applyBorder="1" applyProtection="1">
      <alignment/>
      <protection/>
    </xf>
    <xf numFmtId="0" fontId="4" fillId="9" borderId="20" xfId="0" applyFont="1" applyFill="1" applyBorder="1" applyAlignment="1" applyProtection="1">
      <alignment/>
      <protection/>
    </xf>
    <xf numFmtId="49" fontId="6" fillId="4" borderId="32" xfId="0" applyNumberFormat="1" applyFont="1" applyFill="1" applyBorder="1" applyAlignment="1" applyProtection="1">
      <alignment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11" xfId="0" applyNumberFormat="1" applyFont="1" applyFill="1" applyBorder="1" applyAlignment="1" applyProtection="1">
      <alignment horizontal="center"/>
      <protection locked="0"/>
    </xf>
    <xf numFmtId="0" fontId="6" fillId="4" borderId="45" xfId="0" applyNumberFormat="1" applyFont="1" applyFill="1" applyBorder="1" applyAlignment="1" applyProtection="1">
      <alignment/>
      <protection locked="0"/>
    </xf>
    <xf numFmtId="0" fontId="6" fillId="4" borderId="0" xfId="0" applyNumberFormat="1" applyFont="1" applyFill="1" applyBorder="1" applyAlignment="1" applyProtection="1">
      <alignment/>
      <protection locked="0"/>
    </xf>
    <xf numFmtId="0" fontId="6" fillId="4" borderId="11" xfId="17" applyNumberFormat="1" applyFont="1" applyFill="1" applyBorder="1" applyAlignment="1" applyProtection="1">
      <alignment/>
      <protection locked="0"/>
    </xf>
    <xf numFmtId="0" fontId="6" fillId="4" borderId="11" xfId="0" applyNumberFormat="1" applyFont="1" applyFill="1" applyBorder="1" applyAlignment="1" applyProtection="1">
      <alignment/>
      <protection locked="0"/>
    </xf>
    <xf numFmtId="179" fontId="6" fillId="4" borderId="62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6" fillId="4" borderId="22" xfId="22" applyFont="1" applyFill="1" applyBorder="1" applyAlignment="1" applyProtection="1">
      <alignment horizontal="left"/>
      <protection locked="0"/>
    </xf>
    <xf numFmtId="49" fontId="6" fillId="4" borderId="62" xfId="0" applyNumberFormat="1" applyFont="1" applyFill="1" applyBorder="1" applyAlignment="1" applyProtection="1">
      <alignment horizontal="left"/>
      <protection locked="0"/>
    </xf>
    <xf numFmtId="49" fontId="6" fillId="4" borderId="20" xfId="0" applyNumberFormat="1" applyFont="1" applyFill="1" applyBorder="1" applyAlignment="1" applyProtection="1">
      <alignment horizontal="left"/>
      <protection locked="0"/>
    </xf>
    <xf numFmtId="0" fontId="6" fillId="4" borderId="20" xfId="0" applyNumberFormat="1" applyFont="1" applyFill="1" applyBorder="1" applyAlignment="1" applyProtection="1">
      <alignment horizontal="left" readingOrder="1"/>
      <protection locked="0"/>
    </xf>
    <xf numFmtId="0" fontId="6" fillId="4" borderId="0" xfId="0" applyNumberFormat="1" applyFont="1" applyFill="1" applyBorder="1" applyAlignment="1" applyProtection="1">
      <alignment horizontal="left" readingOrder="1"/>
      <protection locked="0"/>
    </xf>
    <xf numFmtId="0" fontId="6" fillId="4" borderId="1" xfId="0" applyNumberFormat="1" applyFont="1" applyFill="1" applyBorder="1" applyAlignment="1" applyProtection="1">
      <alignment horizontal="left" readingOrder="1"/>
      <protection locked="0"/>
    </xf>
    <xf numFmtId="0" fontId="6" fillId="4" borderId="21" xfId="0" applyNumberFormat="1" applyFont="1" applyFill="1" applyBorder="1" applyAlignment="1" applyProtection="1">
      <alignment horizontal="left" readingOrder="1"/>
      <protection locked="0"/>
    </xf>
    <xf numFmtId="0" fontId="6" fillId="4" borderId="22" xfId="0" applyNumberFormat="1" applyFont="1" applyFill="1" applyBorder="1" applyAlignment="1" applyProtection="1">
      <alignment horizontal="left" readingOrder="1"/>
      <protection locked="0"/>
    </xf>
    <xf numFmtId="0" fontId="6" fillId="4" borderId="3" xfId="0" applyNumberFormat="1" applyFont="1" applyFill="1" applyBorder="1" applyAlignment="1" applyProtection="1">
      <alignment horizontal="left" readingOrder="1"/>
      <protection locked="0"/>
    </xf>
    <xf numFmtId="0" fontId="6" fillId="4" borderId="21" xfId="0" applyFont="1" applyFill="1" applyBorder="1" applyAlignment="1" applyProtection="1">
      <alignment horizontal="left"/>
      <protection locked="0"/>
    </xf>
    <xf numFmtId="0" fontId="6" fillId="4" borderId="22" xfId="0" applyNumberFormat="1" applyFont="1" applyFill="1" applyBorder="1" applyAlignment="1" applyProtection="1">
      <alignment horizontal="left"/>
      <protection locked="0"/>
    </xf>
    <xf numFmtId="0" fontId="6" fillId="4" borderId="65" xfId="0" applyFont="1" applyFill="1" applyBorder="1" applyAlignment="1" applyProtection="1">
      <alignment/>
      <protection locked="0"/>
    </xf>
    <xf numFmtId="37" fontId="4" fillId="3" borderId="77" xfId="23" applyNumberFormat="1" applyFont="1" applyFill="1" applyBorder="1" applyProtection="1">
      <alignment/>
      <protection/>
    </xf>
    <xf numFmtId="37" fontId="4" fillId="3" borderId="100" xfId="23" applyNumberFormat="1" applyFont="1" applyFill="1" applyBorder="1" applyProtection="1">
      <alignment/>
      <protection/>
    </xf>
    <xf numFmtId="37" fontId="5" fillId="4" borderId="3" xfId="23" applyNumberFormat="1" applyFont="1" applyFill="1" applyBorder="1" applyProtection="1">
      <alignment/>
      <protection locked="0"/>
    </xf>
    <xf numFmtId="0" fontId="4" fillId="9" borderId="5" xfId="0" applyFont="1" applyFill="1" applyBorder="1" applyAlignment="1" applyProtection="1">
      <alignment/>
      <protection/>
    </xf>
    <xf numFmtId="0" fontId="6" fillId="4" borderId="70" xfId="25" applyNumberFormat="1" applyFont="1" applyFill="1" applyBorder="1" applyAlignment="1" applyProtection="1">
      <alignment/>
      <protection locked="0"/>
    </xf>
    <xf numFmtId="0" fontId="6" fillId="4" borderId="0" xfId="25" applyNumberFormat="1" applyFont="1" applyFill="1" applyBorder="1" applyAlignment="1" applyProtection="1">
      <alignment/>
      <protection locked="0"/>
    </xf>
    <xf numFmtId="0" fontId="6" fillId="4" borderId="73" xfId="25" applyNumberFormat="1" applyFont="1" applyFill="1" applyBorder="1" applyAlignment="1" applyProtection="1">
      <alignment/>
      <protection locked="0"/>
    </xf>
    <xf numFmtId="0" fontId="6" fillId="4" borderId="79" xfId="25" applyNumberFormat="1" applyFont="1" applyFill="1" applyBorder="1" applyAlignment="1" applyProtection="1">
      <alignment/>
      <protection locked="0"/>
    </xf>
    <xf numFmtId="0" fontId="6" fillId="4" borderId="80" xfId="25" applyNumberFormat="1" applyFont="1" applyFill="1" applyBorder="1" applyAlignment="1" applyProtection="1">
      <alignment/>
      <protection locked="0"/>
    </xf>
    <xf numFmtId="0" fontId="6" fillId="4" borderId="81" xfId="25" applyNumberFormat="1" applyFont="1" applyFill="1" applyBorder="1" applyAlignment="1" applyProtection="1">
      <alignment/>
      <protection locked="0"/>
    </xf>
    <xf numFmtId="0" fontId="6" fillId="4" borderId="0" xfId="0" applyNumberFormat="1" applyFont="1" applyFill="1" applyBorder="1" applyAlignment="1" applyProtection="1">
      <alignment/>
      <protection locked="0"/>
    </xf>
    <xf numFmtId="0" fontId="6" fillId="4" borderId="11" xfId="0" applyNumberFormat="1" applyFont="1" applyFill="1" applyBorder="1" applyAlignment="1" applyProtection="1">
      <alignment/>
      <protection locked="0"/>
    </xf>
    <xf numFmtId="0" fontId="6" fillId="4" borderId="101" xfId="0" applyNumberFormat="1" applyFont="1" applyFill="1" applyBorder="1" applyAlignment="1" applyProtection="1">
      <alignment/>
      <protection locked="0"/>
    </xf>
    <xf numFmtId="0" fontId="6" fillId="4" borderId="80" xfId="0" applyNumberFormat="1" applyFont="1" applyFill="1" applyBorder="1" applyAlignment="1" applyProtection="1">
      <alignment/>
      <protection locked="0"/>
    </xf>
    <xf numFmtId="0" fontId="6" fillId="4" borderId="102" xfId="0" applyNumberFormat="1" applyFont="1" applyFill="1" applyBorder="1" applyAlignment="1" applyProtection="1">
      <alignment/>
      <protection locked="0"/>
    </xf>
    <xf numFmtId="181" fontId="6" fillId="4" borderId="3" xfId="0" applyNumberFormat="1" applyFont="1" applyFill="1" applyBorder="1" applyAlignment="1" applyProtection="1">
      <alignment/>
      <protection locked="0"/>
    </xf>
    <xf numFmtId="181" fontId="6" fillId="6" borderId="103" xfId="0" applyNumberFormat="1" applyFont="1" applyFill="1" applyBorder="1" applyAlignment="1" applyProtection="1">
      <alignment/>
      <protection/>
    </xf>
    <xf numFmtId="181" fontId="6" fillId="6" borderId="36" xfId="0" applyNumberFormat="1" applyFont="1" applyFill="1" applyBorder="1" applyAlignment="1" applyProtection="1">
      <alignment/>
      <protection/>
    </xf>
    <xf numFmtId="181" fontId="5" fillId="7" borderId="43" xfId="0" applyNumberFormat="1" applyFont="1" applyFill="1" applyBorder="1" applyAlignment="1" applyProtection="1">
      <alignment/>
      <protection/>
    </xf>
    <xf numFmtId="181" fontId="6" fillId="4" borderId="104" xfId="0" applyNumberFormat="1" applyFont="1" applyFill="1" applyBorder="1" applyAlignment="1" applyProtection="1">
      <alignment/>
      <protection locked="0"/>
    </xf>
    <xf numFmtId="181" fontId="6" fillId="4" borderId="57" xfId="0" applyNumberFormat="1" applyFont="1" applyFill="1" applyBorder="1" applyAlignment="1" applyProtection="1">
      <alignment/>
      <protection locked="0"/>
    </xf>
    <xf numFmtId="181" fontId="5" fillId="7" borderId="5" xfId="0" applyNumberFormat="1" applyFont="1" applyFill="1" applyBorder="1" applyAlignment="1" applyProtection="1">
      <alignment/>
      <protection/>
    </xf>
    <xf numFmtId="181" fontId="5" fillId="7" borderId="4" xfId="0" applyNumberFormat="1" applyFont="1" applyFill="1" applyBorder="1" applyAlignment="1" applyProtection="1">
      <alignment/>
      <protection/>
    </xf>
    <xf numFmtId="181" fontId="5" fillId="7" borderId="39" xfId="0" applyNumberFormat="1" applyFont="1" applyFill="1" applyBorder="1" applyAlignment="1" applyProtection="1">
      <alignment/>
      <protection/>
    </xf>
    <xf numFmtId="0" fontId="5" fillId="8" borderId="83" xfId="23" applyFont="1" applyFill="1" applyBorder="1" applyAlignment="1" applyProtection="1">
      <alignment horizontal="centerContinuous"/>
      <protection/>
    </xf>
    <xf numFmtId="37" fontId="5" fillId="4" borderId="77" xfId="23" applyNumberFormat="1" applyFont="1" applyFill="1" applyBorder="1" applyProtection="1">
      <alignment/>
      <protection locked="0"/>
    </xf>
    <xf numFmtId="0" fontId="5" fillId="0" borderId="95" xfId="23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3" fontId="5" fillId="4" borderId="3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1" fontId="5" fillId="0" borderId="51" xfId="0" applyNumberFormat="1" applyFont="1" applyFill="1" applyBorder="1" applyAlignment="1" applyProtection="1">
      <alignment/>
      <protection/>
    </xf>
    <xf numFmtId="0" fontId="5" fillId="8" borderId="22" xfId="0" applyFont="1" applyFill="1" applyBorder="1" applyAlignment="1" applyProtection="1">
      <alignment horizontal="centerContinuous"/>
      <protection/>
    </xf>
    <xf numFmtId="0" fontId="5" fillId="8" borderId="13" xfId="0" applyFont="1" applyFill="1" applyBorder="1" applyAlignment="1" applyProtection="1">
      <alignment horizontal="centerContinuous"/>
      <protection/>
    </xf>
    <xf numFmtId="0" fontId="5" fillId="9" borderId="8" xfId="0" applyFont="1" applyFill="1" applyBorder="1" applyAlignment="1" applyProtection="1">
      <alignment/>
      <protection/>
    </xf>
    <xf numFmtId="0" fontId="5" fillId="9" borderId="4" xfId="0" applyFont="1" applyFill="1" applyBorder="1" applyAlignment="1" applyProtection="1">
      <alignment horizontal="centerContinuous"/>
      <protection/>
    </xf>
    <xf numFmtId="0" fontId="5" fillId="9" borderId="44" xfId="0" applyFont="1" applyFill="1" applyBorder="1" applyAlignment="1" applyProtection="1">
      <alignment horizontal="centerContinuous"/>
      <protection/>
    </xf>
    <xf numFmtId="0" fontId="5" fillId="9" borderId="8" xfId="0" applyFont="1" applyFill="1" applyBorder="1" applyAlignment="1" applyProtection="1">
      <alignment horizontal="centerContinuous"/>
      <protection/>
    </xf>
    <xf numFmtId="0" fontId="5" fillId="9" borderId="5" xfId="0" applyFont="1" applyFill="1" applyBorder="1" applyAlignment="1" applyProtection="1">
      <alignment horizontal="centerContinuous"/>
      <protection/>
    </xf>
    <xf numFmtId="0" fontId="5" fillId="9" borderId="46" xfId="0" applyFont="1" applyFill="1" applyBorder="1" applyAlignment="1" applyProtection="1">
      <alignment horizontal="centerContinuous"/>
      <protection/>
    </xf>
    <xf numFmtId="0" fontId="4" fillId="9" borderId="12" xfId="0" applyFont="1" applyFill="1" applyBorder="1" applyAlignment="1" applyProtection="1">
      <alignment/>
      <protection/>
    </xf>
    <xf numFmtId="0" fontId="5" fillId="9" borderId="39" xfId="0" applyFont="1" applyFill="1" applyBorder="1" applyAlignment="1" applyProtection="1">
      <alignment horizontal="centerContinuous"/>
      <protection/>
    </xf>
    <xf numFmtId="0" fontId="5" fillId="9" borderId="62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0" borderId="105" xfId="0" applyFont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46" xfId="0" applyNumberFormat="1" applyFont="1" applyFill="1" applyBorder="1" applyAlignment="1" applyProtection="1">
      <alignment/>
      <protection/>
    </xf>
    <xf numFmtId="3" fontId="4" fillId="3" borderId="3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2" borderId="4" xfId="0" applyNumberFormat="1" applyFont="1" applyFill="1" applyBorder="1" applyAlignment="1" applyProtection="1">
      <alignment/>
      <protection/>
    </xf>
    <xf numFmtId="3" fontId="5" fillId="2" borderId="44" xfId="0" applyNumberFormat="1" applyFont="1" applyFill="1" applyBorder="1" applyAlignment="1" applyProtection="1">
      <alignment/>
      <protection/>
    </xf>
    <xf numFmtId="3" fontId="5" fillId="2" borderId="39" xfId="0" applyNumberFormat="1" applyFont="1" applyFill="1" applyBorder="1" applyAlignment="1" applyProtection="1">
      <alignment/>
      <protection/>
    </xf>
    <xf numFmtId="3" fontId="5" fillId="2" borderId="62" xfId="0" applyNumberFormat="1" applyFont="1" applyFill="1" applyBorder="1" applyAlignment="1" applyProtection="1">
      <alignment/>
      <protection/>
    </xf>
    <xf numFmtId="3" fontId="5" fillId="2" borderId="24" xfId="0" applyNumberFormat="1" applyFont="1" applyFill="1" applyBorder="1" applyAlignment="1" applyProtection="1">
      <alignment/>
      <protection/>
    </xf>
    <xf numFmtId="3" fontId="5" fillId="2" borderId="64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" fontId="5" fillId="3" borderId="39" xfId="0" applyNumberFormat="1" applyFont="1" applyFill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10" fillId="0" borderId="47" xfId="0" applyFont="1" applyFill="1" applyBorder="1" applyAlignment="1" applyProtection="1">
      <alignment horizontal="left"/>
      <protection/>
    </xf>
    <xf numFmtId="179" fontId="10" fillId="0" borderId="51" xfId="0" applyNumberFormat="1" applyFont="1" applyFill="1" applyBorder="1" applyAlignment="1" applyProtection="1">
      <alignment horizontal="left"/>
      <protection/>
    </xf>
    <xf numFmtId="9" fontId="0" fillId="0" borderId="0" xfId="26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9" borderId="0" xfId="22" applyFont="1" applyFill="1" applyBorder="1" applyProtection="1">
      <alignment/>
      <protection/>
    </xf>
    <xf numFmtId="0" fontId="8" fillId="0" borderId="0" xfId="22" applyFont="1" applyProtection="1">
      <alignment/>
      <protection/>
    </xf>
    <xf numFmtId="0" fontId="6" fillId="4" borderId="70" xfId="22" applyNumberFormat="1" applyFont="1" applyFill="1" applyBorder="1" applyAlignment="1" applyProtection="1">
      <alignment horizontal="left"/>
      <protection locked="0"/>
    </xf>
    <xf numFmtId="0" fontId="6" fillId="4" borderId="0" xfId="22" applyNumberFormat="1" applyFont="1" applyFill="1" applyBorder="1" applyAlignment="1" applyProtection="1">
      <alignment horizontal="left"/>
      <protection locked="0"/>
    </xf>
    <xf numFmtId="0" fontId="6" fillId="4" borderId="73" xfId="22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24" fillId="4" borderId="76" xfId="23" applyFont="1" applyFill="1" applyBorder="1" applyProtection="1">
      <alignment/>
      <protection locked="0"/>
    </xf>
    <xf numFmtId="0" fontId="9" fillId="4" borderId="76" xfId="23" applyFont="1" applyFill="1" applyBorder="1" applyProtection="1">
      <alignment/>
      <protection locked="0"/>
    </xf>
    <xf numFmtId="0" fontId="10" fillId="4" borderId="76" xfId="23" applyFont="1" applyFill="1" applyBorder="1" applyProtection="1">
      <alignment/>
      <protection locked="0"/>
    </xf>
    <xf numFmtId="0" fontId="5" fillId="0" borderId="7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37" fontId="5" fillId="3" borderId="29" xfId="25" applyNumberFormat="1" applyFont="1" applyFill="1" applyBorder="1" applyProtection="1">
      <alignment/>
      <protection/>
    </xf>
    <xf numFmtId="37" fontId="5" fillId="3" borderId="106" xfId="25" applyNumberFormat="1" applyFont="1" applyFill="1" applyBorder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07" xfId="25" applyFont="1" applyBorder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5" fillId="9" borderId="0" xfId="25" applyFont="1" applyFill="1" applyBorder="1" applyProtection="1">
      <alignment/>
      <protection/>
    </xf>
    <xf numFmtId="0" fontId="5" fillId="9" borderId="73" xfId="25" applyFont="1" applyFill="1" applyBorder="1" applyProtection="1">
      <alignment/>
      <protection/>
    </xf>
    <xf numFmtId="0" fontId="5" fillId="5" borderId="94" xfId="0" applyFont="1" applyFill="1" applyBorder="1" applyAlignment="1" applyProtection="1">
      <alignment/>
      <protection/>
    </xf>
    <xf numFmtId="9" fontId="5" fillId="0" borderId="0" xfId="26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49" fontId="6" fillId="4" borderId="11" xfId="25" applyNumberFormat="1" applyFont="1" applyFill="1" applyBorder="1" applyAlignment="1" applyProtection="1">
      <alignment horizontal="left"/>
      <protection locked="0"/>
    </xf>
    <xf numFmtId="49" fontId="6" fillId="4" borderId="11" xfId="25" applyNumberFormat="1" applyFont="1" applyFill="1" applyBorder="1" applyProtection="1">
      <alignment/>
      <protection locked="0"/>
    </xf>
    <xf numFmtId="49" fontId="10" fillId="9" borderId="0" xfId="0" applyNumberFormat="1" applyFont="1" applyFill="1" applyBorder="1" applyAlignment="1" applyProtection="1">
      <alignment/>
      <protection/>
    </xf>
    <xf numFmtId="49" fontId="10" fillId="9" borderId="11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1" xfId="0" applyNumberFormat="1" applyFont="1" applyFill="1" applyBorder="1" applyAlignment="1" applyProtection="1">
      <alignment/>
      <protection/>
    </xf>
    <xf numFmtId="0" fontId="6" fillId="0" borderId="80" xfId="0" applyNumberFormat="1" applyFont="1" applyFill="1" applyBorder="1" applyAlignment="1" applyProtection="1">
      <alignment/>
      <protection/>
    </xf>
    <xf numFmtId="0" fontId="6" fillId="0" borderId="102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38" xfId="0" applyNumberFormat="1" applyFont="1" applyFill="1" applyBorder="1" applyAlignment="1" applyProtection="1">
      <alignment/>
      <protection/>
    </xf>
    <xf numFmtId="49" fontId="6" fillId="0" borderId="51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6" fillId="9" borderId="0" xfId="0" applyNumberFormat="1" applyFont="1" applyFill="1" applyBorder="1" applyAlignment="1" applyProtection="1">
      <alignment/>
      <protection/>
    </xf>
    <xf numFmtId="49" fontId="6" fillId="9" borderId="11" xfId="0" applyNumberFormat="1" applyFont="1" applyFill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/>
      <protection/>
    </xf>
    <xf numFmtId="49" fontId="6" fillId="0" borderId="38" xfId="0" applyNumberFormat="1" applyFont="1" applyBorder="1" applyAlignment="1" applyProtection="1">
      <alignment/>
      <protection/>
    </xf>
    <xf numFmtId="49" fontId="6" fillId="0" borderId="51" xfId="0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/>
      <protection/>
    </xf>
    <xf numFmtId="167" fontId="5" fillId="3" borderId="2" xfId="0" applyNumberFormat="1" applyFont="1" applyFill="1" applyBorder="1" applyAlignment="1" applyProtection="1">
      <alignment/>
      <protection/>
    </xf>
    <xf numFmtId="167" fontId="5" fillId="3" borderId="7" xfId="0" applyNumberFormat="1" applyFont="1" applyFill="1" applyBorder="1" applyAlignment="1" applyProtection="1">
      <alignment/>
      <protection/>
    </xf>
    <xf numFmtId="167" fontId="5" fillId="3" borderId="36" xfId="0" applyNumberFormat="1" applyFont="1" applyFill="1" applyBorder="1" applyAlignment="1" applyProtection="1">
      <alignment/>
      <protection/>
    </xf>
    <xf numFmtId="0" fontId="5" fillId="9" borderId="11" xfId="0" applyFont="1" applyFill="1" applyBorder="1" applyAlignment="1" applyProtection="1">
      <alignment/>
      <protection/>
    </xf>
    <xf numFmtId="0" fontId="5" fillId="0" borderId="108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9" borderId="19" xfId="0" applyFont="1" applyFill="1" applyBorder="1" applyAlignment="1" applyProtection="1">
      <alignment/>
      <protection/>
    </xf>
    <xf numFmtId="37" fontId="6" fillId="0" borderId="1" xfId="23" applyNumberFormat="1" applyFont="1" applyFill="1" applyBorder="1" applyProtection="1">
      <alignment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37" fontId="6" fillId="0" borderId="73" xfId="23" applyNumberFormat="1" applyFont="1" applyFill="1" applyBorder="1" applyProtection="1">
      <alignment/>
      <protection/>
    </xf>
    <xf numFmtId="37" fontId="6" fillId="3" borderId="3" xfId="23" applyNumberFormat="1" applyFont="1" applyFill="1" applyBorder="1" applyProtection="1">
      <alignment/>
      <protection/>
    </xf>
    <xf numFmtId="37" fontId="6" fillId="2" borderId="3" xfId="23" applyNumberFormat="1" applyFont="1" applyFill="1" applyBorder="1" applyProtection="1">
      <alignment/>
      <protection/>
    </xf>
    <xf numFmtId="37" fontId="6" fillId="2" borderId="77" xfId="23" applyNumberFormat="1" applyFont="1" applyFill="1" applyBorder="1" applyProtection="1">
      <alignment/>
      <protection/>
    </xf>
    <xf numFmtId="37" fontId="10" fillId="3" borderId="3" xfId="23" applyNumberFormat="1" applyFont="1" applyFill="1" applyBorder="1" applyProtection="1">
      <alignment/>
      <protection/>
    </xf>
    <xf numFmtId="37" fontId="10" fillId="3" borderId="77" xfId="23" applyNumberFormat="1" applyFont="1" applyFill="1" applyBorder="1" applyProtection="1">
      <alignment/>
      <protection/>
    </xf>
    <xf numFmtId="37" fontId="6" fillId="0" borderId="4" xfId="23" applyNumberFormat="1" applyFont="1" applyBorder="1" applyProtection="1">
      <alignment/>
      <protection/>
    </xf>
    <xf numFmtId="37" fontId="6" fillId="0" borderId="5" xfId="23" applyNumberFormat="1" applyFont="1" applyBorder="1" applyProtection="1">
      <alignment/>
      <protection/>
    </xf>
    <xf numFmtId="37" fontId="6" fillId="0" borderId="1" xfId="24" applyNumberFormat="1" applyFont="1" applyFill="1" applyBorder="1" applyProtection="1">
      <alignment/>
      <protection/>
    </xf>
    <xf numFmtId="37" fontId="6" fillId="3" borderId="13" xfId="24" applyNumberFormat="1" applyFont="1" applyFill="1" applyBorder="1" applyProtection="1">
      <alignment/>
      <protection/>
    </xf>
    <xf numFmtId="37" fontId="6" fillId="2" borderId="13" xfId="24" applyNumberFormat="1" applyFont="1" applyFill="1" applyBorder="1" applyProtection="1">
      <alignment/>
      <protection/>
    </xf>
    <xf numFmtId="37" fontId="6" fillId="0" borderId="11" xfId="24" applyNumberFormat="1" applyFont="1" applyBorder="1" applyProtection="1">
      <alignment/>
      <protection/>
    </xf>
    <xf numFmtId="37" fontId="10" fillId="3" borderId="3" xfId="24" applyNumberFormat="1" applyFont="1" applyFill="1" applyBorder="1" applyProtection="1">
      <alignment/>
      <protection/>
    </xf>
    <xf numFmtId="0" fontId="21" fillId="9" borderId="0" xfId="0" applyFont="1" applyFill="1" applyAlignment="1">
      <alignment/>
    </xf>
    <xf numFmtId="49" fontId="6" fillId="0" borderId="6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/>
      <protection/>
    </xf>
    <xf numFmtId="179" fontId="10" fillId="0" borderId="29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Fill="1" applyBorder="1" applyAlignment="1" applyProtection="1">
      <alignment/>
      <protection/>
    </xf>
    <xf numFmtId="181" fontId="6" fillId="0" borderId="104" xfId="0" applyNumberFormat="1" applyFont="1" applyFill="1" applyBorder="1" applyAlignment="1" applyProtection="1">
      <alignment/>
      <protection/>
    </xf>
    <xf numFmtId="49" fontId="6" fillId="0" borderId="32" xfId="0" applyNumberFormat="1" applyFont="1" applyFill="1" applyBorder="1" applyAlignment="1" applyProtection="1">
      <alignment/>
      <protection/>
    </xf>
    <xf numFmtId="181" fontId="6" fillId="0" borderId="57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left" readingOrder="1"/>
      <protection/>
    </xf>
    <xf numFmtId="0" fontId="6" fillId="0" borderId="0" xfId="0" applyNumberFormat="1" applyFont="1" applyFill="1" applyBorder="1" applyAlignment="1" applyProtection="1">
      <alignment horizontal="left" readingOrder="1"/>
      <protection/>
    </xf>
    <xf numFmtId="0" fontId="6" fillId="0" borderId="1" xfId="0" applyNumberFormat="1" applyFont="1" applyFill="1" applyBorder="1" applyAlignment="1" applyProtection="1">
      <alignment horizontal="left" readingOrder="1"/>
      <protection/>
    </xf>
    <xf numFmtId="0" fontId="6" fillId="0" borderId="21" xfId="0" applyNumberFormat="1" applyFont="1" applyFill="1" applyBorder="1" applyAlignment="1" applyProtection="1">
      <alignment horizontal="left" readingOrder="1"/>
      <protection/>
    </xf>
    <xf numFmtId="0" fontId="6" fillId="0" borderId="22" xfId="0" applyNumberFormat="1" applyFont="1" applyFill="1" applyBorder="1" applyAlignment="1" applyProtection="1">
      <alignment horizontal="left" readingOrder="1"/>
      <protection/>
    </xf>
    <xf numFmtId="0" fontId="6" fillId="0" borderId="3" xfId="0" applyNumberFormat="1" applyFont="1" applyFill="1" applyBorder="1" applyAlignment="1" applyProtection="1">
      <alignment horizontal="left" readingOrder="1"/>
      <protection/>
    </xf>
    <xf numFmtId="37" fontId="9" fillId="4" borderId="8" xfId="24" applyNumberFormat="1" applyFont="1" applyFill="1" applyBorder="1" applyProtection="1">
      <alignment/>
      <protection locked="0"/>
    </xf>
    <xf numFmtId="37" fontId="5" fillId="4" borderId="8" xfId="24" applyNumberFormat="1" applyFont="1" applyFill="1" applyBorder="1" applyProtection="1">
      <alignment/>
      <protection locked="0"/>
    </xf>
    <xf numFmtId="0" fontId="6" fillId="4" borderId="4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39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/>
      <protection/>
    </xf>
    <xf numFmtId="181" fontId="6" fillId="0" borderId="3" xfId="0" applyNumberFormat="1" applyFont="1" applyFill="1" applyBorder="1" applyAlignment="1" applyProtection="1">
      <alignment/>
      <protection/>
    </xf>
    <xf numFmtId="49" fontId="6" fillId="0" borderId="96" xfId="0" applyNumberFormat="1" applyFont="1" applyFill="1" applyBorder="1" applyAlignment="1" applyProtection="1">
      <alignment/>
      <protection/>
    </xf>
    <xf numFmtId="49" fontId="6" fillId="0" borderId="39" xfId="0" applyNumberFormat="1" applyFont="1" applyFill="1" applyBorder="1" applyAlignment="1" applyProtection="1">
      <alignment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5" fillId="0" borderId="39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0" borderId="97" xfId="0" applyFont="1" applyFill="1" applyBorder="1" applyAlignment="1" applyProtection="1">
      <alignment/>
      <protection/>
    </xf>
    <xf numFmtId="49" fontId="6" fillId="0" borderId="98" xfId="0" applyNumberFormat="1" applyFont="1" applyFill="1" applyBorder="1" applyAlignment="1" applyProtection="1">
      <alignment/>
      <protection/>
    </xf>
    <xf numFmtId="0" fontId="6" fillId="4" borderId="0" xfId="22" applyNumberFormat="1" applyFont="1" applyFill="1" applyBorder="1" applyAlignment="1" applyProtection="1">
      <alignment horizontal="left" wrapText="1"/>
      <protection locked="0"/>
    </xf>
    <xf numFmtId="0" fontId="6" fillId="4" borderId="73" xfId="22" applyNumberFormat="1" applyFont="1" applyFill="1" applyBorder="1" applyAlignment="1" applyProtection="1">
      <alignment horizontal="left" wrapText="1"/>
      <protection locked="0"/>
    </xf>
    <xf numFmtId="0" fontId="5" fillId="0" borderId="73" xfId="0" applyFont="1" applyBorder="1" applyAlignment="1" applyProtection="1">
      <alignment/>
      <protection/>
    </xf>
    <xf numFmtId="0" fontId="4" fillId="9" borderId="109" xfId="22" applyFont="1" applyFill="1" applyBorder="1" applyProtection="1">
      <alignment/>
      <protection/>
    </xf>
    <xf numFmtId="185" fontId="6" fillId="4" borderId="110" xfId="22" applyNumberFormat="1" applyFont="1" applyFill="1" applyBorder="1" applyAlignment="1" applyProtection="1">
      <alignment horizontal="left"/>
      <protection locked="0"/>
    </xf>
    <xf numFmtId="0" fontId="4" fillId="8" borderId="11" xfId="0" applyFont="1" applyFill="1" applyBorder="1" applyAlignment="1" applyProtection="1">
      <alignment horizontal="center"/>
      <protection/>
    </xf>
    <xf numFmtId="0" fontId="5" fillId="8" borderId="13" xfId="0" applyFont="1" applyFill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111" xfId="0" applyFont="1" applyBorder="1" applyAlignment="1" applyProtection="1">
      <alignment/>
      <protection/>
    </xf>
    <xf numFmtId="0" fontId="4" fillId="9" borderId="68" xfId="0" applyFont="1" applyFill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0" fontId="4" fillId="9" borderId="75" xfId="0" applyFont="1" applyFill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/>
      <protection/>
    </xf>
    <xf numFmtId="179" fontId="10" fillId="4" borderId="73" xfId="0" applyNumberFormat="1" applyFont="1" applyFill="1" applyBorder="1" applyAlignment="1" applyProtection="1">
      <alignment horizontal="left"/>
      <protection locked="0"/>
    </xf>
    <xf numFmtId="0" fontId="4" fillId="9" borderId="69" xfId="0" applyFont="1" applyFill="1" applyBorder="1" applyAlignment="1" applyProtection="1">
      <alignment/>
      <protection/>
    </xf>
    <xf numFmtId="0" fontId="5" fillId="9" borderId="75" xfId="0" applyFont="1" applyFill="1" applyBorder="1" applyAlignment="1" applyProtection="1">
      <alignment/>
      <protection/>
    </xf>
    <xf numFmtId="0" fontId="6" fillId="4" borderId="70" xfId="0" applyNumberFormat="1" applyFont="1" applyFill="1" applyBorder="1" applyAlignment="1" applyProtection="1">
      <alignment horizontal="left"/>
      <protection locked="0"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0" fontId="6" fillId="4" borderId="73" xfId="0" applyNumberFormat="1" applyFont="1" applyFill="1" applyBorder="1" applyAlignment="1" applyProtection="1">
      <alignment horizontal="left"/>
      <protection locked="0"/>
    </xf>
    <xf numFmtId="0" fontId="10" fillId="4" borderId="70" xfId="0" applyNumberFormat="1" applyFont="1" applyFill="1" applyBorder="1" applyAlignment="1" applyProtection="1">
      <alignment horizontal="left"/>
      <protection locked="0"/>
    </xf>
    <xf numFmtId="0" fontId="10" fillId="4" borderId="73" xfId="0" applyNumberFormat="1" applyFont="1" applyFill="1" applyBorder="1" applyAlignment="1" applyProtection="1">
      <alignment horizontal="left"/>
      <protection locked="0"/>
    </xf>
    <xf numFmtId="0" fontId="6" fillId="4" borderId="73" xfId="17" applyNumberFormat="1" applyFont="1" applyFill="1" applyBorder="1" applyAlignment="1" applyProtection="1">
      <alignment horizontal="left"/>
      <protection locked="0"/>
    </xf>
    <xf numFmtId="0" fontId="6" fillId="4" borderId="72" xfId="0" applyNumberFormat="1" applyFont="1" applyFill="1" applyBorder="1" applyAlignment="1" applyProtection="1">
      <alignment horizontal="left"/>
      <protection locked="0"/>
    </xf>
    <xf numFmtId="0" fontId="6" fillId="4" borderId="77" xfId="0" applyNumberFormat="1" applyFont="1" applyFill="1" applyBorder="1" applyAlignment="1" applyProtection="1">
      <alignment horizontal="left"/>
      <protection locked="0"/>
    </xf>
    <xf numFmtId="0" fontId="5" fillId="0" borderId="74" xfId="0" applyFont="1" applyBorder="1" applyAlignment="1" applyProtection="1">
      <alignment/>
      <protection/>
    </xf>
    <xf numFmtId="0" fontId="5" fillId="0" borderId="75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0" fontId="6" fillId="0" borderId="77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 horizontal="center"/>
      <protection/>
    </xf>
    <xf numFmtId="0" fontId="5" fillId="0" borderId="86" xfId="0" applyFont="1" applyBorder="1" applyAlignment="1" applyProtection="1">
      <alignment/>
      <protection/>
    </xf>
    <xf numFmtId="0" fontId="6" fillId="4" borderId="112" xfId="0" applyFont="1" applyFill="1" applyBorder="1" applyAlignment="1" applyProtection="1">
      <alignment horizontal="left"/>
      <protection locked="0"/>
    </xf>
    <xf numFmtId="0" fontId="6" fillId="0" borderId="81" xfId="0" applyFont="1" applyBorder="1" applyAlignment="1" applyProtection="1">
      <alignment/>
      <protection/>
    </xf>
    <xf numFmtId="49" fontId="10" fillId="4" borderId="77" xfId="0" applyNumberFormat="1" applyFont="1" applyFill="1" applyBorder="1" applyAlignment="1" applyProtection="1">
      <alignment horizontal="left"/>
      <protection locked="0"/>
    </xf>
    <xf numFmtId="0" fontId="10" fillId="0" borderId="39" xfId="0" applyFont="1" applyFill="1" applyBorder="1" applyAlignment="1" applyProtection="1">
      <alignment horizontal="left"/>
      <protection/>
    </xf>
    <xf numFmtId="3" fontId="6" fillId="3" borderId="13" xfId="0" applyNumberFormat="1" applyFont="1" applyFill="1" applyBorder="1" applyAlignment="1" applyProtection="1">
      <alignment/>
      <protection/>
    </xf>
    <xf numFmtId="3" fontId="6" fillId="3" borderId="50" xfId="0" applyNumberFormat="1" applyFont="1" applyFill="1" applyBorder="1" applyAlignment="1" applyProtection="1">
      <alignment/>
      <protection/>
    </xf>
    <xf numFmtId="3" fontId="6" fillId="3" borderId="15" xfId="0" applyNumberFormat="1" applyFont="1" applyFill="1" applyBorder="1" applyAlignment="1" applyProtection="1">
      <alignment/>
      <protection/>
    </xf>
    <xf numFmtId="0" fontId="5" fillId="7" borderId="36" xfId="0" applyFont="1" applyFill="1" applyBorder="1" applyAlignment="1" applyProtection="1">
      <alignment/>
      <protection/>
    </xf>
    <xf numFmtId="181" fontId="5" fillId="7" borderId="36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6" fillId="4" borderId="23" xfId="0" applyFont="1" applyFill="1" applyBorder="1" applyAlignment="1" applyProtection="1">
      <alignment/>
      <protection locked="0"/>
    </xf>
    <xf numFmtId="0" fontId="6" fillId="4" borderId="29" xfId="0" applyFont="1" applyFill="1" applyBorder="1" applyAlignment="1" applyProtection="1">
      <alignment/>
      <protection locked="0"/>
    </xf>
    <xf numFmtId="0" fontId="6" fillId="4" borderId="19" xfId="0" applyFont="1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6" fillId="4" borderId="22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/>
    </xf>
    <xf numFmtId="0" fontId="5" fillId="4" borderId="23" xfId="0" applyFont="1" applyFill="1" applyBorder="1" applyAlignment="1" applyProtection="1">
      <alignment/>
      <protection/>
    </xf>
    <xf numFmtId="0" fontId="5" fillId="4" borderId="29" xfId="0" applyFont="1" applyFill="1" applyBorder="1" applyAlignment="1" applyProtection="1">
      <alignment/>
      <protection/>
    </xf>
    <xf numFmtId="0" fontId="6" fillId="4" borderId="25" xfId="0" applyFont="1" applyFill="1" applyBorder="1" applyAlignment="1" applyProtection="1">
      <alignment/>
      <protection locked="0"/>
    </xf>
    <xf numFmtId="0" fontId="6" fillId="4" borderId="26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113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/>
      <protection/>
    </xf>
    <xf numFmtId="3" fontId="5" fillId="2" borderId="3" xfId="0" applyNumberFormat="1" applyFont="1" applyFill="1" applyBorder="1" applyAlignment="1" applyProtection="1">
      <alignment/>
      <protection/>
    </xf>
    <xf numFmtId="3" fontId="5" fillId="2" borderId="32" xfId="0" applyNumberFormat="1" applyFont="1" applyFill="1" applyBorder="1" applyAlignment="1" applyProtection="1">
      <alignment/>
      <protection/>
    </xf>
    <xf numFmtId="3" fontId="5" fillId="6" borderId="37" xfId="0" applyNumberFormat="1" applyFont="1" applyFill="1" applyBorder="1" applyAlignment="1" applyProtection="1">
      <alignment/>
      <protection/>
    </xf>
    <xf numFmtId="3" fontId="6" fillId="4" borderId="3" xfId="0" applyNumberFormat="1" applyFont="1" applyFill="1" applyBorder="1" applyAlignment="1" applyProtection="1">
      <alignment/>
      <protection locked="0"/>
    </xf>
    <xf numFmtId="3" fontId="6" fillId="4" borderId="98" xfId="0" applyNumberFormat="1" applyFont="1" applyFill="1" applyBorder="1" applyAlignment="1" applyProtection="1">
      <alignment/>
      <protection locked="0"/>
    </xf>
    <xf numFmtId="3" fontId="5" fillId="3" borderId="32" xfId="0" applyNumberFormat="1" applyFont="1" applyFill="1" applyBorder="1" applyAlignment="1" applyProtection="1">
      <alignment/>
      <protection/>
    </xf>
    <xf numFmtId="3" fontId="5" fillId="7" borderId="32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/>
    </xf>
    <xf numFmtId="3" fontId="5" fillId="8" borderId="1" xfId="0" applyNumberFormat="1" applyFont="1" applyFill="1" applyBorder="1" applyAlignment="1" applyProtection="1">
      <alignment horizontal="centerContinuous"/>
      <protection/>
    </xf>
    <xf numFmtId="3" fontId="5" fillId="9" borderId="2" xfId="0" applyNumberFormat="1" applyFont="1" applyFill="1" applyBorder="1" applyAlignment="1" applyProtection="1">
      <alignment horizontal="center"/>
      <protection/>
    </xf>
    <xf numFmtId="3" fontId="4" fillId="9" borderId="1" xfId="0" applyNumberFormat="1" applyFont="1" applyFill="1" applyBorder="1" applyAlignment="1" applyProtection="1">
      <alignment horizontal="center"/>
      <protection/>
    </xf>
    <xf numFmtId="3" fontId="4" fillId="9" borderId="3" xfId="0" applyNumberFormat="1" applyFont="1" applyFill="1" applyBorder="1" applyAlignment="1" applyProtection="1">
      <alignment horizontal="center"/>
      <protection/>
    </xf>
    <xf numFmtId="3" fontId="6" fillId="0" borderId="98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6" fillId="4" borderId="47" xfId="0" applyNumberFormat="1" applyFont="1" applyFill="1" applyBorder="1" applyAlignment="1" applyProtection="1">
      <alignment horizontal="left"/>
      <protection locked="0"/>
    </xf>
    <xf numFmtId="49" fontId="6" fillId="4" borderId="3" xfId="0" applyNumberFormat="1" applyFont="1" applyFill="1" applyBorder="1" applyAlignment="1" applyProtection="1">
      <alignment horizontal="left"/>
      <protection locked="0"/>
    </xf>
    <xf numFmtId="179" fontId="6" fillId="4" borderId="21" xfId="0" applyNumberFormat="1" applyFont="1" applyFill="1" applyBorder="1" applyAlignment="1" applyProtection="1">
      <alignment horizontal="left"/>
      <protection locked="0"/>
    </xf>
    <xf numFmtId="7" fontId="5" fillId="9" borderId="1" xfId="0" applyNumberFormat="1" applyFont="1" applyFill="1" applyBorder="1" applyAlignment="1" applyProtection="1">
      <alignment/>
      <protection/>
    </xf>
    <xf numFmtId="0" fontId="6" fillId="0" borderId="71" xfId="22" applyFont="1" applyFill="1" applyBorder="1" applyAlignment="1" applyProtection="1">
      <alignment horizontal="left"/>
      <protection/>
    </xf>
    <xf numFmtId="179" fontId="6" fillId="0" borderId="110" xfId="22" applyNumberFormat="1" applyFont="1" applyFill="1" applyBorder="1" applyAlignment="1" applyProtection="1">
      <alignment horizontal="left"/>
      <protection/>
    </xf>
    <xf numFmtId="0" fontId="6" fillId="0" borderId="70" xfId="22" applyNumberFormat="1" applyFont="1" applyFill="1" applyBorder="1" applyAlignment="1" applyProtection="1">
      <alignment horizontal="left"/>
      <protection/>
    </xf>
    <xf numFmtId="0" fontId="6" fillId="0" borderId="0" xfId="22" applyNumberFormat="1" applyFont="1" applyFill="1" applyBorder="1" applyAlignment="1" applyProtection="1">
      <alignment horizontal="left" wrapText="1"/>
      <protection/>
    </xf>
    <xf numFmtId="0" fontId="6" fillId="0" borderId="73" xfId="22" applyNumberFormat="1" applyFont="1" applyFill="1" applyBorder="1" applyAlignment="1" applyProtection="1">
      <alignment horizontal="left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  <xf numFmtId="0" fontId="6" fillId="0" borderId="73" xfId="22" applyNumberFormat="1" applyFont="1" applyFill="1" applyBorder="1" applyAlignment="1" applyProtection="1">
      <alignment horizontal="left"/>
      <protection/>
    </xf>
    <xf numFmtId="0" fontId="6" fillId="0" borderId="22" xfId="22" applyFont="1" applyFill="1" applyBorder="1" applyAlignment="1" applyProtection="1">
      <alignment horizontal="left"/>
      <protection/>
    </xf>
    <xf numFmtId="37" fontId="6" fillId="0" borderId="3" xfId="23" applyNumberFormat="1" applyFont="1" applyFill="1" applyBorder="1" applyProtection="1">
      <alignment/>
      <protection/>
    </xf>
    <xf numFmtId="37" fontId="6" fillId="0" borderId="77" xfId="23" applyNumberFormat="1" applyFont="1" applyFill="1" applyBorder="1" applyProtection="1">
      <alignment/>
      <protection/>
    </xf>
    <xf numFmtId="0" fontId="24" fillId="0" borderId="76" xfId="23" applyFont="1" applyFill="1" applyBorder="1" applyProtection="1">
      <alignment/>
      <protection/>
    </xf>
    <xf numFmtId="0" fontId="9" fillId="0" borderId="76" xfId="23" applyFont="1" applyFill="1" applyBorder="1" applyProtection="1">
      <alignment/>
      <protection/>
    </xf>
    <xf numFmtId="0" fontId="10" fillId="0" borderId="76" xfId="23" applyFont="1" applyFill="1" applyBorder="1" applyProtection="1">
      <alignment/>
      <protection/>
    </xf>
    <xf numFmtId="37" fontId="6" fillId="0" borderId="3" xfId="24" applyNumberFormat="1" applyFont="1" applyFill="1" applyBorder="1" applyProtection="1">
      <alignment/>
      <protection/>
    </xf>
    <xf numFmtId="0" fontId="30" fillId="0" borderId="70" xfId="22" applyNumberFormat="1" applyFont="1" applyFill="1" applyBorder="1" applyAlignment="1" applyProtection="1">
      <alignment horizontal="left"/>
      <protection/>
    </xf>
    <xf numFmtId="37" fontId="6" fillId="0" borderId="29" xfId="25" applyNumberFormat="1" applyFont="1" applyFill="1" applyBorder="1" applyProtection="1">
      <alignment/>
      <protection/>
    </xf>
    <xf numFmtId="49" fontId="6" fillId="0" borderId="11" xfId="25" applyNumberFormat="1" applyFont="1" applyFill="1" applyBorder="1" applyAlignment="1" applyProtection="1">
      <alignment horizontal="left"/>
      <protection/>
    </xf>
    <xf numFmtId="49" fontId="6" fillId="0" borderId="11" xfId="25" applyNumberFormat="1" applyFont="1" applyFill="1" applyBorder="1" applyProtection="1">
      <alignment/>
      <protection/>
    </xf>
    <xf numFmtId="0" fontId="6" fillId="0" borderId="70" xfId="25" applyNumberFormat="1" applyFont="1" applyFill="1" applyBorder="1" applyAlignment="1" applyProtection="1">
      <alignment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73" xfId="25" applyNumberFormat="1" applyFont="1" applyFill="1" applyBorder="1" applyAlignment="1" applyProtection="1">
      <alignment/>
      <protection/>
    </xf>
    <xf numFmtId="0" fontId="6" fillId="0" borderId="79" xfId="25" applyNumberFormat="1" applyFont="1" applyFill="1" applyBorder="1" applyAlignment="1" applyProtection="1">
      <alignment/>
      <protection/>
    </xf>
    <xf numFmtId="0" fontId="6" fillId="0" borderId="80" xfId="25" applyNumberFormat="1" applyFont="1" applyFill="1" applyBorder="1" applyAlignment="1" applyProtection="1">
      <alignment/>
      <protection/>
    </xf>
    <xf numFmtId="0" fontId="6" fillId="0" borderId="81" xfId="25" applyNumberFormat="1" applyFont="1" applyFill="1" applyBorder="1" applyAlignment="1" applyProtection="1">
      <alignment/>
      <protection/>
    </xf>
    <xf numFmtId="179" fontId="6" fillId="0" borderId="62" xfId="0" applyNumberFormat="1" applyFont="1" applyFill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/>
      <protection/>
    </xf>
    <xf numFmtId="3" fontId="5" fillId="5" borderId="26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 readingOrder="1"/>
      <protection/>
    </xf>
    <xf numFmtId="0" fontId="31" fillId="0" borderId="1" xfId="0" applyNumberFormat="1" applyFont="1" applyFill="1" applyBorder="1" applyAlignment="1" applyProtection="1">
      <alignment horizontal="left" readingOrder="1"/>
      <protection/>
    </xf>
    <xf numFmtId="0" fontId="32" fillId="0" borderId="0" xfId="0" applyFont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17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30" fillId="0" borderId="20" xfId="21" applyFont="1" applyBorder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6" fillId="0" borderId="11" xfId="17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179" fontId="6" fillId="0" borderId="21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3" fontId="6" fillId="4" borderId="24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6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179" fontId="6" fillId="4" borderId="23" xfId="0" applyNumberFormat="1" applyFont="1" applyFill="1" applyBorder="1" applyAlignment="1" applyProtection="1">
      <alignment horizontal="left"/>
      <protection locked="0"/>
    </xf>
    <xf numFmtId="0" fontId="6" fillId="4" borderId="23" xfId="0" applyNumberFormat="1" applyFont="1" applyFill="1" applyBorder="1" applyAlignment="1" applyProtection="1">
      <alignment horizontal="left"/>
      <protection locked="0"/>
    </xf>
    <xf numFmtId="179" fontId="10" fillId="4" borderId="29" xfId="0" applyNumberFormat="1" applyFont="1" applyFill="1" applyBorder="1" applyAlignment="1" applyProtection="1">
      <alignment horizontal="left"/>
      <protection locked="0"/>
    </xf>
    <xf numFmtId="0" fontId="10" fillId="4" borderId="47" xfId="0" applyNumberFormat="1" applyFont="1" applyFill="1" applyBorder="1" applyAlignment="1" applyProtection="1">
      <alignment horizontal="left"/>
      <protection locked="0"/>
    </xf>
    <xf numFmtId="179" fontId="10" fillId="4" borderId="51" xfId="0" applyNumberFormat="1" applyFont="1" applyFill="1" applyBorder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8" borderId="28" xfId="23" applyFont="1" applyFill="1" applyBorder="1" applyAlignment="1" applyProtection="1">
      <alignment horizontal="center"/>
      <protection/>
    </xf>
    <xf numFmtId="0" fontId="18" fillId="8" borderId="23" xfId="23" applyFont="1" applyFill="1" applyBorder="1" applyAlignment="1" applyProtection="1">
      <alignment horizontal="center"/>
      <protection/>
    </xf>
    <xf numFmtId="0" fontId="18" fillId="8" borderId="29" xfId="23" applyFont="1" applyFill="1" applyBorder="1" applyAlignment="1" applyProtection="1">
      <alignment horizontal="center"/>
      <protection/>
    </xf>
    <xf numFmtId="0" fontId="4" fillId="0" borderId="28" xfId="23" applyFont="1" applyBorder="1" applyAlignment="1" applyProtection="1">
      <alignment horizontal="center"/>
      <protection/>
    </xf>
    <xf numFmtId="0" fontId="18" fillId="0" borderId="23" xfId="23" applyFont="1" applyBorder="1" applyAlignment="1" applyProtection="1">
      <alignment horizontal="center"/>
      <protection/>
    </xf>
    <xf numFmtId="0" fontId="18" fillId="0" borderId="29" xfId="23" applyFont="1" applyBorder="1" applyAlignment="1" applyProtection="1">
      <alignment horizontal="center"/>
      <protection/>
    </xf>
    <xf numFmtId="0" fontId="3" fillId="8" borderId="28" xfId="24" applyFont="1" applyFill="1" applyBorder="1" applyAlignment="1" applyProtection="1">
      <alignment horizontal="center"/>
      <protection/>
    </xf>
    <xf numFmtId="0" fontId="19" fillId="8" borderId="23" xfId="24" applyFont="1" applyFill="1" applyBorder="1" applyAlignment="1" applyProtection="1">
      <alignment horizontal="center"/>
      <protection/>
    </xf>
    <xf numFmtId="0" fontId="19" fillId="8" borderId="29" xfId="24" applyFont="1" applyFill="1" applyBorder="1" applyAlignment="1" applyProtection="1">
      <alignment horizontal="center"/>
      <protection/>
    </xf>
    <xf numFmtId="37" fontId="3" fillId="0" borderId="114" xfId="24" applyNumberFormat="1" applyFont="1" applyBorder="1" applyAlignment="1" applyProtection="1">
      <alignment horizontal="center" wrapText="1"/>
      <protection/>
    </xf>
    <xf numFmtId="37" fontId="3" fillId="0" borderId="6" xfId="24" applyNumberFormat="1" applyFont="1" applyBorder="1" applyAlignment="1" applyProtection="1">
      <alignment horizontal="center" wrapText="1"/>
      <protection/>
    </xf>
    <xf numFmtId="37" fontId="3" fillId="0" borderId="115" xfId="24" applyNumberFormat="1" applyFont="1" applyBorder="1" applyAlignment="1" applyProtection="1">
      <alignment horizontal="center" wrapText="1"/>
      <protection/>
    </xf>
    <xf numFmtId="0" fontId="3" fillId="0" borderId="28" xfId="24" applyFont="1" applyBorder="1" applyAlignment="1" applyProtection="1">
      <alignment horizontal="center"/>
      <protection/>
    </xf>
    <xf numFmtId="0" fontId="19" fillId="0" borderId="23" xfId="24" applyFont="1" applyBorder="1" applyAlignment="1" applyProtection="1">
      <alignment horizontal="center"/>
      <protection/>
    </xf>
    <xf numFmtId="0" fontId="19" fillId="0" borderId="29" xfId="24" applyFont="1" applyBorder="1" applyAlignment="1" applyProtection="1">
      <alignment horizontal="center"/>
      <protection/>
    </xf>
    <xf numFmtId="0" fontId="4" fillId="0" borderId="0" xfId="25" applyFont="1" applyBorder="1" applyAlignment="1" applyProtection="1">
      <alignment horizontal="left"/>
      <protection/>
    </xf>
    <xf numFmtId="0" fontId="4" fillId="0" borderId="11" xfId="25" applyFont="1" applyBorder="1" applyAlignment="1" applyProtection="1">
      <alignment horizontal="left"/>
      <protection/>
    </xf>
    <xf numFmtId="0" fontId="4" fillId="8" borderId="93" xfId="0" applyFont="1" applyFill="1" applyBorder="1" applyAlignment="1" applyProtection="1">
      <alignment horizontal="center"/>
      <protection/>
    </xf>
    <xf numFmtId="0" fontId="4" fillId="8" borderId="94" xfId="0" applyFont="1" applyFill="1" applyBorder="1" applyAlignment="1" applyProtection="1">
      <alignment horizontal="center"/>
      <protection/>
    </xf>
    <xf numFmtId="0" fontId="4" fillId="8" borderId="95" xfId="0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5" fillId="0" borderId="11" xfId="25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08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5" borderId="19" xfId="0" applyFont="1" applyFill="1" applyBorder="1" applyAlignment="1" applyProtection="1">
      <alignment horizontal="left"/>
      <protection/>
    </xf>
    <xf numFmtId="0" fontId="5" fillId="5" borderId="2" xfId="0" applyFont="1" applyFill="1" applyBorder="1" applyAlignment="1" applyProtection="1">
      <alignment horizontal="left"/>
      <protection/>
    </xf>
    <xf numFmtId="0" fontId="5" fillId="5" borderId="51" xfId="0" applyFont="1" applyFill="1" applyBorder="1" applyAlignment="1" applyProtection="1">
      <alignment horizontal="left"/>
      <protection/>
    </xf>
    <xf numFmtId="0" fontId="5" fillId="5" borderId="15" xfId="0" applyFont="1" applyFill="1" applyBorder="1" applyAlignment="1" applyProtection="1">
      <alignment horizontal="left"/>
      <protection/>
    </xf>
    <xf numFmtId="0" fontId="5" fillId="5" borderId="54" xfId="0" applyFont="1" applyFill="1" applyBorder="1" applyAlignment="1" applyProtection="1">
      <alignment horizontal="left"/>
      <protection/>
    </xf>
    <xf numFmtId="0" fontId="5" fillId="5" borderId="37" xfId="0" applyFont="1" applyFill="1" applyBorder="1" applyAlignment="1" applyProtection="1">
      <alignment horizontal="left"/>
      <protection/>
    </xf>
    <xf numFmtId="0" fontId="10" fillId="4" borderId="23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left"/>
      <protection/>
    </xf>
    <xf numFmtId="0" fontId="5" fillId="4" borderId="29" xfId="0" applyFont="1" applyFill="1" applyBorder="1" applyAlignment="1" applyProtection="1">
      <alignment horizontal="left"/>
      <protection/>
    </xf>
    <xf numFmtId="0" fontId="6" fillId="4" borderId="54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66-p1" xfId="21"/>
    <cellStyle name="Normal_Sheet1" xfId="22"/>
    <cellStyle name="Normal_Sheet2" xfId="23"/>
    <cellStyle name="Normal_Sheet3" xfId="24"/>
    <cellStyle name="Normal_Sheet4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d-ws2\ProjectsB\Transportation%20Data%20Book\FHWA\Forms%20-%20completed\562a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1">
        <row r="61">
          <cell r="J61">
            <v>20441007</v>
          </cell>
        </row>
        <row r="62">
          <cell r="J62">
            <v>3786623.5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7.8515625" style="0" customWidth="1"/>
    <col min="2" max="2" width="10.7109375" style="0" customWidth="1"/>
    <col min="6" max="6" width="10.7109375" style="0" customWidth="1"/>
    <col min="7" max="7" width="12.140625" style="0" customWidth="1"/>
  </cols>
  <sheetData>
    <row r="1" ht="12.75">
      <c r="A1" s="505" t="s">
        <v>431</v>
      </c>
    </row>
    <row r="2" ht="12.75">
      <c r="A2" s="505"/>
    </row>
    <row r="3" ht="12.75">
      <c r="A3" s="461" t="s">
        <v>432</v>
      </c>
    </row>
    <row r="4" ht="12.75">
      <c r="A4" s="461" t="s">
        <v>434</v>
      </c>
    </row>
    <row r="5" ht="12.75">
      <c r="A5" s="461" t="s">
        <v>435</v>
      </c>
    </row>
    <row r="7" spans="1:3" ht="12.75">
      <c r="A7" s="506" t="s">
        <v>429</v>
      </c>
      <c r="B7" s="504"/>
      <c r="C7" s="504"/>
    </row>
    <row r="8" spans="1:3" ht="12.75">
      <c r="A8" s="507" t="s">
        <v>430</v>
      </c>
      <c r="B8" s="504"/>
      <c r="C8" s="504"/>
    </row>
    <row r="10" ht="12.75">
      <c r="A10" s="461" t="s">
        <v>352</v>
      </c>
    </row>
    <row r="11" ht="12.75">
      <c r="A11" t="s">
        <v>353</v>
      </c>
    </row>
    <row r="12" ht="12.75">
      <c r="A12" t="s">
        <v>354</v>
      </c>
    </row>
    <row r="13" spans="2:4" ht="12.75">
      <c r="B13" s="461"/>
      <c r="C13" s="461"/>
      <c r="D13" s="461"/>
    </row>
    <row r="14" ht="12.75">
      <c r="A14" s="461" t="s">
        <v>415</v>
      </c>
    </row>
    <row r="15" ht="12.75">
      <c r="A15" t="s">
        <v>413</v>
      </c>
    </row>
    <row r="16" spans="1:17" ht="12.75">
      <c r="A16" t="s">
        <v>414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</row>
    <row r="17" ht="12.75">
      <c r="A17" s="630" t="s">
        <v>412</v>
      </c>
    </row>
    <row r="19" ht="12.75">
      <c r="A19" s="503" t="s">
        <v>417</v>
      </c>
    </row>
    <row r="21" ht="15">
      <c r="A21" s="501" t="s">
        <v>418</v>
      </c>
    </row>
    <row r="22" ht="12.75">
      <c r="A22" s="502" t="s">
        <v>419</v>
      </c>
    </row>
    <row r="23" ht="12.75">
      <c r="A23" s="502" t="s">
        <v>420</v>
      </c>
    </row>
    <row r="24" ht="12.75">
      <c r="A24" s="502" t="s">
        <v>421</v>
      </c>
    </row>
    <row r="25" ht="12.75">
      <c r="A25" s="502" t="s">
        <v>422</v>
      </c>
    </row>
    <row r="26" ht="12.75">
      <c r="A26" s="502" t="s">
        <v>423</v>
      </c>
    </row>
    <row r="27" ht="12.75">
      <c r="A27" s="502" t="s">
        <v>424</v>
      </c>
    </row>
    <row r="28" ht="12.75">
      <c r="A28" s="502" t="s">
        <v>425</v>
      </c>
    </row>
    <row r="29" ht="12.75">
      <c r="A29" s="502" t="s">
        <v>426</v>
      </c>
    </row>
    <row r="30" ht="12.75">
      <c r="A30" t="s">
        <v>427</v>
      </c>
    </row>
    <row r="31" ht="12.75">
      <c r="A31" t="s">
        <v>508</v>
      </c>
    </row>
  </sheetData>
  <sheetProtection password="CCB6" sheet="1" objects="1" scenarios="1"/>
  <printOptions/>
  <pageMargins left="0.29" right="0.27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65536"/>
  <sheetViews>
    <sheetView workbookViewId="0" topLeftCell="A1">
      <selection activeCell="A1" sqref="A1"/>
    </sheetView>
  </sheetViews>
  <sheetFormatPr defaultColWidth="8.28125" defaultRowHeight="12.75"/>
  <cols>
    <col min="1" max="1" width="2.00390625" style="90" customWidth="1"/>
    <col min="2" max="2" width="32.8515625" style="90" customWidth="1"/>
    <col min="3" max="4" width="8.28125" style="90" bestFit="1" customWidth="1"/>
    <col min="5" max="5" width="9.28125" style="90" customWidth="1"/>
    <col min="6" max="6" width="8.57421875" style="90" bestFit="1" customWidth="1"/>
    <col min="7" max="7" width="9.28125" style="90" bestFit="1" customWidth="1"/>
    <col min="8" max="8" width="12.57421875" style="90" customWidth="1"/>
    <col min="9" max="9" width="11.7109375" style="90" bestFit="1" customWidth="1"/>
    <col min="10" max="10" width="8.57421875" style="90" customWidth="1"/>
    <col min="11" max="16384" width="8.28125" style="90" customWidth="1"/>
  </cols>
  <sheetData>
    <row r="1" spans="2:9" ht="12">
      <c r="B1" s="509"/>
      <c r="C1" s="134"/>
      <c r="D1" s="197"/>
      <c r="E1" s="197"/>
      <c r="F1" s="197"/>
      <c r="G1" s="134"/>
      <c r="H1" s="134"/>
      <c r="I1" s="208"/>
    </row>
    <row r="2" spans="2:9" ht="13.5" customHeight="1">
      <c r="B2" s="168" t="s">
        <v>1</v>
      </c>
      <c r="C2" s="134"/>
      <c r="D2" s="137"/>
      <c r="E2" s="137"/>
      <c r="F2" s="510" t="s">
        <v>6</v>
      </c>
      <c r="G2" s="134"/>
      <c r="H2" s="134"/>
      <c r="I2" s="208"/>
    </row>
    <row r="3" spans="2:9" ht="12.75" customHeight="1">
      <c r="B3" s="808"/>
      <c r="C3" s="92"/>
      <c r="D3" s="156"/>
      <c r="E3" s="511" t="s">
        <v>7</v>
      </c>
      <c r="F3" s="809"/>
      <c r="G3" s="92"/>
      <c r="H3" s="92"/>
      <c r="I3" s="143"/>
    </row>
    <row r="4" spans="2:9" ht="12.75" customHeight="1">
      <c r="B4" s="212"/>
      <c r="C4" s="343" t="s">
        <v>193</v>
      </c>
      <c r="D4" s="343"/>
      <c r="E4" s="343"/>
      <c r="F4" s="343"/>
      <c r="G4" s="512"/>
      <c r="H4" s="512"/>
      <c r="I4" s="513"/>
    </row>
    <row r="5" spans="2:9" ht="12.75" customHeight="1">
      <c r="B5" s="514"/>
      <c r="C5" s="515" t="s">
        <v>194</v>
      </c>
      <c r="D5" s="515" t="s">
        <v>35</v>
      </c>
      <c r="E5" s="515" t="s">
        <v>195</v>
      </c>
      <c r="F5" s="515" t="s">
        <v>35</v>
      </c>
      <c r="G5" s="515" t="s">
        <v>196</v>
      </c>
      <c r="H5" s="515" t="s">
        <v>35</v>
      </c>
      <c r="I5" s="516" t="s">
        <v>137</v>
      </c>
    </row>
    <row r="6" spans="2:9" ht="12.75" customHeight="1">
      <c r="B6" s="517" t="s">
        <v>197</v>
      </c>
      <c r="C6" s="518" t="s">
        <v>198</v>
      </c>
      <c r="D6" s="518" t="s">
        <v>199</v>
      </c>
      <c r="E6" s="518" t="s">
        <v>200</v>
      </c>
      <c r="F6" s="518" t="s">
        <v>201</v>
      </c>
      <c r="G6" s="518" t="s">
        <v>202</v>
      </c>
      <c r="H6" s="518" t="s">
        <v>203</v>
      </c>
      <c r="I6" s="519" t="s">
        <v>204</v>
      </c>
    </row>
    <row r="7" spans="2:9" ht="12.75" customHeight="1">
      <c r="B7" s="514"/>
      <c r="C7" s="518" t="s">
        <v>205</v>
      </c>
      <c r="D7" s="518" t="s">
        <v>205</v>
      </c>
      <c r="E7" s="518" t="s">
        <v>205</v>
      </c>
      <c r="F7" s="518" t="s">
        <v>206</v>
      </c>
      <c r="G7" s="518" t="s">
        <v>206</v>
      </c>
      <c r="H7" s="518" t="s">
        <v>206</v>
      </c>
      <c r="I7" s="519" t="s">
        <v>207</v>
      </c>
    </row>
    <row r="8" spans="2:11" ht="12.75" customHeight="1">
      <c r="B8" s="520"/>
      <c r="C8" s="521" t="s">
        <v>38</v>
      </c>
      <c r="D8" s="521" t="s">
        <v>39</v>
      </c>
      <c r="E8" s="521" t="s">
        <v>40</v>
      </c>
      <c r="F8" s="521" t="s">
        <v>41</v>
      </c>
      <c r="G8" s="521" t="s">
        <v>42</v>
      </c>
      <c r="H8" s="521" t="s">
        <v>43</v>
      </c>
      <c r="I8" s="522" t="s">
        <v>208</v>
      </c>
      <c r="K8" s="523"/>
    </row>
    <row r="9" spans="2:9" ht="12.75" customHeight="1">
      <c r="B9" s="524" t="s">
        <v>209</v>
      </c>
      <c r="C9" s="76"/>
      <c r="D9" s="76"/>
      <c r="E9" s="76"/>
      <c r="F9" s="76"/>
      <c r="G9" s="76"/>
      <c r="H9" s="76"/>
      <c r="I9" s="234">
        <f>SUM(C9:H9)</f>
        <v>0</v>
      </c>
    </row>
    <row r="10" spans="2:9" ht="12.75" customHeight="1">
      <c r="B10" s="213" t="s">
        <v>210</v>
      </c>
      <c r="C10" s="525"/>
      <c r="D10" s="525"/>
      <c r="E10" s="525"/>
      <c r="F10" s="525"/>
      <c r="G10" s="525"/>
      <c r="H10" s="525"/>
      <c r="I10" s="526"/>
    </row>
    <row r="11" spans="2:9" ht="12.75" customHeight="1">
      <c r="B11" s="213" t="s">
        <v>211</v>
      </c>
      <c r="C11" s="525"/>
      <c r="D11" s="525"/>
      <c r="E11" s="525"/>
      <c r="F11" s="525"/>
      <c r="G11" s="525"/>
      <c r="H11" s="525"/>
      <c r="I11" s="526"/>
    </row>
    <row r="12" spans="2:9" ht="12.75" customHeight="1">
      <c r="B12" s="213" t="s">
        <v>212</v>
      </c>
      <c r="C12" s="76"/>
      <c r="D12" s="76"/>
      <c r="E12" s="76"/>
      <c r="F12" s="76"/>
      <c r="G12" s="76"/>
      <c r="H12" s="76"/>
      <c r="I12" s="234">
        <f>SUM(C12:H12)</f>
        <v>0</v>
      </c>
    </row>
    <row r="13" spans="2:9" ht="12.75" customHeight="1">
      <c r="B13" s="213" t="s">
        <v>213</v>
      </c>
      <c r="C13" s="76"/>
      <c r="D13" s="76"/>
      <c r="E13" s="76"/>
      <c r="F13" s="76"/>
      <c r="G13" s="76"/>
      <c r="H13" s="76"/>
      <c r="I13" s="234">
        <f>SUM(C13:H13)</f>
        <v>0</v>
      </c>
    </row>
    <row r="14" spans="2:9" ht="12.75" customHeight="1">
      <c r="B14" s="213" t="s">
        <v>214</v>
      </c>
      <c r="C14" s="527">
        <f aca="true" t="shared" si="0" ref="C14:H14">C13+C12</f>
        <v>0</v>
      </c>
      <c r="D14" s="527">
        <f t="shared" si="0"/>
        <v>0</v>
      </c>
      <c r="E14" s="527">
        <f t="shared" si="0"/>
        <v>0</v>
      </c>
      <c r="F14" s="527">
        <f t="shared" si="0"/>
        <v>0</v>
      </c>
      <c r="G14" s="527">
        <f t="shared" si="0"/>
        <v>0</v>
      </c>
      <c r="H14" s="527">
        <f t="shared" si="0"/>
        <v>0</v>
      </c>
      <c r="I14" s="415">
        <f>SUM(C14:H14)</f>
        <v>0</v>
      </c>
    </row>
    <row r="15" spans="2:9" ht="12.75" customHeight="1">
      <c r="B15" s="213" t="s">
        <v>215</v>
      </c>
      <c r="C15" s="525"/>
      <c r="D15" s="525"/>
      <c r="E15" s="525"/>
      <c r="F15" s="525"/>
      <c r="G15" s="525"/>
      <c r="H15" s="525"/>
      <c r="I15" s="526"/>
    </row>
    <row r="16" spans="2:9" ht="12.75" customHeight="1">
      <c r="B16" s="213" t="s">
        <v>212</v>
      </c>
      <c r="C16" s="76"/>
      <c r="D16" s="76"/>
      <c r="E16" s="76"/>
      <c r="F16" s="76"/>
      <c r="G16" s="76"/>
      <c r="H16" s="76"/>
      <c r="I16" s="234">
        <f>SUM(C16:H16)</f>
        <v>0</v>
      </c>
    </row>
    <row r="17" spans="2:9" ht="12.75" customHeight="1">
      <c r="B17" s="213" t="s">
        <v>213</v>
      </c>
      <c r="C17" s="76"/>
      <c r="D17" s="76"/>
      <c r="E17" s="76"/>
      <c r="F17" s="76"/>
      <c r="G17" s="76"/>
      <c r="H17" s="76"/>
      <c r="I17" s="234">
        <f>SUM(C17:H17)</f>
        <v>0</v>
      </c>
    </row>
    <row r="18" spans="2:9" ht="12.75" customHeight="1">
      <c r="B18" s="213" t="s">
        <v>214</v>
      </c>
      <c r="C18" s="527">
        <f aca="true" t="shared" si="1" ref="C18:H18">C17+C16</f>
        <v>0</v>
      </c>
      <c r="D18" s="527">
        <f t="shared" si="1"/>
        <v>0</v>
      </c>
      <c r="E18" s="527">
        <f t="shared" si="1"/>
        <v>0</v>
      </c>
      <c r="F18" s="527">
        <f t="shared" si="1"/>
        <v>0</v>
      </c>
      <c r="G18" s="527">
        <f t="shared" si="1"/>
        <v>0</v>
      </c>
      <c r="H18" s="527">
        <f t="shared" si="1"/>
        <v>0</v>
      </c>
      <c r="I18" s="415">
        <f>SUM(C18:H18)</f>
        <v>0</v>
      </c>
    </row>
    <row r="19" spans="2:9" ht="12.75" customHeight="1">
      <c r="B19" s="213" t="s">
        <v>338</v>
      </c>
      <c r="C19" s="527">
        <f aca="true" t="shared" si="2" ref="C19:H19">C18+C14</f>
        <v>0</v>
      </c>
      <c r="D19" s="527">
        <f t="shared" si="2"/>
        <v>0</v>
      </c>
      <c r="E19" s="527">
        <f t="shared" si="2"/>
        <v>0</v>
      </c>
      <c r="F19" s="527">
        <f t="shared" si="2"/>
        <v>0</v>
      </c>
      <c r="G19" s="527">
        <f t="shared" si="2"/>
        <v>0</v>
      </c>
      <c r="H19" s="527">
        <f t="shared" si="2"/>
        <v>0</v>
      </c>
      <c r="I19" s="415">
        <f>SUM(C19:H19)</f>
        <v>0</v>
      </c>
    </row>
    <row r="20" spans="1:9" ht="12.75" customHeight="1">
      <c r="A20" s="528"/>
      <c r="B20" s="524" t="s">
        <v>339</v>
      </c>
      <c r="C20" s="527">
        <f aca="true" t="shared" si="3" ref="C20:H20">C19+C9</f>
        <v>0</v>
      </c>
      <c r="D20" s="527">
        <f t="shared" si="3"/>
        <v>0</v>
      </c>
      <c r="E20" s="527">
        <f t="shared" si="3"/>
        <v>0</v>
      </c>
      <c r="F20" s="527">
        <f t="shared" si="3"/>
        <v>0</v>
      </c>
      <c r="G20" s="527">
        <f t="shared" si="3"/>
        <v>0</v>
      </c>
      <c r="H20" s="527">
        <f t="shared" si="3"/>
        <v>0</v>
      </c>
      <c r="I20" s="415">
        <f>SUM(C20:H20)</f>
        <v>0</v>
      </c>
    </row>
    <row r="21" spans="2:9" ht="12.75" customHeight="1">
      <c r="B21" s="213" t="s">
        <v>216</v>
      </c>
      <c r="C21" s="529"/>
      <c r="D21" s="529"/>
      <c r="E21" s="529"/>
      <c r="F21" s="529"/>
      <c r="G21" s="529"/>
      <c r="H21" s="529"/>
      <c r="I21" s="530"/>
    </row>
    <row r="22" spans="2:9" ht="12.75" customHeight="1">
      <c r="B22" s="213" t="s">
        <v>211</v>
      </c>
      <c r="C22" s="531"/>
      <c r="D22" s="531"/>
      <c r="E22" s="531"/>
      <c r="F22" s="531"/>
      <c r="G22" s="531"/>
      <c r="H22" s="531"/>
      <c r="I22" s="532"/>
    </row>
    <row r="23" spans="2:9" ht="12.75" customHeight="1">
      <c r="B23" s="213" t="s">
        <v>212</v>
      </c>
      <c r="C23" s="76"/>
      <c r="D23" s="76"/>
      <c r="E23" s="76"/>
      <c r="F23" s="76"/>
      <c r="G23" s="76"/>
      <c r="H23" s="76"/>
      <c r="I23" s="234">
        <f>SUM(C23:H23)</f>
        <v>0</v>
      </c>
    </row>
    <row r="24" spans="2:9" ht="12.75" customHeight="1">
      <c r="B24" s="213" t="s">
        <v>213</v>
      </c>
      <c r="C24" s="76"/>
      <c r="D24" s="76"/>
      <c r="E24" s="76"/>
      <c r="F24" s="76"/>
      <c r="G24" s="76"/>
      <c r="H24" s="76"/>
      <c r="I24" s="234">
        <f>SUM(C24:H24)</f>
        <v>0</v>
      </c>
    </row>
    <row r="25" spans="2:9" ht="12.75" customHeight="1">
      <c r="B25" s="213" t="s">
        <v>214</v>
      </c>
      <c r="C25" s="527">
        <f aca="true" t="shared" si="4" ref="C25:I25">C24+C23</f>
        <v>0</v>
      </c>
      <c r="D25" s="527">
        <f t="shared" si="4"/>
        <v>0</v>
      </c>
      <c r="E25" s="527">
        <f t="shared" si="4"/>
        <v>0</v>
      </c>
      <c r="F25" s="527">
        <f t="shared" si="4"/>
        <v>0</v>
      </c>
      <c r="G25" s="527">
        <f t="shared" si="4"/>
        <v>0</v>
      </c>
      <c r="H25" s="527">
        <f t="shared" si="4"/>
        <v>0</v>
      </c>
      <c r="I25" s="527">
        <f t="shared" si="4"/>
        <v>0</v>
      </c>
    </row>
    <row r="26" spans="2:9" ht="12.75" customHeight="1">
      <c r="B26" s="213" t="s">
        <v>428</v>
      </c>
      <c r="C26" s="533"/>
      <c r="D26" s="533"/>
      <c r="E26" s="533"/>
      <c r="F26" s="533"/>
      <c r="G26" s="533"/>
      <c r="H26" s="533"/>
      <c r="I26" s="534"/>
    </row>
    <row r="27" spans="2:9" ht="12.75" customHeight="1">
      <c r="B27" s="213" t="s">
        <v>212</v>
      </c>
      <c r="C27" s="76"/>
      <c r="D27" s="76"/>
      <c r="E27" s="76"/>
      <c r="F27" s="76"/>
      <c r="G27" s="76"/>
      <c r="H27" s="76"/>
      <c r="I27" s="234">
        <f>SUM(C27:H27)</f>
        <v>0</v>
      </c>
    </row>
    <row r="28" spans="2:9" ht="12.75" customHeight="1">
      <c r="B28" s="213" t="s">
        <v>213</v>
      </c>
      <c r="C28" s="76"/>
      <c r="D28" s="76"/>
      <c r="E28" s="76"/>
      <c r="F28" s="76"/>
      <c r="G28" s="76"/>
      <c r="H28" s="76"/>
      <c r="I28" s="234">
        <f>SUM(C28:H28)</f>
        <v>0</v>
      </c>
    </row>
    <row r="29" spans="2:9" ht="12.75" customHeight="1">
      <c r="B29" s="213" t="s">
        <v>214</v>
      </c>
      <c r="C29" s="527">
        <f aca="true" t="shared" si="5" ref="C29:H29">C28+C27</f>
        <v>0</v>
      </c>
      <c r="D29" s="527">
        <f t="shared" si="5"/>
        <v>0</v>
      </c>
      <c r="E29" s="527">
        <f t="shared" si="5"/>
        <v>0</v>
      </c>
      <c r="F29" s="527">
        <f t="shared" si="5"/>
        <v>0</v>
      </c>
      <c r="G29" s="527">
        <f t="shared" si="5"/>
        <v>0</v>
      </c>
      <c r="H29" s="527">
        <f t="shared" si="5"/>
        <v>0</v>
      </c>
      <c r="I29" s="527">
        <f>SUM(C29:H29)</f>
        <v>0</v>
      </c>
    </row>
    <row r="30" spans="2:9" ht="12.75" customHeight="1">
      <c r="B30" s="213" t="s">
        <v>217</v>
      </c>
      <c r="C30" s="76"/>
      <c r="D30" s="76"/>
      <c r="E30" s="76"/>
      <c r="F30" s="76"/>
      <c r="G30" s="76"/>
      <c r="H30" s="76"/>
      <c r="I30" s="234">
        <f>SUM(C30:H30)</f>
        <v>0</v>
      </c>
    </row>
    <row r="31" spans="2:9" ht="12.75" customHeight="1">
      <c r="B31" s="535" t="s">
        <v>340</v>
      </c>
      <c r="C31" s="527">
        <f aca="true" t="shared" si="6" ref="C31:H31">C30+C29+C25</f>
        <v>0</v>
      </c>
      <c r="D31" s="527">
        <f t="shared" si="6"/>
        <v>0</v>
      </c>
      <c r="E31" s="527">
        <f t="shared" si="6"/>
        <v>0</v>
      </c>
      <c r="F31" s="527">
        <f t="shared" si="6"/>
        <v>0</v>
      </c>
      <c r="G31" s="527">
        <f t="shared" si="6"/>
        <v>0</v>
      </c>
      <c r="H31" s="527">
        <f t="shared" si="6"/>
        <v>0</v>
      </c>
      <c r="I31" s="415">
        <f>SUM(C31:H31)</f>
        <v>0</v>
      </c>
    </row>
    <row r="32" spans="2:9" ht="12.75" customHeight="1">
      <c r="B32" s="213" t="s">
        <v>218</v>
      </c>
      <c r="C32" s="529"/>
      <c r="D32" s="529"/>
      <c r="E32" s="529"/>
      <c r="F32" s="529"/>
      <c r="G32" s="529"/>
      <c r="H32" s="529"/>
      <c r="I32" s="530"/>
    </row>
    <row r="33" spans="2:9" ht="12.75" customHeight="1">
      <c r="B33" s="213" t="s">
        <v>211</v>
      </c>
      <c r="C33" s="531"/>
      <c r="D33" s="531"/>
      <c r="E33" s="531"/>
      <c r="F33" s="531"/>
      <c r="G33" s="531"/>
      <c r="H33" s="531"/>
      <c r="I33" s="532"/>
    </row>
    <row r="34" spans="2:9" ht="12.75" customHeight="1">
      <c r="B34" s="213" t="s">
        <v>212</v>
      </c>
      <c r="C34" s="76"/>
      <c r="D34" s="76"/>
      <c r="E34" s="76"/>
      <c r="F34" s="76"/>
      <c r="G34" s="76"/>
      <c r="H34" s="76"/>
      <c r="I34" s="234">
        <f>SUM(C34:H34)</f>
        <v>0</v>
      </c>
    </row>
    <row r="35" spans="2:9" ht="12.75" customHeight="1">
      <c r="B35" s="213" t="s">
        <v>213</v>
      </c>
      <c r="C35" s="76"/>
      <c r="D35" s="76"/>
      <c r="E35" s="76"/>
      <c r="F35" s="76"/>
      <c r="G35" s="76"/>
      <c r="H35" s="76"/>
      <c r="I35" s="234">
        <f>SUM(C35:H35)</f>
        <v>0</v>
      </c>
    </row>
    <row r="36" spans="2:9" ht="12.75" customHeight="1">
      <c r="B36" s="213" t="s">
        <v>214</v>
      </c>
      <c r="C36" s="527">
        <f aca="true" t="shared" si="7" ref="C36:H36">C34+C35</f>
        <v>0</v>
      </c>
      <c r="D36" s="527">
        <f t="shared" si="7"/>
        <v>0</v>
      </c>
      <c r="E36" s="527">
        <f t="shared" si="7"/>
        <v>0</v>
      </c>
      <c r="F36" s="527">
        <f t="shared" si="7"/>
        <v>0</v>
      </c>
      <c r="G36" s="527">
        <f t="shared" si="7"/>
        <v>0</v>
      </c>
      <c r="H36" s="527">
        <f t="shared" si="7"/>
        <v>0</v>
      </c>
      <c r="I36" s="415">
        <f>SUM(C36:H36)</f>
        <v>0</v>
      </c>
    </row>
    <row r="37" spans="2:9" ht="12.75" customHeight="1">
      <c r="B37" s="213" t="s">
        <v>428</v>
      </c>
      <c r="C37" s="533"/>
      <c r="D37" s="533"/>
      <c r="E37" s="533"/>
      <c r="F37" s="533"/>
      <c r="G37" s="533"/>
      <c r="H37" s="533"/>
      <c r="I37" s="534"/>
    </row>
    <row r="38" spans="2:9" ht="12.75" customHeight="1">
      <c r="B38" s="213" t="s">
        <v>212</v>
      </c>
      <c r="C38" s="76"/>
      <c r="D38" s="76"/>
      <c r="E38" s="76"/>
      <c r="F38" s="76"/>
      <c r="G38" s="76"/>
      <c r="H38" s="76"/>
      <c r="I38" s="234">
        <f aca="true" t="shared" si="8" ref="I38:I43">SUM(C38:H38)</f>
        <v>0</v>
      </c>
    </row>
    <row r="39" spans="2:9" ht="12.75" customHeight="1">
      <c r="B39" s="213" t="s">
        <v>213</v>
      </c>
      <c r="C39" s="76"/>
      <c r="D39" s="76"/>
      <c r="E39" s="76"/>
      <c r="F39" s="76"/>
      <c r="G39" s="76"/>
      <c r="H39" s="76"/>
      <c r="I39" s="234">
        <f t="shared" si="8"/>
        <v>0</v>
      </c>
    </row>
    <row r="40" spans="2:9" ht="12.75" customHeight="1">
      <c r="B40" s="213" t="s">
        <v>214</v>
      </c>
      <c r="C40" s="527">
        <f aca="true" t="shared" si="9" ref="C40:H40">C39+C38</f>
        <v>0</v>
      </c>
      <c r="D40" s="527">
        <f t="shared" si="9"/>
        <v>0</v>
      </c>
      <c r="E40" s="527">
        <f t="shared" si="9"/>
        <v>0</v>
      </c>
      <c r="F40" s="527">
        <f t="shared" si="9"/>
        <v>0</v>
      </c>
      <c r="G40" s="527">
        <f t="shared" si="9"/>
        <v>0</v>
      </c>
      <c r="H40" s="527">
        <f t="shared" si="9"/>
        <v>0</v>
      </c>
      <c r="I40" s="415">
        <f t="shared" si="8"/>
        <v>0</v>
      </c>
    </row>
    <row r="41" spans="2:9" ht="12.75" customHeight="1">
      <c r="B41" s="213" t="s">
        <v>217</v>
      </c>
      <c r="C41" s="76"/>
      <c r="D41" s="76"/>
      <c r="E41" s="76"/>
      <c r="F41" s="76"/>
      <c r="G41" s="76"/>
      <c r="H41" s="76"/>
      <c r="I41" s="234">
        <f t="shared" si="8"/>
        <v>0</v>
      </c>
    </row>
    <row r="42" spans="2:9" ht="12.75" customHeight="1">
      <c r="B42" s="535" t="s">
        <v>340</v>
      </c>
      <c r="C42" s="527">
        <f aca="true" t="shared" si="10" ref="C42:H42">C41+C40+C36</f>
        <v>0</v>
      </c>
      <c r="D42" s="527">
        <f t="shared" si="10"/>
        <v>0</v>
      </c>
      <c r="E42" s="527">
        <f t="shared" si="10"/>
        <v>0</v>
      </c>
      <c r="F42" s="527">
        <f t="shared" si="10"/>
        <v>0</v>
      </c>
      <c r="G42" s="527">
        <f t="shared" si="10"/>
        <v>0</v>
      </c>
      <c r="H42" s="527">
        <f t="shared" si="10"/>
        <v>0</v>
      </c>
      <c r="I42" s="536">
        <f t="shared" si="8"/>
        <v>0</v>
      </c>
    </row>
    <row r="43" spans="1:9" ht="12.75" customHeight="1">
      <c r="A43" s="528"/>
      <c r="B43" s="524" t="s">
        <v>341</v>
      </c>
      <c r="C43" s="527">
        <f aca="true" t="shared" si="11" ref="C43:H43">C42+C31</f>
        <v>0</v>
      </c>
      <c r="D43" s="527">
        <f t="shared" si="11"/>
        <v>0</v>
      </c>
      <c r="E43" s="527">
        <f t="shared" si="11"/>
        <v>0</v>
      </c>
      <c r="F43" s="527">
        <f t="shared" si="11"/>
        <v>0</v>
      </c>
      <c r="G43" s="527">
        <f t="shared" si="11"/>
        <v>0</v>
      </c>
      <c r="H43" s="527">
        <f t="shared" si="11"/>
        <v>0</v>
      </c>
      <c r="I43" s="527">
        <f t="shared" si="8"/>
        <v>0</v>
      </c>
    </row>
    <row r="44" spans="2:9" ht="12.75" customHeight="1">
      <c r="B44" s="213" t="s">
        <v>219</v>
      </c>
      <c r="C44" s="529"/>
      <c r="D44" s="529"/>
      <c r="E44" s="529"/>
      <c r="F44" s="529"/>
      <c r="G44" s="529"/>
      <c r="H44" s="529"/>
      <c r="I44" s="530"/>
    </row>
    <row r="45" spans="2:9" ht="12.75" customHeight="1">
      <c r="B45" s="213" t="s">
        <v>211</v>
      </c>
      <c r="C45" s="531"/>
      <c r="D45" s="531"/>
      <c r="E45" s="531"/>
      <c r="F45" s="531"/>
      <c r="G45" s="531"/>
      <c r="H45" s="531"/>
      <c r="I45" s="532"/>
    </row>
    <row r="46" spans="2:9" ht="12.75" customHeight="1">
      <c r="B46" s="213" t="s">
        <v>212</v>
      </c>
      <c r="C46" s="76"/>
      <c r="D46" s="76"/>
      <c r="E46" s="76"/>
      <c r="F46" s="76"/>
      <c r="G46" s="76"/>
      <c r="H46" s="76"/>
      <c r="I46" s="234">
        <f>SUM(C46:H46)</f>
        <v>0</v>
      </c>
    </row>
    <row r="47" spans="2:9" ht="12.75" customHeight="1">
      <c r="B47" s="213" t="s">
        <v>213</v>
      </c>
      <c r="C47" s="76"/>
      <c r="D47" s="76"/>
      <c r="E47" s="76"/>
      <c r="F47" s="76"/>
      <c r="G47" s="76"/>
      <c r="H47" s="76"/>
      <c r="I47" s="234">
        <f>SUM(C47:H47)</f>
        <v>0</v>
      </c>
    </row>
    <row r="48" spans="2:9" ht="12.75" customHeight="1">
      <c r="B48" s="213" t="s">
        <v>214</v>
      </c>
      <c r="C48" s="527">
        <f aca="true" t="shared" si="12" ref="C48:H48">C47+C46</f>
        <v>0</v>
      </c>
      <c r="D48" s="527">
        <f t="shared" si="12"/>
        <v>0</v>
      </c>
      <c r="E48" s="527">
        <f t="shared" si="12"/>
        <v>0</v>
      </c>
      <c r="F48" s="527">
        <f t="shared" si="12"/>
        <v>0</v>
      </c>
      <c r="G48" s="527">
        <f t="shared" si="12"/>
        <v>0</v>
      </c>
      <c r="H48" s="527">
        <f t="shared" si="12"/>
        <v>0</v>
      </c>
      <c r="I48" s="527">
        <f>SUM(C48:H48)</f>
        <v>0</v>
      </c>
    </row>
    <row r="49" spans="2:9" ht="12.75" customHeight="1">
      <c r="B49" s="213" t="s">
        <v>428</v>
      </c>
      <c r="C49" s="533"/>
      <c r="D49" s="533"/>
      <c r="E49" s="533"/>
      <c r="F49" s="533"/>
      <c r="G49" s="533"/>
      <c r="H49" s="533"/>
      <c r="I49" s="534"/>
    </row>
    <row r="50" spans="2:9" ht="12.75" customHeight="1">
      <c r="B50" s="213" t="s">
        <v>212</v>
      </c>
      <c r="C50" s="76"/>
      <c r="D50" s="76"/>
      <c r="E50" s="76"/>
      <c r="F50" s="76"/>
      <c r="G50" s="76"/>
      <c r="H50" s="76"/>
      <c r="I50" s="234">
        <f aca="true" t="shared" si="13" ref="I50:I56">SUM(C50:H50)</f>
        <v>0</v>
      </c>
    </row>
    <row r="51" spans="2:9" ht="12.75" customHeight="1">
      <c r="B51" s="213" t="s">
        <v>213</v>
      </c>
      <c r="C51" s="76"/>
      <c r="D51" s="76"/>
      <c r="E51" s="76"/>
      <c r="F51" s="76"/>
      <c r="G51" s="76"/>
      <c r="H51" s="76"/>
      <c r="I51" s="234">
        <f t="shared" si="13"/>
        <v>0</v>
      </c>
    </row>
    <row r="52" spans="2:9" ht="12.75" customHeight="1">
      <c r="B52" s="213" t="s">
        <v>214</v>
      </c>
      <c r="C52" s="527">
        <f aca="true" t="shared" si="14" ref="C52:H52">C51+C50</f>
        <v>0</v>
      </c>
      <c r="D52" s="527">
        <f t="shared" si="14"/>
        <v>0</v>
      </c>
      <c r="E52" s="527">
        <f t="shared" si="14"/>
        <v>0</v>
      </c>
      <c r="F52" s="527">
        <f t="shared" si="14"/>
        <v>0</v>
      </c>
      <c r="G52" s="527">
        <f t="shared" si="14"/>
        <v>0</v>
      </c>
      <c r="H52" s="527">
        <f t="shared" si="14"/>
        <v>0</v>
      </c>
      <c r="I52" s="415">
        <f t="shared" si="13"/>
        <v>0</v>
      </c>
    </row>
    <row r="53" spans="2:9" ht="12.75" customHeight="1">
      <c r="B53" s="213" t="s">
        <v>217</v>
      </c>
      <c r="C53" s="76"/>
      <c r="D53" s="76"/>
      <c r="E53" s="76"/>
      <c r="F53" s="76"/>
      <c r="G53" s="76"/>
      <c r="H53" s="76"/>
      <c r="I53" s="234">
        <f t="shared" si="13"/>
        <v>0</v>
      </c>
    </row>
    <row r="54" spans="2:9" ht="12.75" customHeight="1">
      <c r="B54" s="535" t="s">
        <v>342</v>
      </c>
      <c r="C54" s="527">
        <f aca="true" t="shared" si="15" ref="C54:H54">C53+C52+C48</f>
        <v>0</v>
      </c>
      <c r="D54" s="527">
        <f t="shared" si="15"/>
        <v>0</v>
      </c>
      <c r="E54" s="527">
        <f t="shared" si="15"/>
        <v>0</v>
      </c>
      <c r="F54" s="527">
        <f t="shared" si="15"/>
        <v>0</v>
      </c>
      <c r="G54" s="527">
        <f t="shared" si="15"/>
        <v>0</v>
      </c>
      <c r="H54" s="527">
        <f t="shared" si="15"/>
        <v>0</v>
      </c>
      <c r="I54" s="415">
        <f t="shared" si="13"/>
        <v>0</v>
      </c>
    </row>
    <row r="55" spans="1:9" ht="12.75" customHeight="1">
      <c r="A55" s="528"/>
      <c r="B55" s="524" t="s">
        <v>343</v>
      </c>
      <c r="C55" s="527">
        <f aca="true" t="shared" si="16" ref="C55:H55">C43+C54</f>
        <v>0</v>
      </c>
      <c r="D55" s="527">
        <f t="shared" si="16"/>
        <v>0</v>
      </c>
      <c r="E55" s="527">
        <f t="shared" si="16"/>
        <v>0</v>
      </c>
      <c r="F55" s="527">
        <f t="shared" si="16"/>
        <v>0</v>
      </c>
      <c r="G55" s="527">
        <f t="shared" si="16"/>
        <v>0</v>
      </c>
      <c r="H55" s="527">
        <f t="shared" si="16"/>
        <v>0</v>
      </c>
      <c r="I55" s="415">
        <f t="shared" si="13"/>
        <v>0</v>
      </c>
    </row>
    <row r="56" spans="2:9" ht="12.75" customHeight="1">
      <c r="B56" s="524" t="s">
        <v>344</v>
      </c>
      <c r="C56" s="527">
        <f aca="true" t="shared" si="17" ref="C56:H56">C20+C55</f>
        <v>0</v>
      </c>
      <c r="D56" s="527">
        <f t="shared" si="17"/>
        <v>0</v>
      </c>
      <c r="E56" s="527">
        <f t="shared" si="17"/>
        <v>0</v>
      </c>
      <c r="F56" s="527">
        <f t="shared" si="17"/>
        <v>0</v>
      </c>
      <c r="G56" s="527">
        <f t="shared" si="17"/>
        <v>0</v>
      </c>
      <c r="H56" s="527">
        <f t="shared" si="17"/>
        <v>0</v>
      </c>
      <c r="I56" s="415">
        <f t="shared" si="13"/>
        <v>0</v>
      </c>
    </row>
    <row r="57" spans="2:9" ht="12.75" customHeight="1">
      <c r="B57" s="136"/>
      <c r="C57" s="137"/>
      <c r="D57" s="137"/>
      <c r="E57" s="137"/>
      <c r="F57" s="137"/>
      <c r="G57" s="137"/>
      <c r="H57" s="137"/>
      <c r="I57" s="142"/>
    </row>
    <row r="58" spans="2:9" ht="12.75" customHeight="1">
      <c r="B58" s="537" t="s">
        <v>220</v>
      </c>
      <c r="C58" s="299"/>
      <c r="D58" s="299"/>
      <c r="E58" s="299"/>
      <c r="F58" s="299"/>
      <c r="G58" s="299"/>
      <c r="H58" s="855" t="s">
        <v>357</v>
      </c>
      <c r="I58" s="856"/>
    </row>
    <row r="59" spans="2:9" ht="12.75" customHeight="1">
      <c r="B59" s="538" t="s">
        <v>221</v>
      </c>
      <c r="C59" s="539"/>
      <c r="D59" s="539"/>
      <c r="E59" s="539"/>
      <c r="F59" s="539"/>
      <c r="G59" s="539"/>
      <c r="H59" s="539"/>
      <c r="I59" s="540"/>
    </row>
    <row r="60" spans="2:9" ht="12.75" customHeight="1">
      <c r="B60" s="137"/>
      <c r="I60" s="137"/>
    </row>
    <row r="61" spans="2:5" ht="12" customHeight="1">
      <c r="B61" s="541" t="s">
        <v>505</v>
      </c>
      <c r="C61" s="119"/>
      <c r="D61" s="542" t="s">
        <v>62</v>
      </c>
      <c r="E61" s="119"/>
    </row>
    <row r="63" spans="2:9" ht="18">
      <c r="B63" s="79" t="s">
        <v>335</v>
      </c>
      <c r="C63" s="543"/>
      <c r="D63" s="543"/>
      <c r="E63" s="543"/>
      <c r="F63" s="543"/>
      <c r="G63" s="543"/>
      <c r="H63" s="543"/>
      <c r="I63" s="544"/>
    </row>
    <row r="64" spans="2:7" ht="12">
      <c r="B64" s="197"/>
      <c r="C64" s="197"/>
      <c r="D64" s="197"/>
      <c r="E64" s="197"/>
      <c r="F64" s="197"/>
      <c r="G64" s="197"/>
    </row>
    <row r="65" spans="2:9" ht="12">
      <c r="B65" s="169" t="s">
        <v>1</v>
      </c>
      <c r="C65" s="137"/>
      <c r="D65" s="137"/>
      <c r="E65" s="137"/>
      <c r="F65" s="510" t="s">
        <v>6</v>
      </c>
      <c r="G65" s="137"/>
      <c r="H65" s="134"/>
      <c r="I65" s="208"/>
    </row>
    <row r="66" spans="2:9" ht="12">
      <c r="B66" s="545" t="s">
        <v>440</v>
      </c>
      <c r="C66" s="92"/>
      <c r="D66" s="156"/>
      <c r="E66" s="511" t="s">
        <v>7</v>
      </c>
      <c r="F66" s="546">
        <v>38874</v>
      </c>
      <c r="G66" s="92"/>
      <c r="H66" s="92"/>
      <c r="I66" s="143"/>
    </row>
    <row r="67" spans="2:9" ht="12">
      <c r="B67" s="212"/>
      <c r="C67" s="343" t="s">
        <v>193</v>
      </c>
      <c r="D67" s="343"/>
      <c r="E67" s="343"/>
      <c r="F67" s="343"/>
      <c r="G67" s="512"/>
      <c r="H67" s="512"/>
      <c r="I67" s="513"/>
    </row>
    <row r="68" spans="2:9" ht="12">
      <c r="B68" s="514"/>
      <c r="C68" s="515" t="s">
        <v>194</v>
      </c>
      <c r="D68" s="515" t="s">
        <v>35</v>
      </c>
      <c r="E68" s="515" t="s">
        <v>195</v>
      </c>
      <c r="F68" s="515" t="s">
        <v>35</v>
      </c>
      <c r="G68" s="515" t="s">
        <v>196</v>
      </c>
      <c r="H68" s="515" t="s">
        <v>35</v>
      </c>
      <c r="I68" s="516" t="s">
        <v>137</v>
      </c>
    </row>
    <row r="69" spans="2:9" ht="12">
      <c r="B69" s="517" t="s">
        <v>197</v>
      </c>
      <c r="C69" s="518" t="s">
        <v>198</v>
      </c>
      <c r="D69" s="518" t="s">
        <v>199</v>
      </c>
      <c r="E69" s="518" t="s">
        <v>200</v>
      </c>
      <c r="F69" s="518" t="s">
        <v>201</v>
      </c>
      <c r="G69" s="518" t="s">
        <v>202</v>
      </c>
      <c r="H69" s="518" t="s">
        <v>203</v>
      </c>
      <c r="I69" s="519" t="s">
        <v>204</v>
      </c>
    </row>
    <row r="70" spans="2:9" ht="12">
      <c r="B70" s="514"/>
      <c r="C70" s="518" t="s">
        <v>205</v>
      </c>
      <c r="D70" s="518" t="s">
        <v>205</v>
      </c>
      <c r="E70" s="518" t="s">
        <v>205</v>
      </c>
      <c r="F70" s="518" t="s">
        <v>206</v>
      </c>
      <c r="G70" s="518" t="s">
        <v>206</v>
      </c>
      <c r="H70" s="518" t="s">
        <v>206</v>
      </c>
      <c r="I70" s="519" t="s">
        <v>207</v>
      </c>
    </row>
    <row r="71" spans="2:9" ht="12">
      <c r="B71" s="520"/>
      <c r="C71" s="521" t="s">
        <v>38</v>
      </c>
      <c r="D71" s="521" t="s">
        <v>39</v>
      </c>
      <c r="E71" s="521" t="s">
        <v>40</v>
      </c>
      <c r="F71" s="521" t="s">
        <v>41</v>
      </c>
      <c r="G71" s="521" t="s">
        <v>42</v>
      </c>
      <c r="H71" s="521" t="s">
        <v>43</v>
      </c>
      <c r="I71" s="522" t="s">
        <v>208</v>
      </c>
    </row>
    <row r="72" spans="2:9" ht="12">
      <c r="B72" s="524" t="s">
        <v>209</v>
      </c>
      <c r="C72" s="309"/>
      <c r="D72" s="309"/>
      <c r="E72" s="309"/>
      <c r="F72" s="309"/>
      <c r="G72" s="309"/>
      <c r="H72" s="309"/>
      <c r="I72" s="234">
        <f>SUM(C72:H72)</f>
        <v>0</v>
      </c>
    </row>
    <row r="73" spans="2:9" ht="12">
      <c r="B73" s="213" t="s">
        <v>210</v>
      </c>
      <c r="C73" s="525"/>
      <c r="D73" s="525"/>
      <c r="E73" s="525"/>
      <c r="F73" s="525"/>
      <c r="G73" s="525"/>
      <c r="H73" s="525"/>
      <c r="I73" s="526"/>
    </row>
    <row r="74" spans="2:9" ht="12">
      <c r="B74" s="213" t="s">
        <v>211</v>
      </c>
      <c r="C74" s="525"/>
      <c r="D74" s="525"/>
      <c r="E74" s="525"/>
      <c r="F74" s="525"/>
      <c r="G74" s="525"/>
      <c r="H74" s="525"/>
      <c r="I74" s="526"/>
    </row>
    <row r="75" spans="2:9" ht="12">
      <c r="B75" s="213" t="s">
        <v>212</v>
      </c>
      <c r="C75" s="309"/>
      <c r="D75" s="309"/>
      <c r="E75" s="309"/>
      <c r="F75" s="309"/>
      <c r="G75" s="309">
        <v>2160</v>
      </c>
      <c r="H75" s="309"/>
      <c r="I75" s="234">
        <f>SUM(C75:H75)</f>
        <v>2160</v>
      </c>
    </row>
    <row r="76" spans="2:9" ht="12">
      <c r="B76" s="213" t="s">
        <v>213</v>
      </c>
      <c r="C76" s="309"/>
      <c r="D76" s="309"/>
      <c r="E76" s="309"/>
      <c r="F76" s="309"/>
      <c r="G76" s="309"/>
      <c r="H76" s="309"/>
      <c r="I76" s="234">
        <f>SUM(C76:H76)</f>
        <v>0</v>
      </c>
    </row>
    <row r="77" spans="2:9" ht="12">
      <c r="B77" s="213" t="s">
        <v>214</v>
      </c>
      <c r="C77" s="527">
        <f aca="true" t="shared" si="18" ref="C77:H77">C76+C75</f>
        <v>0</v>
      </c>
      <c r="D77" s="527">
        <f t="shared" si="18"/>
        <v>0</v>
      </c>
      <c r="E77" s="527">
        <f t="shared" si="18"/>
        <v>0</v>
      </c>
      <c r="F77" s="527">
        <f t="shared" si="18"/>
        <v>0</v>
      </c>
      <c r="G77" s="527">
        <f t="shared" si="18"/>
        <v>2160</v>
      </c>
      <c r="H77" s="527">
        <f t="shared" si="18"/>
        <v>0</v>
      </c>
      <c r="I77" s="415">
        <f>SUM(C77:H77)</f>
        <v>2160</v>
      </c>
    </row>
    <row r="78" spans="2:9" ht="12">
      <c r="B78" s="213" t="s">
        <v>215</v>
      </c>
      <c r="C78" s="525"/>
      <c r="D78" s="525"/>
      <c r="E78" s="525"/>
      <c r="F78" s="525"/>
      <c r="G78" s="525"/>
      <c r="H78" s="525"/>
      <c r="I78" s="526"/>
    </row>
    <row r="79" spans="2:9" ht="12">
      <c r="B79" s="213" t="s">
        <v>212</v>
      </c>
      <c r="C79" s="309"/>
      <c r="D79" s="309"/>
      <c r="E79" s="309"/>
      <c r="F79" s="309"/>
      <c r="G79" s="309"/>
      <c r="H79" s="309"/>
      <c r="I79" s="234">
        <f>SUM(C79:H79)</f>
        <v>0</v>
      </c>
    </row>
    <row r="80" spans="2:9" ht="12">
      <c r="B80" s="213" t="s">
        <v>213</v>
      </c>
      <c r="C80" s="309"/>
      <c r="D80" s="309"/>
      <c r="E80" s="309"/>
      <c r="F80" s="309"/>
      <c r="G80" s="309"/>
      <c r="H80" s="309"/>
      <c r="I80" s="234">
        <f>SUM(C80:H80)</f>
        <v>0</v>
      </c>
    </row>
    <row r="81" spans="2:9" ht="12">
      <c r="B81" s="213" t="s">
        <v>214</v>
      </c>
      <c r="C81" s="527">
        <f aca="true" t="shared" si="19" ref="C81:H81">C80+C79</f>
        <v>0</v>
      </c>
      <c r="D81" s="527">
        <f t="shared" si="19"/>
        <v>0</v>
      </c>
      <c r="E81" s="527">
        <f t="shared" si="19"/>
        <v>0</v>
      </c>
      <c r="F81" s="527">
        <f t="shared" si="19"/>
        <v>0</v>
      </c>
      <c r="G81" s="527">
        <f t="shared" si="19"/>
        <v>0</v>
      </c>
      <c r="H81" s="527">
        <f t="shared" si="19"/>
        <v>0</v>
      </c>
      <c r="I81" s="415">
        <f>SUM(C81:H81)</f>
        <v>0</v>
      </c>
    </row>
    <row r="82" spans="2:9" ht="12">
      <c r="B82" s="213" t="s">
        <v>338</v>
      </c>
      <c r="C82" s="527">
        <f aca="true" t="shared" si="20" ref="C82:H82">C81+C77</f>
        <v>0</v>
      </c>
      <c r="D82" s="527">
        <f t="shared" si="20"/>
        <v>0</v>
      </c>
      <c r="E82" s="527">
        <f t="shared" si="20"/>
        <v>0</v>
      </c>
      <c r="F82" s="527">
        <f t="shared" si="20"/>
        <v>0</v>
      </c>
      <c r="G82" s="527">
        <f t="shared" si="20"/>
        <v>2160</v>
      </c>
      <c r="H82" s="527">
        <f t="shared" si="20"/>
        <v>0</v>
      </c>
      <c r="I82" s="415">
        <f>SUM(C82:H82)</f>
        <v>2160</v>
      </c>
    </row>
    <row r="83" spans="2:9" ht="12">
      <c r="B83" s="524" t="s">
        <v>339</v>
      </c>
      <c r="C83" s="527">
        <f aca="true" t="shared" si="21" ref="C83:H83">C82+C72</f>
        <v>0</v>
      </c>
      <c r="D83" s="527">
        <f t="shared" si="21"/>
        <v>0</v>
      </c>
      <c r="E83" s="527">
        <f t="shared" si="21"/>
        <v>0</v>
      </c>
      <c r="F83" s="527">
        <f t="shared" si="21"/>
        <v>0</v>
      </c>
      <c r="G83" s="527">
        <f t="shared" si="21"/>
        <v>2160</v>
      </c>
      <c r="H83" s="527">
        <f t="shared" si="21"/>
        <v>0</v>
      </c>
      <c r="I83" s="415">
        <f>SUM(C83:H83)</f>
        <v>2160</v>
      </c>
    </row>
    <row r="84" spans="2:9" ht="12">
      <c r="B84" s="213" t="s">
        <v>216</v>
      </c>
      <c r="C84" s="529"/>
      <c r="D84" s="529"/>
      <c r="E84" s="529"/>
      <c r="F84" s="529"/>
      <c r="G84" s="529"/>
      <c r="H84" s="529"/>
      <c r="I84" s="530"/>
    </row>
    <row r="85" spans="2:9" ht="12">
      <c r="B85" s="213" t="s">
        <v>211</v>
      </c>
      <c r="C85" s="531"/>
      <c r="D85" s="531"/>
      <c r="E85" s="531"/>
      <c r="F85" s="531"/>
      <c r="G85" s="531"/>
      <c r="H85" s="531"/>
      <c r="I85" s="532"/>
    </row>
    <row r="86" spans="2:9" ht="12">
      <c r="B86" s="213" t="s">
        <v>212</v>
      </c>
      <c r="C86" s="309"/>
      <c r="D86" s="309"/>
      <c r="E86" s="309"/>
      <c r="F86" s="309"/>
      <c r="G86" s="309">
        <v>262573</v>
      </c>
      <c r="H86" s="309"/>
      <c r="I86" s="234">
        <f>SUM(C86:H86)</f>
        <v>262573</v>
      </c>
    </row>
    <row r="87" spans="2:9" ht="12">
      <c r="B87" s="213" t="s">
        <v>213</v>
      </c>
      <c r="C87" s="309"/>
      <c r="D87" s="309"/>
      <c r="E87" s="309"/>
      <c r="F87" s="309"/>
      <c r="G87" s="309">
        <v>2788062</v>
      </c>
      <c r="H87" s="309"/>
      <c r="I87" s="234">
        <f>SUM(C87:H87)</f>
        <v>2788062</v>
      </c>
    </row>
    <row r="88" spans="2:9" ht="12">
      <c r="B88" s="213" t="s">
        <v>214</v>
      </c>
      <c r="C88" s="527">
        <f aca="true" t="shared" si="22" ref="C88:I88">C87+C86</f>
        <v>0</v>
      </c>
      <c r="D88" s="527">
        <f t="shared" si="22"/>
        <v>0</v>
      </c>
      <c r="E88" s="527">
        <f t="shared" si="22"/>
        <v>0</v>
      </c>
      <c r="F88" s="527">
        <f t="shared" si="22"/>
        <v>0</v>
      </c>
      <c r="G88" s="527">
        <f t="shared" si="22"/>
        <v>3050635</v>
      </c>
      <c r="H88" s="527">
        <f t="shared" si="22"/>
        <v>0</v>
      </c>
      <c r="I88" s="527">
        <f t="shared" si="22"/>
        <v>3050635</v>
      </c>
    </row>
    <row r="89" spans="2:9" ht="12">
      <c r="B89" s="213" t="s">
        <v>428</v>
      </c>
      <c r="C89" s="533"/>
      <c r="D89" s="533"/>
      <c r="E89" s="533"/>
      <c r="F89" s="533"/>
      <c r="G89" s="533"/>
      <c r="H89" s="533"/>
      <c r="I89" s="534"/>
    </row>
    <row r="90" spans="2:9" ht="12">
      <c r="B90" s="213" t="s">
        <v>212</v>
      </c>
      <c r="C90" s="309"/>
      <c r="D90" s="309"/>
      <c r="E90" s="309"/>
      <c r="F90" s="309"/>
      <c r="G90" s="309">
        <v>800</v>
      </c>
      <c r="H90" s="309"/>
      <c r="I90" s="234">
        <f>SUM(C90:H90)</f>
        <v>800</v>
      </c>
    </row>
    <row r="91" spans="2:9" ht="12">
      <c r="B91" s="213" t="s">
        <v>213</v>
      </c>
      <c r="C91" s="309"/>
      <c r="D91" s="309"/>
      <c r="E91" s="309"/>
      <c r="F91" s="309"/>
      <c r="G91" s="309"/>
      <c r="H91" s="309"/>
      <c r="I91" s="234">
        <f>SUM(C91:H91)</f>
        <v>0</v>
      </c>
    </row>
    <row r="92" spans="2:9" ht="12">
      <c r="B92" s="213" t="s">
        <v>214</v>
      </c>
      <c r="C92" s="527">
        <f aca="true" t="shared" si="23" ref="C92:H92">C91+C90</f>
        <v>0</v>
      </c>
      <c r="D92" s="527">
        <f t="shared" si="23"/>
        <v>0</v>
      </c>
      <c r="E92" s="527">
        <f t="shared" si="23"/>
        <v>0</v>
      </c>
      <c r="F92" s="527">
        <f t="shared" si="23"/>
        <v>0</v>
      </c>
      <c r="G92" s="527">
        <f t="shared" si="23"/>
        <v>800</v>
      </c>
      <c r="H92" s="527">
        <f t="shared" si="23"/>
        <v>0</v>
      </c>
      <c r="I92" s="527">
        <f>SUM(C92:H92)</f>
        <v>800</v>
      </c>
    </row>
    <row r="93" spans="2:9" ht="12">
      <c r="B93" s="213" t="s">
        <v>217</v>
      </c>
      <c r="C93" s="309"/>
      <c r="D93" s="309"/>
      <c r="E93" s="309"/>
      <c r="F93" s="309"/>
      <c r="G93" s="309"/>
      <c r="H93" s="309"/>
      <c r="I93" s="234">
        <f>SUM(C93:H93)</f>
        <v>0</v>
      </c>
    </row>
    <row r="94" spans="2:9" ht="12">
      <c r="B94" s="535" t="s">
        <v>340</v>
      </c>
      <c r="C94" s="527">
        <f aca="true" t="shared" si="24" ref="C94:H94">C93+C92+C88</f>
        <v>0</v>
      </c>
      <c r="D94" s="527">
        <f t="shared" si="24"/>
        <v>0</v>
      </c>
      <c r="E94" s="527">
        <f t="shared" si="24"/>
        <v>0</v>
      </c>
      <c r="F94" s="527">
        <f t="shared" si="24"/>
        <v>0</v>
      </c>
      <c r="G94" s="527">
        <f t="shared" si="24"/>
        <v>3051435</v>
      </c>
      <c r="H94" s="527">
        <f t="shared" si="24"/>
        <v>0</v>
      </c>
      <c r="I94" s="415">
        <f>SUM(C94:H94)</f>
        <v>3051435</v>
      </c>
    </row>
    <row r="95" spans="2:9" ht="12">
      <c r="B95" s="213" t="s">
        <v>218</v>
      </c>
      <c r="C95" s="529"/>
      <c r="D95" s="529"/>
      <c r="E95" s="529"/>
      <c r="F95" s="529"/>
      <c r="G95" s="529"/>
      <c r="H95" s="529"/>
      <c r="I95" s="530"/>
    </row>
    <row r="96" spans="2:9" ht="12">
      <c r="B96" s="213" t="s">
        <v>211</v>
      </c>
      <c r="C96" s="531"/>
      <c r="D96" s="531"/>
      <c r="E96" s="531"/>
      <c r="F96" s="531"/>
      <c r="G96" s="531"/>
      <c r="H96" s="531"/>
      <c r="I96" s="532"/>
    </row>
    <row r="97" spans="2:9" ht="12">
      <c r="B97" s="213" t="s">
        <v>212</v>
      </c>
      <c r="C97" s="309"/>
      <c r="D97" s="309"/>
      <c r="E97" s="309"/>
      <c r="F97" s="309"/>
      <c r="G97" s="309"/>
      <c r="H97" s="309"/>
      <c r="I97" s="234">
        <f>SUM(C97:H97)</f>
        <v>0</v>
      </c>
    </row>
    <row r="98" spans="2:9" ht="12">
      <c r="B98" s="213" t="s">
        <v>213</v>
      </c>
      <c r="C98" s="309"/>
      <c r="D98" s="309"/>
      <c r="E98" s="309"/>
      <c r="F98" s="309"/>
      <c r="G98" s="309"/>
      <c r="H98" s="309"/>
      <c r="I98" s="234">
        <f>SUM(C98:H98)</f>
        <v>0</v>
      </c>
    </row>
    <row r="99" spans="2:9" ht="12">
      <c r="B99" s="213" t="s">
        <v>214</v>
      </c>
      <c r="C99" s="527">
        <f aca="true" t="shared" si="25" ref="C99:H99">C97+C98</f>
        <v>0</v>
      </c>
      <c r="D99" s="527">
        <f t="shared" si="25"/>
        <v>0</v>
      </c>
      <c r="E99" s="527">
        <f t="shared" si="25"/>
        <v>0</v>
      </c>
      <c r="F99" s="527">
        <f t="shared" si="25"/>
        <v>0</v>
      </c>
      <c r="G99" s="527">
        <f t="shared" si="25"/>
        <v>0</v>
      </c>
      <c r="H99" s="527">
        <f t="shared" si="25"/>
        <v>0</v>
      </c>
      <c r="I99" s="415">
        <f>SUM(C99:H99)</f>
        <v>0</v>
      </c>
    </row>
    <row r="100" spans="2:9" ht="12">
      <c r="B100" s="213" t="s">
        <v>428</v>
      </c>
      <c r="C100" s="533"/>
      <c r="D100" s="533"/>
      <c r="E100" s="533"/>
      <c r="F100" s="533"/>
      <c r="G100" s="533"/>
      <c r="H100" s="533"/>
      <c r="I100" s="534"/>
    </row>
    <row r="101" spans="2:9" ht="12">
      <c r="B101" s="213" t="s">
        <v>212</v>
      </c>
      <c r="C101" s="309"/>
      <c r="D101" s="309"/>
      <c r="E101" s="309"/>
      <c r="F101" s="309"/>
      <c r="G101" s="309"/>
      <c r="H101" s="309"/>
      <c r="I101" s="234">
        <f aca="true" t="shared" si="26" ref="I101:I106">SUM(C101:H101)</f>
        <v>0</v>
      </c>
    </row>
    <row r="102" spans="2:9" ht="12">
      <c r="B102" s="213" t="s">
        <v>213</v>
      </c>
      <c r="C102" s="309"/>
      <c r="D102" s="309"/>
      <c r="E102" s="309"/>
      <c r="F102" s="309"/>
      <c r="G102" s="309"/>
      <c r="H102" s="309"/>
      <c r="I102" s="234">
        <f t="shared" si="26"/>
        <v>0</v>
      </c>
    </row>
    <row r="103" spans="2:9" ht="12">
      <c r="B103" s="213" t="s">
        <v>214</v>
      </c>
      <c r="C103" s="527">
        <f aca="true" t="shared" si="27" ref="C103:H103">C102+C101</f>
        <v>0</v>
      </c>
      <c r="D103" s="527">
        <f t="shared" si="27"/>
        <v>0</v>
      </c>
      <c r="E103" s="527">
        <f t="shared" si="27"/>
        <v>0</v>
      </c>
      <c r="F103" s="527">
        <f t="shared" si="27"/>
        <v>0</v>
      </c>
      <c r="G103" s="527">
        <f t="shared" si="27"/>
        <v>0</v>
      </c>
      <c r="H103" s="527">
        <f t="shared" si="27"/>
        <v>0</v>
      </c>
      <c r="I103" s="415">
        <f t="shared" si="26"/>
        <v>0</v>
      </c>
    </row>
    <row r="104" spans="2:9" ht="12">
      <c r="B104" s="213" t="s">
        <v>217</v>
      </c>
      <c r="C104" s="309"/>
      <c r="D104" s="309"/>
      <c r="E104" s="309"/>
      <c r="F104" s="309"/>
      <c r="G104" s="309"/>
      <c r="H104" s="309"/>
      <c r="I104" s="234">
        <f t="shared" si="26"/>
        <v>0</v>
      </c>
    </row>
    <row r="105" spans="2:9" ht="12">
      <c r="B105" s="535" t="s">
        <v>340</v>
      </c>
      <c r="C105" s="527">
        <f aca="true" t="shared" si="28" ref="C105:H105">C104+C103+C99</f>
        <v>0</v>
      </c>
      <c r="D105" s="527">
        <f t="shared" si="28"/>
        <v>0</v>
      </c>
      <c r="E105" s="527">
        <f t="shared" si="28"/>
        <v>0</v>
      </c>
      <c r="F105" s="527">
        <f t="shared" si="28"/>
        <v>0</v>
      </c>
      <c r="G105" s="527">
        <f t="shared" si="28"/>
        <v>0</v>
      </c>
      <c r="H105" s="527">
        <f t="shared" si="28"/>
        <v>0</v>
      </c>
      <c r="I105" s="536">
        <f t="shared" si="26"/>
        <v>0</v>
      </c>
    </row>
    <row r="106" spans="2:9" ht="12">
      <c r="B106" s="524" t="s">
        <v>341</v>
      </c>
      <c r="C106" s="527">
        <f aca="true" t="shared" si="29" ref="C106:H106">C105+C94</f>
        <v>0</v>
      </c>
      <c r="D106" s="527">
        <f t="shared" si="29"/>
        <v>0</v>
      </c>
      <c r="E106" s="527">
        <f t="shared" si="29"/>
        <v>0</v>
      </c>
      <c r="F106" s="527">
        <f t="shared" si="29"/>
        <v>0</v>
      </c>
      <c r="G106" s="527">
        <f t="shared" si="29"/>
        <v>3051435</v>
      </c>
      <c r="H106" s="527">
        <f t="shared" si="29"/>
        <v>0</v>
      </c>
      <c r="I106" s="527">
        <f t="shared" si="26"/>
        <v>3051435</v>
      </c>
    </row>
    <row r="107" spans="2:9" ht="12">
      <c r="B107" s="213" t="s">
        <v>219</v>
      </c>
      <c r="C107" s="529"/>
      <c r="D107" s="529"/>
      <c r="E107" s="529"/>
      <c r="F107" s="529"/>
      <c r="G107" s="529"/>
      <c r="H107" s="529"/>
      <c r="I107" s="530"/>
    </row>
    <row r="108" spans="2:9" ht="12">
      <c r="B108" s="213" t="s">
        <v>211</v>
      </c>
      <c r="C108" s="531"/>
      <c r="D108" s="531"/>
      <c r="E108" s="531"/>
      <c r="F108" s="531"/>
      <c r="G108" s="531"/>
      <c r="H108" s="531"/>
      <c r="I108" s="532"/>
    </row>
    <row r="109" spans="2:9" ht="12">
      <c r="B109" s="213" t="s">
        <v>212</v>
      </c>
      <c r="C109" s="309"/>
      <c r="D109" s="309"/>
      <c r="E109" s="309"/>
      <c r="F109" s="309"/>
      <c r="G109" s="309"/>
      <c r="H109" s="309"/>
      <c r="I109" s="234">
        <f>SUM(C109:H109)</f>
        <v>0</v>
      </c>
    </row>
    <row r="110" spans="2:9" ht="12">
      <c r="B110" s="213" t="s">
        <v>213</v>
      </c>
      <c r="C110" s="309"/>
      <c r="D110" s="309"/>
      <c r="E110" s="309"/>
      <c r="F110" s="309"/>
      <c r="G110" s="309"/>
      <c r="H110" s="309"/>
      <c r="I110" s="234">
        <f>SUM(C110:H110)</f>
        <v>0</v>
      </c>
    </row>
    <row r="111" spans="2:9" ht="12">
      <c r="B111" s="213" t="s">
        <v>214</v>
      </c>
      <c r="C111" s="527">
        <f aca="true" t="shared" si="30" ref="C111:H111">C110+C109</f>
        <v>0</v>
      </c>
      <c r="D111" s="527">
        <f t="shared" si="30"/>
        <v>0</v>
      </c>
      <c r="E111" s="527">
        <f t="shared" si="30"/>
        <v>0</v>
      </c>
      <c r="F111" s="527">
        <f t="shared" si="30"/>
        <v>0</v>
      </c>
      <c r="G111" s="527">
        <f t="shared" si="30"/>
        <v>0</v>
      </c>
      <c r="H111" s="527">
        <f t="shared" si="30"/>
        <v>0</v>
      </c>
      <c r="I111" s="527">
        <f>SUM(C111:H111)</f>
        <v>0</v>
      </c>
    </row>
    <row r="112" spans="2:9" ht="12">
      <c r="B112" s="213" t="s">
        <v>428</v>
      </c>
      <c r="C112" s="533"/>
      <c r="D112" s="533"/>
      <c r="E112" s="533"/>
      <c r="F112" s="533"/>
      <c r="G112" s="533"/>
      <c r="H112" s="533"/>
      <c r="I112" s="534"/>
    </row>
    <row r="113" spans="2:9" ht="12">
      <c r="B113" s="213" t="s">
        <v>212</v>
      </c>
      <c r="C113" s="309"/>
      <c r="D113" s="309"/>
      <c r="E113" s="309"/>
      <c r="F113" s="309"/>
      <c r="G113" s="309"/>
      <c r="H113" s="309"/>
      <c r="I113" s="234">
        <f aca="true" t="shared" si="31" ref="I113:I119">SUM(C113:H113)</f>
        <v>0</v>
      </c>
    </row>
    <row r="114" spans="2:9" ht="12">
      <c r="B114" s="213" t="s">
        <v>213</v>
      </c>
      <c r="C114" s="309"/>
      <c r="D114" s="309"/>
      <c r="E114" s="309"/>
      <c r="F114" s="309"/>
      <c r="G114" s="309"/>
      <c r="H114" s="309"/>
      <c r="I114" s="234">
        <f t="shared" si="31"/>
        <v>0</v>
      </c>
    </row>
    <row r="115" spans="2:9" ht="12">
      <c r="B115" s="213" t="s">
        <v>214</v>
      </c>
      <c r="C115" s="527">
        <f aca="true" t="shared" si="32" ref="C115:H115">C114+C113</f>
        <v>0</v>
      </c>
      <c r="D115" s="527">
        <f t="shared" si="32"/>
        <v>0</v>
      </c>
      <c r="E115" s="527">
        <f t="shared" si="32"/>
        <v>0</v>
      </c>
      <c r="F115" s="527">
        <f t="shared" si="32"/>
        <v>0</v>
      </c>
      <c r="G115" s="527">
        <f t="shared" si="32"/>
        <v>0</v>
      </c>
      <c r="H115" s="527">
        <f t="shared" si="32"/>
        <v>0</v>
      </c>
      <c r="I115" s="415">
        <f t="shared" si="31"/>
        <v>0</v>
      </c>
    </row>
    <row r="116" spans="2:9" ht="12">
      <c r="B116" s="213" t="s">
        <v>217</v>
      </c>
      <c r="C116" s="309"/>
      <c r="D116" s="309"/>
      <c r="E116" s="309"/>
      <c r="F116" s="309"/>
      <c r="G116" s="309"/>
      <c r="H116" s="309"/>
      <c r="I116" s="234">
        <f t="shared" si="31"/>
        <v>0</v>
      </c>
    </row>
    <row r="117" spans="2:9" ht="12">
      <c r="B117" s="535" t="s">
        <v>342</v>
      </c>
      <c r="C117" s="527">
        <f aca="true" t="shared" si="33" ref="C117:H117">C116+C115+C111</f>
        <v>0</v>
      </c>
      <c r="D117" s="527">
        <f t="shared" si="33"/>
        <v>0</v>
      </c>
      <c r="E117" s="527">
        <f t="shared" si="33"/>
        <v>0</v>
      </c>
      <c r="F117" s="527">
        <f t="shared" si="33"/>
        <v>0</v>
      </c>
      <c r="G117" s="527">
        <f t="shared" si="33"/>
        <v>0</v>
      </c>
      <c r="H117" s="527">
        <f t="shared" si="33"/>
        <v>0</v>
      </c>
      <c r="I117" s="415">
        <f t="shared" si="31"/>
        <v>0</v>
      </c>
    </row>
    <row r="118" spans="2:9" ht="12">
      <c r="B118" s="524" t="s">
        <v>343</v>
      </c>
      <c r="C118" s="527">
        <f aca="true" t="shared" si="34" ref="C118:H118">C106+C117</f>
        <v>0</v>
      </c>
      <c r="D118" s="527">
        <f t="shared" si="34"/>
        <v>0</v>
      </c>
      <c r="E118" s="527">
        <f t="shared" si="34"/>
        <v>0</v>
      </c>
      <c r="F118" s="527">
        <f t="shared" si="34"/>
        <v>0</v>
      </c>
      <c r="G118" s="527">
        <f t="shared" si="34"/>
        <v>3051435</v>
      </c>
      <c r="H118" s="527">
        <f t="shared" si="34"/>
        <v>0</v>
      </c>
      <c r="I118" s="415">
        <f t="shared" si="31"/>
        <v>3051435</v>
      </c>
    </row>
    <row r="119" spans="2:9" ht="12">
      <c r="B119" s="524" t="s">
        <v>344</v>
      </c>
      <c r="C119" s="527">
        <f aca="true" t="shared" si="35" ref="C119:H119">C83+C118</f>
        <v>0</v>
      </c>
      <c r="D119" s="527">
        <f t="shared" si="35"/>
        <v>0</v>
      </c>
      <c r="E119" s="527">
        <f t="shared" si="35"/>
        <v>0</v>
      </c>
      <c r="F119" s="527">
        <f t="shared" si="35"/>
        <v>0</v>
      </c>
      <c r="G119" s="527">
        <f t="shared" si="35"/>
        <v>3053595</v>
      </c>
      <c r="H119" s="527">
        <f t="shared" si="35"/>
        <v>0</v>
      </c>
      <c r="I119" s="415">
        <f t="shared" si="31"/>
        <v>3053595</v>
      </c>
    </row>
    <row r="120" spans="2:9" ht="12">
      <c r="B120" s="136"/>
      <c r="C120" s="137"/>
      <c r="D120" s="137"/>
      <c r="E120" s="137"/>
      <c r="F120" s="137"/>
      <c r="G120" s="137"/>
      <c r="H120" s="137"/>
      <c r="I120" s="142"/>
    </row>
    <row r="121" spans="2:9" ht="12">
      <c r="B121" s="537" t="s">
        <v>220</v>
      </c>
      <c r="C121" s="299"/>
      <c r="D121" s="299"/>
      <c r="E121" s="299"/>
      <c r="F121" s="299"/>
      <c r="G121" s="299"/>
      <c r="H121" s="857" t="s">
        <v>357</v>
      </c>
      <c r="I121" s="858"/>
    </row>
    <row r="122" spans="2:9" ht="12">
      <c r="B122" s="538" t="s">
        <v>221</v>
      </c>
      <c r="C122" s="539"/>
      <c r="D122" s="539"/>
      <c r="E122" s="539"/>
      <c r="F122" s="539"/>
      <c r="G122" s="539"/>
      <c r="H122" s="539"/>
      <c r="I122" s="540"/>
    </row>
    <row r="123" spans="2:9" ht="12">
      <c r="B123" s="137"/>
      <c r="I123" s="137"/>
    </row>
    <row r="124" spans="2:5" ht="12.75">
      <c r="B124" s="541" t="s">
        <v>505</v>
      </c>
      <c r="C124" s="119"/>
      <c r="D124" s="542" t="s">
        <v>62</v>
      </c>
      <c r="E124" s="119"/>
    </row>
    <row r="65536" spans="2:3" ht="12.75">
      <c r="B65536" s="547"/>
      <c r="C65536" s="548"/>
    </row>
  </sheetData>
  <sheetProtection password="CCB6" sheet="1" objects="1" scenarios="1"/>
  <mergeCells count="2">
    <mergeCell ref="H58:I58"/>
    <mergeCell ref="H121:I121"/>
  </mergeCells>
  <conditionalFormatting sqref="C50:H51 C9:H9 C12:H13 C16:H17 C27:H28 C23:H24 C30:H30 C38:H39 C34:H35 C41:H41 C46:H47 C53:H53">
    <cfRule type="cellIs" priority="1" dxfId="0" operator="notBetween" stopIfTrue="1">
      <formula>C72*1.15</formula>
      <formula>C72*1.85</formula>
    </cfRule>
  </conditionalFormatting>
  <dataValidations count="1">
    <dataValidation errorStyle="warning" type="custom" showInputMessage="1" showErrorMessage="1" errorTitle="NOTE!" error="Value is more than a 15% change from last year's value!   Please add a comment in the &quot;Notes &amp; Comments Section&quot; on page 1 of this form to explain the reasons for a margin of change which is more than 15%." sqref="C9:H9 C12:H13 C16:H17 C23:H24 C27:H28 C30:H30 C34:H35 C38:H39 C41:H41 C46:H47 C53:H53 C50:H51">
      <formula1>AND(C9&lt;=(1+fundthreshold)*C72,C9&gt;=(1-fundthreshold)*C72)</formula1>
    </dataValidation>
  </dataValidations>
  <printOptions horizontalCentered="1" verticalCentered="1"/>
  <pageMargins left="0.19" right="0.28" top="0.24" bottom="0.25" header="0.19" footer="0.2"/>
  <pageSetup horizontalDpi="600" verticalDpi="600" orientation="portrait" r:id="rId2"/>
  <rowBreaks count="1" manualBreakCount="1">
    <brk id="61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D110"/>
  <sheetViews>
    <sheetView workbookViewId="0" topLeftCell="A1">
      <selection activeCell="A1" sqref="A1"/>
    </sheetView>
  </sheetViews>
  <sheetFormatPr defaultColWidth="7.00390625" defaultRowHeight="12.75"/>
  <cols>
    <col min="1" max="1" width="2.8515625" style="90" customWidth="1"/>
    <col min="2" max="2" width="14.8515625" style="90" customWidth="1"/>
    <col min="3" max="3" width="59.7109375" style="90" bestFit="1" customWidth="1"/>
    <col min="4" max="4" width="21.140625" style="90" customWidth="1"/>
    <col min="5" max="16384" width="7.00390625" style="90" customWidth="1"/>
  </cols>
  <sheetData>
    <row r="1" ht="5.25" customHeight="1"/>
    <row r="2" spans="2:4" ht="12.75" thickBot="1">
      <c r="B2" s="306" t="s">
        <v>222</v>
      </c>
      <c r="D2" s="305" t="s">
        <v>223</v>
      </c>
    </row>
    <row r="3" spans="2:4" ht="15" customHeight="1">
      <c r="B3" s="671"/>
      <c r="C3" s="672"/>
      <c r="D3" s="673" t="s">
        <v>93</v>
      </c>
    </row>
    <row r="4" spans="2:4" ht="12.75" customHeight="1">
      <c r="B4" s="674" t="s">
        <v>224</v>
      </c>
      <c r="C4" s="669" t="s">
        <v>358</v>
      </c>
      <c r="D4" s="697"/>
    </row>
    <row r="5" spans="2:4" ht="12.75" customHeight="1">
      <c r="B5" s="674" t="s">
        <v>225</v>
      </c>
      <c r="C5" s="669" t="s">
        <v>359</v>
      </c>
      <c r="D5" s="675"/>
    </row>
    <row r="6" spans="2:4" ht="12.75" customHeight="1">
      <c r="B6" s="674" t="s">
        <v>226</v>
      </c>
      <c r="C6" s="669" t="s">
        <v>360</v>
      </c>
      <c r="D6" s="676" t="s">
        <v>142</v>
      </c>
    </row>
    <row r="7" spans="2:4" ht="14.25" customHeight="1">
      <c r="B7" s="677" t="s">
        <v>227</v>
      </c>
      <c r="C7" s="670"/>
      <c r="D7" s="678"/>
    </row>
    <row r="8" spans="2:4" ht="13.5" customHeight="1">
      <c r="B8" s="679" t="s">
        <v>188</v>
      </c>
      <c r="C8" s="613"/>
      <c r="D8" s="680"/>
    </row>
    <row r="9" spans="2:4" ht="13.5" customHeight="1">
      <c r="B9" s="681"/>
      <c r="C9" s="682"/>
      <c r="D9" s="683"/>
    </row>
    <row r="10" spans="2:4" ht="13.5" customHeight="1">
      <c r="B10" s="684"/>
      <c r="C10" s="682"/>
      <c r="D10" s="685"/>
    </row>
    <row r="11" spans="2:4" ht="13.5" customHeight="1">
      <c r="B11" s="681"/>
      <c r="C11" s="682"/>
      <c r="D11" s="686"/>
    </row>
    <row r="12" spans="2:4" ht="13.5" customHeight="1">
      <c r="B12" s="681"/>
      <c r="C12" s="682"/>
      <c r="D12" s="686"/>
    </row>
    <row r="13" spans="2:4" ht="13.5" customHeight="1">
      <c r="B13" s="681"/>
      <c r="C13" s="682"/>
      <c r="D13" s="683"/>
    </row>
    <row r="14" spans="2:4" ht="13.5" customHeight="1">
      <c r="B14" s="681"/>
      <c r="C14" s="682"/>
      <c r="D14" s="683"/>
    </row>
    <row r="15" spans="2:4" ht="13.5" customHeight="1">
      <c r="B15" s="681"/>
      <c r="C15" s="682"/>
      <c r="D15" s="683"/>
    </row>
    <row r="16" spans="2:4" ht="13.5" customHeight="1">
      <c r="B16" s="681"/>
      <c r="C16" s="682"/>
      <c r="D16" s="683"/>
    </row>
    <row r="17" spans="2:4" ht="13.5" customHeight="1">
      <c r="B17" s="681"/>
      <c r="C17" s="682"/>
      <c r="D17" s="683"/>
    </row>
    <row r="18" spans="2:4" ht="13.5" customHeight="1">
      <c r="B18" s="681"/>
      <c r="C18" s="682"/>
      <c r="D18" s="683"/>
    </row>
    <row r="19" spans="2:4" ht="13.5" customHeight="1">
      <c r="B19" s="681"/>
      <c r="C19" s="682"/>
      <c r="D19" s="683"/>
    </row>
    <row r="20" spans="2:4" ht="13.5" customHeight="1">
      <c r="B20" s="681"/>
      <c r="C20" s="682"/>
      <c r="D20" s="683"/>
    </row>
    <row r="21" spans="2:4" ht="13.5" customHeight="1">
      <c r="B21" s="681"/>
      <c r="C21" s="682"/>
      <c r="D21" s="683"/>
    </row>
    <row r="22" spans="2:4" ht="13.5" customHeight="1">
      <c r="B22" s="681"/>
      <c r="C22" s="682"/>
      <c r="D22" s="683"/>
    </row>
    <row r="23" spans="2:4" ht="13.5" customHeight="1">
      <c r="B23" s="681"/>
      <c r="C23" s="682"/>
      <c r="D23" s="683"/>
    </row>
    <row r="24" spans="2:4" ht="13.5" customHeight="1">
      <c r="B24" s="681"/>
      <c r="C24" s="682"/>
      <c r="D24" s="683"/>
    </row>
    <row r="25" spans="2:4" ht="13.5" customHeight="1">
      <c r="B25" s="681"/>
      <c r="C25" s="682"/>
      <c r="D25" s="683"/>
    </row>
    <row r="26" spans="2:4" ht="13.5" customHeight="1">
      <c r="B26" s="681"/>
      <c r="C26" s="682"/>
      <c r="D26" s="683"/>
    </row>
    <row r="27" spans="2:4" ht="13.5" customHeight="1">
      <c r="B27" s="681"/>
      <c r="C27" s="682"/>
      <c r="D27" s="683"/>
    </row>
    <row r="28" spans="2:4" ht="13.5" customHeight="1">
      <c r="B28" s="681"/>
      <c r="C28" s="682"/>
      <c r="D28" s="683"/>
    </row>
    <row r="29" spans="2:4" ht="13.5" customHeight="1">
      <c r="B29" s="681"/>
      <c r="C29" s="682"/>
      <c r="D29" s="683"/>
    </row>
    <row r="30" spans="2:4" ht="13.5" customHeight="1">
      <c r="B30" s="681"/>
      <c r="C30" s="682"/>
      <c r="D30" s="683"/>
    </row>
    <row r="31" spans="2:4" ht="13.5" customHeight="1">
      <c r="B31" s="681"/>
      <c r="C31" s="682"/>
      <c r="D31" s="683"/>
    </row>
    <row r="32" spans="2:4" ht="13.5" customHeight="1">
      <c r="B32" s="681"/>
      <c r="C32" s="682"/>
      <c r="D32" s="683"/>
    </row>
    <row r="33" spans="2:4" ht="13.5" customHeight="1">
      <c r="B33" s="681"/>
      <c r="C33" s="682"/>
      <c r="D33" s="683"/>
    </row>
    <row r="34" spans="2:4" ht="13.5" customHeight="1">
      <c r="B34" s="681"/>
      <c r="C34" s="682"/>
      <c r="D34" s="683"/>
    </row>
    <row r="35" spans="2:4" ht="13.5" customHeight="1">
      <c r="B35" s="681"/>
      <c r="C35" s="682"/>
      <c r="D35" s="683"/>
    </row>
    <row r="36" spans="2:4" ht="13.5" customHeight="1">
      <c r="B36" s="681"/>
      <c r="C36" s="682"/>
      <c r="D36" s="683"/>
    </row>
    <row r="37" spans="2:4" ht="13.5" customHeight="1">
      <c r="B37" s="681"/>
      <c r="C37" s="682"/>
      <c r="D37" s="683"/>
    </row>
    <row r="38" spans="2:4" ht="13.5" customHeight="1">
      <c r="B38" s="681"/>
      <c r="C38" s="682"/>
      <c r="D38" s="683"/>
    </row>
    <row r="39" spans="2:4" ht="13.5" customHeight="1">
      <c r="B39" s="681"/>
      <c r="C39" s="682"/>
      <c r="D39" s="683"/>
    </row>
    <row r="40" spans="2:4" ht="13.5" customHeight="1">
      <c r="B40" s="681"/>
      <c r="C40" s="682"/>
      <c r="D40" s="683"/>
    </row>
    <row r="41" spans="2:4" ht="13.5" customHeight="1">
      <c r="B41" s="681"/>
      <c r="C41" s="682"/>
      <c r="D41" s="683"/>
    </row>
    <row r="42" spans="2:4" ht="13.5" customHeight="1">
      <c r="B42" s="681"/>
      <c r="C42" s="682"/>
      <c r="D42" s="683"/>
    </row>
    <row r="43" spans="2:4" ht="13.5" customHeight="1">
      <c r="B43" s="687"/>
      <c r="C43" s="472"/>
      <c r="D43" s="688"/>
    </row>
    <row r="44" spans="2:4" ht="13.5" customHeight="1">
      <c r="B44" s="689"/>
      <c r="C44" s="87" t="s">
        <v>228</v>
      </c>
      <c r="D44" s="690"/>
    </row>
    <row r="45" spans="2:4" ht="13.5" customHeight="1">
      <c r="B45" s="691"/>
      <c r="C45" s="471"/>
      <c r="D45" s="692"/>
    </row>
    <row r="46" spans="2:4" ht="13.5" customHeight="1">
      <c r="B46" s="693" t="s">
        <v>229</v>
      </c>
      <c r="C46" s="87" t="s">
        <v>230</v>
      </c>
      <c r="D46" s="690"/>
    </row>
    <row r="47" spans="2:4" ht="13.5" customHeight="1">
      <c r="B47" s="691"/>
      <c r="C47" s="471"/>
      <c r="D47" s="692"/>
    </row>
    <row r="48" spans="2:4" ht="13.5" customHeight="1">
      <c r="B48" s="691"/>
      <c r="C48" s="87" t="s">
        <v>231</v>
      </c>
      <c r="D48" s="690"/>
    </row>
    <row r="49" spans="2:4" ht="13.5" customHeight="1" thickBot="1">
      <c r="B49" s="694"/>
      <c r="C49" s="695"/>
      <c r="D49" s="696"/>
    </row>
    <row r="50" spans="2:4" ht="13.5" customHeight="1">
      <c r="B50" s="137"/>
      <c r="C50" s="163"/>
      <c r="D50" s="163"/>
    </row>
    <row r="51" spans="2:4" ht="12">
      <c r="B51" s="119" t="s">
        <v>506</v>
      </c>
      <c r="C51" s="160"/>
      <c r="D51" s="160"/>
    </row>
    <row r="52" spans="2:4" ht="12">
      <c r="B52" s="86"/>
      <c r="C52" s="86"/>
      <c r="D52" s="86"/>
    </row>
    <row r="59" spans="2:4" ht="18">
      <c r="B59" s="79" t="s">
        <v>335</v>
      </c>
      <c r="C59" s="543"/>
      <c r="D59" s="544"/>
    </row>
    <row r="61" spans="2:4" ht="12">
      <c r="B61" s="306" t="s">
        <v>222</v>
      </c>
      <c r="D61" s="305" t="s">
        <v>223</v>
      </c>
    </row>
    <row r="62" spans="2:4" ht="12">
      <c r="B62" s="87"/>
      <c r="C62" s="611"/>
      <c r="D62" s="386" t="s">
        <v>93</v>
      </c>
    </row>
    <row r="63" spans="2:4" ht="12">
      <c r="B63" s="62" t="s">
        <v>224</v>
      </c>
      <c r="C63" s="669" t="s">
        <v>358</v>
      </c>
      <c r="D63" s="698" t="s">
        <v>440</v>
      </c>
    </row>
    <row r="64" spans="2:3" ht="12">
      <c r="B64" s="62" t="s">
        <v>225</v>
      </c>
      <c r="C64" s="669" t="s">
        <v>359</v>
      </c>
    </row>
    <row r="65" spans="2:4" ht="12">
      <c r="B65" s="62" t="s">
        <v>226</v>
      </c>
      <c r="C65" s="669" t="s">
        <v>360</v>
      </c>
      <c r="D65" s="386" t="s">
        <v>439</v>
      </c>
    </row>
    <row r="66" spans="2:4" ht="12">
      <c r="B66" s="64" t="s">
        <v>227</v>
      </c>
      <c r="C66" s="670"/>
      <c r="D66" s="704" t="s">
        <v>491</v>
      </c>
    </row>
    <row r="67" spans="2:4" ht="12">
      <c r="B67" s="393" t="s">
        <v>188</v>
      </c>
      <c r="C67" s="613"/>
      <c r="D67" s="397"/>
    </row>
    <row r="68" spans="2:4" ht="12">
      <c r="B68" s="785"/>
      <c r="C68" s="786"/>
      <c r="D68" s="787"/>
    </row>
    <row r="69" spans="2:4" ht="12">
      <c r="B69" s="788"/>
      <c r="C69" s="786"/>
      <c r="D69" s="789"/>
    </row>
    <row r="70" spans="2:4" ht="12">
      <c r="B70" s="788"/>
      <c r="C70" s="786"/>
      <c r="D70" s="790"/>
    </row>
    <row r="71" spans="2:4" ht="12">
      <c r="B71" s="791"/>
      <c r="C71" s="786"/>
      <c r="D71" s="790"/>
    </row>
    <row r="72" spans="2:4" ht="12">
      <c r="B72" s="791"/>
      <c r="C72" s="786"/>
      <c r="D72" s="787"/>
    </row>
    <row r="73" spans="2:4" ht="12">
      <c r="B73" s="785"/>
      <c r="C73" s="786"/>
      <c r="D73" s="787"/>
    </row>
    <row r="74" spans="2:4" ht="12">
      <c r="B74" s="785"/>
      <c r="C74" s="786"/>
      <c r="D74" s="787"/>
    </row>
    <row r="75" spans="2:4" ht="12">
      <c r="B75" s="785"/>
      <c r="C75" s="786"/>
      <c r="D75" s="787"/>
    </row>
    <row r="76" spans="2:4" ht="12">
      <c r="B76" s="785"/>
      <c r="C76" s="786"/>
      <c r="D76" s="787"/>
    </row>
    <row r="77" spans="2:4" ht="12">
      <c r="B77" s="785"/>
      <c r="C77" s="786"/>
      <c r="D77" s="787"/>
    </row>
    <row r="78" spans="2:4" ht="12">
      <c r="B78" s="785"/>
      <c r="C78" s="786"/>
      <c r="D78" s="792"/>
    </row>
    <row r="79" spans="2:4" ht="12">
      <c r="B79" s="785"/>
      <c r="C79" s="786"/>
      <c r="D79" s="792"/>
    </row>
    <row r="80" spans="2:4" ht="12">
      <c r="B80" s="785"/>
      <c r="C80" s="786"/>
      <c r="D80" s="792"/>
    </row>
    <row r="81" spans="2:4" ht="12">
      <c r="B81" s="785"/>
      <c r="C81" s="786"/>
      <c r="D81" s="792"/>
    </row>
    <row r="82" spans="2:4" ht="12">
      <c r="B82" s="791"/>
      <c r="C82" s="786"/>
      <c r="D82" s="792"/>
    </row>
    <row r="83" spans="2:4" ht="12">
      <c r="B83" s="791"/>
      <c r="C83" s="786"/>
      <c r="D83" s="792"/>
    </row>
    <row r="84" spans="2:4" ht="12">
      <c r="B84" s="791"/>
      <c r="C84" s="786"/>
      <c r="D84" s="792"/>
    </row>
    <row r="85" spans="2:4" ht="12">
      <c r="B85" s="791"/>
      <c r="C85" s="786"/>
      <c r="D85" s="792"/>
    </row>
    <row r="86" spans="2:4" ht="12">
      <c r="B86" s="791"/>
      <c r="C86" s="786"/>
      <c r="D86" s="792"/>
    </row>
    <row r="87" spans="2:4" ht="12">
      <c r="B87" s="791"/>
      <c r="C87" s="786"/>
      <c r="D87" s="792"/>
    </row>
    <row r="88" spans="2:4" ht="12">
      <c r="B88" s="791"/>
      <c r="C88" s="786"/>
      <c r="D88" s="792"/>
    </row>
    <row r="89" spans="2:4" ht="12">
      <c r="B89" s="791"/>
      <c r="C89" s="786"/>
      <c r="D89" s="792"/>
    </row>
    <row r="90" spans="2:4" ht="12">
      <c r="B90" s="791"/>
      <c r="C90" s="786"/>
      <c r="D90" s="792"/>
    </row>
    <row r="91" spans="2:4" ht="12">
      <c r="B91" s="791"/>
      <c r="C91" s="786"/>
      <c r="D91" s="792"/>
    </row>
    <row r="92" spans="2:4" ht="12">
      <c r="B92" s="791"/>
      <c r="C92" s="786"/>
      <c r="D92" s="792"/>
    </row>
    <row r="93" spans="2:4" ht="12">
      <c r="B93" s="791"/>
      <c r="C93" s="786"/>
      <c r="D93" s="792"/>
    </row>
    <row r="94" spans="2:4" ht="12">
      <c r="B94" s="791"/>
      <c r="C94" s="786"/>
      <c r="D94" s="792"/>
    </row>
    <row r="95" spans="2:4" ht="12">
      <c r="B95" s="791"/>
      <c r="C95" s="786"/>
      <c r="D95" s="792"/>
    </row>
    <row r="96" spans="2:4" ht="12">
      <c r="B96" s="791"/>
      <c r="C96" s="786"/>
      <c r="D96" s="792"/>
    </row>
    <row r="97" spans="2:4" ht="12">
      <c r="B97" s="791"/>
      <c r="C97" s="786"/>
      <c r="D97" s="792"/>
    </row>
    <row r="98" spans="2:4" ht="12">
      <c r="B98" s="791"/>
      <c r="C98" s="786"/>
      <c r="D98" s="792"/>
    </row>
    <row r="99" spans="2:4" ht="12">
      <c r="B99" s="791"/>
      <c r="C99" s="786"/>
      <c r="D99" s="792"/>
    </row>
    <row r="100" spans="2:4" ht="12">
      <c r="B100" s="791"/>
      <c r="C100" s="786"/>
      <c r="D100" s="792"/>
    </row>
    <row r="101" spans="2:4" ht="12">
      <c r="B101" s="791"/>
      <c r="C101" s="786"/>
      <c r="D101" s="792"/>
    </row>
    <row r="102" spans="2:4" ht="12">
      <c r="B102" s="793"/>
      <c r="C102" s="794"/>
      <c r="D102" s="795"/>
    </row>
    <row r="103" spans="2:4" ht="12">
      <c r="B103" s="221"/>
      <c r="C103" s="87" t="s">
        <v>228</v>
      </c>
      <c r="D103" s="178"/>
    </row>
    <row r="104" spans="2:4" ht="12">
      <c r="B104" s="94"/>
      <c r="C104" s="796" t="s">
        <v>492</v>
      </c>
      <c r="D104" s="151"/>
    </row>
    <row r="105" spans="2:4" ht="12">
      <c r="B105" s="222" t="s">
        <v>229</v>
      </c>
      <c r="C105" s="87" t="s">
        <v>230</v>
      </c>
      <c r="D105" s="178"/>
    </row>
    <row r="106" spans="2:4" ht="12">
      <c r="B106" s="94"/>
      <c r="C106" s="796" t="s">
        <v>444</v>
      </c>
      <c r="D106" s="151"/>
    </row>
    <row r="107" spans="2:4" ht="12">
      <c r="B107" s="94"/>
      <c r="C107" s="87" t="s">
        <v>231</v>
      </c>
      <c r="D107" s="178"/>
    </row>
    <row r="108" spans="2:4" ht="12">
      <c r="B108" s="223"/>
      <c r="C108" s="796" t="s">
        <v>493</v>
      </c>
      <c r="D108" s="151"/>
    </row>
    <row r="109" spans="2:4" ht="12">
      <c r="B109" s="137"/>
      <c r="C109" s="163"/>
      <c r="D109" s="163"/>
    </row>
    <row r="110" spans="2:4" ht="12">
      <c r="B110" s="119" t="s">
        <v>506</v>
      </c>
      <c r="C110" s="160"/>
      <c r="D110" s="160"/>
    </row>
  </sheetData>
  <sheetProtection password="CCB6" sheet="1" objects="1" scenarios="1"/>
  <printOptions horizontalCentered="1" verticalCentered="1"/>
  <pageMargins left="0.3" right="0.26" top="0.5" bottom="0.34" header="0.3" footer="0.23"/>
  <pageSetup horizontalDpi="600" verticalDpi="600" orientation="portrait" r:id="rId2"/>
  <rowBreaks count="1" manualBreakCount="1">
    <brk id="57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G65536"/>
  <sheetViews>
    <sheetView workbookViewId="0" topLeftCell="A1">
      <selection activeCell="A1" sqref="A1"/>
    </sheetView>
  </sheetViews>
  <sheetFormatPr defaultColWidth="7.7109375" defaultRowHeight="12.75"/>
  <cols>
    <col min="1" max="1" width="2.140625" style="90" customWidth="1"/>
    <col min="2" max="2" width="3.421875" style="90" customWidth="1"/>
    <col min="3" max="3" width="58.7109375" style="90" customWidth="1"/>
    <col min="4" max="4" width="15.140625" style="90" customWidth="1"/>
    <col min="5" max="5" width="14.00390625" style="90" bestFit="1" customWidth="1"/>
    <col min="6" max="6" width="14.28125" style="90" customWidth="1"/>
    <col min="7" max="7" width="15.140625" style="90" customWidth="1"/>
    <col min="8" max="16384" width="7.7109375" style="90" customWidth="1"/>
  </cols>
  <sheetData>
    <row r="1" ht="12"/>
    <row r="2" spans="2:7" ht="12" customHeight="1">
      <c r="B2" s="394" t="s">
        <v>232</v>
      </c>
      <c r="C2" s="395"/>
      <c r="D2" s="396" t="s">
        <v>233</v>
      </c>
      <c r="E2" s="395"/>
      <c r="F2" s="134"/>
      <c r="G2" s="208"/>
    </row>
    <row r="3" spans="2:7" ht="12" customHeight="1">
      <c r="B3" s="743"/>
      <c r="C3" s="744"/>
      <c r="D3" s="745"/>
      <c r="E3" s="225"/>
      <c r="F3" s="225"/>
      <c r="G3" s="226"/>
    </row>
    <row r="4" spans="2:7" ht="12" customHeight="1">
      <c r="B4" s="209"/>
      <c r="C4" s="397"/>
      <c r="D4" s="398" t="s">
        <v>234</v>
      </c>
      <c r="E4" s="398" t="s">
        <v>235</v>
      </c>
      <c r="F4" s="398" t="s">
        <v>236</v>
      </c>
      <c r="G4" s="399"/>
    </row>
    <row r="5" spans="2:7" ht="12" customHeight="1">
      <c r="B5" s="227" t="s">
        <v>237</v>
      </c>
      <c r="C5" s="380"/>
      <c r="D5" s="400" t="s">
        <v>238</v>
      </c>
      <c r="E5" s="400" t="s">
        <v>239</v>
      </c>
      <c r="F5" s="400" t="s">
        <v>240</v>
      </c>
      <c r="G5" s="401"/>
    </row>
    <row r="6" spans="2:7" ht="12" customHeight="1">
      <c r="B6" s="136"/>
      <c r="C6" s="746"/>
      <c r="D6" s="403" t="s">
        <v>241</v>
      </c>
      <c r="E6" s="403" t="s">
        <v>242</v>
      </c>
      <c r="F6" s="403" t="s">
        <v>243</v>
      </c>
      <c r="G6" s="409" t="s">
        <v>99</v>
      </c>
    </row>
    <row r="7" spans="2:7" ht="12" customHeight="1">
      <c r="B7" s="141"/>
      <c r="C7" s="320"/>
      <c r="D7" s="404" t="s">
        <v>244</v>
      </c>
      <c r="E7" s="404" t="s">
        <v>245</v>
      </c>
      <c r="F7" s="404" t="s">
        <v>246</v>
      </c>
      <c r="G7" s="405" t="s">
        <v>247</v>
      </c>
    </row>
    <row r="8" spans="2:7" ht="12" customHeight="1">
      <c r="B8" s="228" t="s">
        <v>248</v>
      </c>
      <c r="C8" s="229"/>
      <c r="D8" s="230"/>
      <c r="E8" s="230"/>
      <c r="F8" s="230"/>
      <c r="G8" s="231"/>
    </row>
    <row r="9" spans="2:7" ht="12" customHeight="1">
      <c r="B9" s="167" t="s">
        <v>249</v>
      </c>
      <c r="C9" s="157"/>
      <c r="D9" s="536">
        <f>'561-p4'!F44</f>
        <v>0</v>
      </c>
      <c r="E9" s="232"/>
      <c r="F9" s="232"/>
      <c r="G9" s="233">
        <f aca="true" t="shared" si="0" ref="G9:G14">SUM(D9:F9)</f>
        <v>0</v>
      </c>
    </row>
    <row r="10" spans="2:7" ht="12" customHeight="1">
      <c r="B10" s="167" t="s">
        <v>250</v>
      </c>
      <c r="C10" s="157"/>
      <c r="D10" s="230"/>
      <c r="E10" s="236">
        <f>'562-p3'!K48</f>
        <v>0</v>
      </c>
      <c r="F10" s="230"/>
      <c r="G10" s="234">
        <f t="shared" si="0"/>
        <v>0</v>
      </c>
    </row>
    <row r="11" spans="2:7" ht="12" customHeight="1">
      <c r="B11" s="167" t="s">
        <v>251</v>
      </c>
      <c r="C11" s="157"/>
      <c r="D11" s="230"/>
      <c r="E11" s="230"/>
      <c r="F11" s="236">
        <f>'571-p2'!I56</f>
        <v>0</v>
      </c>
      <c r="G11" s="234">
        <f t="shared" si="0"/>
        <v>0</v>
      </c>
    </row>
    <row r="12" spans="2:7" ht="12" customHeight="1">
      <c r="B12" s="167" t="s">
        <v>252</v>
      </c>
      <c r="C12" s="235"/>
      <c r="D12" s="76"/>
      <c r="E12" s="76"/>
      <c r="F12" s="76"/>
      <c r="G12" s="234">
        <f t="shared" si="0"/>
        <v>0</v>
      </c>
    </row>
    <row r="13" spans="2:7" ht="12" customHeight="1">
      <c r="B13" s="167" t="s">
        <v>253</v>
      </c>
      <c r="C13" s="220"/>
      <c r="D13" s="76"/>
      <c r="E13" s="76"/>
      <c r="F13" s="76"/>
      <c r="G13" s="234">
        <f t="shared" si="0"/>
        <v>0</v>
      </c>
    </row>
    <row r="14" spans="2:7" ht="12" customHeight="1">
      <c r="B14" s="167" t="s">
        <v>254</v>
      </c>
      <c r="C14" s="220"/>
      <c r="D14" s="76"/>
      <c r="E14" s="76"/>
      <c r="F14" s="76"/>
      <c r="G14" s="234">
        <f t="shared" si="0"/>
        <v>0</v>
      </c>
    </row>
    <row r="15" spans="2:7" ht="12" customHeight="1">
      <c r="B15" s="167" t="s">
        <v>345</v>
      </c>
      <c r="C15" s="229"/>
      <c r="D15" s="414">
        <f>SUM(D9:D14)</f>
        <v>0</v>
      </c>
      <c r="E15" s="414">
        <f>SUM(E9:E14)</f>
        <v>0</v>
      </c>
      <c r="F15" s="414">
        <f>SUM(F9:F14)</f>
        <v>0</v>
      </c>
      <c r="G15" s="414">
        <f>SUM(G9:G14)</f>
        <v>0</v>
      </c>
    </row>
    <row r="16" spans="2:7" ht="12" customHeight="1">
      <c r="B16" s="237" t="s">
        <v>255</v>
      </c>
      <c r="C16" s="157"/>
      <c r="D16" s="230"/>
      <c r="E16" s="230"/>
      <c r="F16" s="230"/>
      <c r="G16" s="231"/>
    </row>
    <row r="17" spans="2:7" ht="12" customHeight="1">
      <c r="B17" s="167" t="s">
        <v>256</v>
      </c>
      <c r="C17" s="157"/>
      <c r="D17" s="76"/>
      <c r="E17" s="76"/>
      <c r="F17" s="76"/>
      <c r="G17" s="233">
        <f>SUM(D17:F17)</f>
        <v>0</v>
      </c>
    </row>
    <row r="18" spans="2:7" ht="12" customHeight="1">
      <c r="B18" s="167" t="s">
        <v>437</v>
      </c>
      <c r="C18" s="473"/>
      <c r="D18" s="76"/>
      <c r="E18" s="76"/>
      <c r="F18" s="76"/>
      <c r="G18" s="234">
        <f>SUM(D18:F18)</f>
        <v>0</v>
      </c>
    </row>
    <row r="19" spans="2:7" ht="12" customHeight="1">
      <c r="B19" s="167" t="s">
        <v>346</v>
      </c>
      <c r="C19" s="238"/>
      <c r="D19" s="414">
        <f>SUM(D17:D18)</f>
        <v>0</v>
      </c>
      <c r="E19" s="414">
        <f>SUM(E17:E18)</f>
        <v>0</v>
      </c>
      <c r="F19" s="414">
        <f>SUM(F17:F18)</f>
        <v>0</v>
      </c>
      <c r="G19" s="415">
        <f>G17+G18</f>
        <v>0</v>
      </c>
    </row>
    <row r="20" spans="2:7" ht="12" customHeight="1">
      <c r="B20" s="239" t="s">
        <v>257</v>
      </c>
      <c r="C20" s="157"/>
      <c r="D20" s="414">
        <f>(D15-D19)</f>
        <v>0</v>
      </c>
      <c r="E20" s="414">
        <f>(E15-E19)</f>
        <v>0</v>
      </c>
      <c r="F20" s="414">
        <f>(F15-F19)</f>
        <v>0</v>
      </c>
      <c r="G20" s="415">
        <f>G15-G19</f>
        <v>0</v>
      </c>
    </row>
    <row r="21" spans="2:7" ht="12" customHeight="1">
      <c r="B21" s="169" t="s">
        <v>258</v>
      </c>
      <c r="C21" s="93"/>
      <c r="D21" s="230"/>
      <c r="E21" s="230"/>
      <c r="F21" s="230"/>
      <c r="G21" s="231"/>
    </row>
    <row r="22" spans="2:7" ht="12" customHeight="1">
      <c r="B22" s="237" t="s">
        <v>347</v>
      </c>
      <c r="C22" s="157"/>
      <c r="D22" s="536">
        <f>D51</f>
        <v>0</v>
      </c>
      <c r="E22" s="536">
        <f>E51</f>
        <v>0</v>
      </c>
      <c r="F22" s="536">
        <f>F51</f>
        <v>0</v>
      </c>
      <c r="G22" s="233">
        <f>G51</f>
        <v>0</v>
      </c>
    </row>
    <row r="23" spans="2:7" ht="12" customHeight="1">
      <c r="B23" s="237" t="s">
        <v>259</v>
      </c>
      <c r="C23" s="157"/>
      <c r="D23" s="236">
        <f>D20-D22</f>
        <v>0</v>
      </c>
      <c r="E23" s="236">
        <f>E20-E22</f>
        <v>0</v>
      </c>
      <c r="F23" s="236">
        <f>F20-F22</f>
        <v>0</v>
      </c>
      <c r="G23" s="415">
        <f>SUM(D23:F23)</f>
        <v>0</v>
      </c>
    </row>
    <row r="24" spans="2:7" ht="12" customHeight="1">
      <c r="B24" s="237" t="s">
        <v>260</v>
      </c>
      <c r="C24" s="157"/>
      <c r="D24" s="76"/>
      <c r="E24" s="76"/>
      <c r="F24" s="76"/>
      <c r="G24" s="234">
        <f>SUM(D24:F24)</f>
        <v>0</v>
      </c>
    </row>
    <row r="25" spans="2:7" ht="12" customHeight="1">
      <c r="B25" s="237" t="s">
        <v>261</v>
      </c>
      <c r="C25" s="157"/>
      <c r="D25" s="414">
        <f>(D23+D24)</f>
        <v>0</v>
      </c>
      <c r="E25" s="414">
        <f>(E23+E24)</f>
        <v>0</v>
      </c>
      <c r="F25" s="414">
        <f>(F23+F24)</f>
        <v>0</v>
      </c>
      <c r="G25" s="415">
        <f>G23+G24</f>
        <v>0</v>
      </c>
    </row>
    <row r="26" spans="2:7" ht="12" customHeight="1">
      <c r="B26" s="169" t="s">
        <v>348</v>
      </c>
      <c r="C26" s="240"/>
      <c r="D26" s="241"/>
      <c r="E26" s="242"/>
      <c r="F26" s="242"/>
      <c r="G26" s="243"/>
    </row>
    <row r="27" spans="2:7" ht="12" customHeight="1">
      <c r="B27" s="244" t="s">
        <v>333</v>
      </c>
      <c r="C27" s="157"/>
      <c r="D27" s="232"/>
      <c r="E27" s="232"/>
      <c r="F27" s="232"/>
      <c r="G27" s="245"/>
    </row>
    <row r="28" spans="2:7" ht="12" customHeight="1">
      <c r="B28" s="167" t="s">
        <v>262</v>
      </c>
      <c r="C28" s="220"/>
      <c r="D28" s="76"/>
      <c r="E28" s="76"/>
      <c r="F28" s="76"/>
      <c r="G28" s="233">
        <f aca="true" t="shared" si="1" ref="G28:G37">SUM(D28:F28)</f>
        <v>0</v>
      </c>
    </row>
    <row r="29" spans="2:7" ht="12" customHeight="1">
      <c r="B29" s="167" t="s">
        <v>263</v>
      </c>
      <c r="C29" s="220"/>
      <c r="D29" s="76"/>
      <c r="E29" s="76"/>
      <c r="F29" s="76"/>
      <c r="G29" s="234">
        <f t="shared" si="1"/>
        <v>0</v>
      </c>
    </row>
    <row r="30" spans="2:7" ht="12" customHeight="1">
      <c r="B30" s="167" t="s">
        <v>264</v>
      </c>
      <c r="C30" s="220"/>
      <c r="D30" s="76"/>
      <c r="E30" s="76"/>
      <c r="F30" s="76"/>
      <c r="G30" s="234">
        <f t="shared" si="1"/>
        <v>0</v>
      </c>
    </row>
    <row r="31" spans="2:7" ht="12" customHeight="1">
      <c r="B31" s="167" t="s">
        <v>252</v>
      </c>
      <c r="C31" s="220"/>
      <c r="D31" s="76"/>
      <c r="E31" s="76"/>
      <c r="F31" s="76"/>
      <c r="G31" s="234">
        <f t="shared" si="1"/>
        <v>0</v>
      </c>
    </row>
    <row r="32" spans="2:7" ht="12" customHeight="1">
      <c r="B32" s="167" t="s">
        <v>253</v>
      </c>
      <c r="C32" s="220"/>
      <c r="D32" s="76"/>
      <c r="E32" s="76"/>
      <c r="F32" s="76"/>
      <c r="G32" s="234">
        <f t="shared" si="1"/>
        <v>0</v>
      </c>
    </row>
    <row r="33" spans="2:7" ht="12" customHeight="1">
      <c r="B33" s="167" t="s">
        <v>254</v>
      </c>
      <c r="C33" s="220"/>
      <c r="D33" s="76"/>
      <c r="E33" s="76"/>
      <c r="F33" s="76"/>
      <c r="G33" s="234">
        <f t="shared" si="1"/>
        <v>0</v>
      </c>
    </row>
    <row r="34" spans="2:7" ht="12" customHeight="1">
      <c r="B34" s="167" t="s">
        <v>265</v>
      </c>
      <c r="C34" s="411"/>
      <c r="D34" s="76"/>
      <c r="E34" s="76"/>
      <c r="F34" s="76"/>
      <c r="G34" s="234">
        <f t="shared" si="1"/>
        <v>0</v>
      </c>
    </row>
    <row r="35" spans="2:7" ht="12" customHeight="1">
      <c r="B35" s="167" t="s">
        <v>266</v>
      </c>
      <c r="C35" s="220"/>
      <c r="D35" s="76"/>
      <c r="E35" s="76"/>
      <c r="F35" s="76"/>
      <c r="G35" s="234">
        <f t="shared" si="1"/>
        <v>0</v>
      </c>
    </row>
    <row r="36" spans="2:7" ht="12" customHeight="1">
      <c r="B36" s="167" t="s">
        <v>334</v>
      </c>
      <c r="C36" s="220"/>
      <c r="D36" s="76"/>
      <c r="E36" s="76"/>
      <c r="F36" s="76"/>
      <c r="G36" s="234">
        <f t="shared" si="1"/>
        <v>0</v>
      </c>
    </row>
    <row r="37" spans="2:7" ht="12" customHeight="1">
      <c r="B37" s="167" t="s">
        <v>267</v>
      </c>
      <c r="C37" s="220"/>
      <c r="D37" s="76"/>
      <c r="E37" s="76"/>
      <c r="F37" s="76"/>
      <c r="G37" s="234">
        <f t="shared" si="1"/>
        <v>0</v>
      </c>
    </row>
    <row r="38" spans="2:7" ht="12" customHeight="1">
      <c r="B38" s="167" t="s">
        <v>349</v>
      </c>
      <c r="C38" s="157"/>
      <c r="D38" s="414">
        <f>SUM(D28:D37)</f>
        <v>0</v>
      </c>
      <c r="E38" s="414">
        <f>SUM(E28:E37)</f>
        <v>0</v>
      </c>
      <c r="F38" s="414">
        <f>SUM(F28:F37)</f>
        <v>0</v>
      </c>
      <c r="G38" s="415">
        <f>SUM(G28:G37)</f>
        <v>0</v>
      </c>
    </row>
    <row r="39" spans="2:7" ht="12" customHeight="1">
      <c r="B39" s="239" t="s">
        <v>268</v>
      </c>
      <c r="C39" s="238"/>
      <c r="D39" s="414">
        <f>D25-D38</f>
        <v>0</v>
      </c>
      <c r="E39" s="414">
        <f>E25-E38</f>
        <v>0</v>
      </c>
      <c r="F39" s="414">
        <f>F25-F38</f>
        <v>0</v>
      </c>
      <c r="G39" s="415">
        <f>G25-G38</f>
        <v>0</v>
      </c>
    </row>
    <row r="40" spans="2:7" ht="12" customHeight="1">
      <c r="B40" s="246" t="s">
        <v>351</v>
      </c>
      <c r="C40" s="93"/>
      <c r="D40" s="242"/>
      <c r="E40" s="242"/>
      <c r="F40" s="242"/>
      <c r="G40" s="243"/>
    </row>
    <row r="41" spans="2:7" ht="12" customHeight="1">
      <c r="B41" s="247" t="s">
        <v>269</v>
      </c>
      <c r="C41" s="1"/>
      <c r="D41" s="248"/>
      <c r="E41" s="248"/>
      <c r="F41" s="248"/>
      <c r="G41" s="249"/>
    </row>
    <row r="42" spans="2:7" ht="12" customHeight="1">
      <c r="B42" s="250" t="s">
        <v>270</v>
      </c>
      <c r="C42" s="70"/>
      <c r="D42" s="232"/>
      <c r="E42" s="232"/>
      <c r="F42" s="232"/>
      <c r="G42" s="245"/>
    </row>
    <row r="43" spans="2:7" ht="12" customHeight="1">
      <c r="B43" s="167" t="s">
        <v>271</v>
      </c>
      <c r="C43" s="157"/>
      <c r="D43" s="76"/>
      <c r="E43" s="76"/>
      <c r="F43" s="76"/>
      <c r="G43" s="233">
        <f>SUM(D43:F43)</f>
        <v>0</v>
      </c>
    </row>
    <row r="44" spans="2:7" ht="12" customHeight="1">
      <c r="B44" s="167" t="s">
        <v>272</v>
      </c>
      <c r="C44" s="238"/>
      <c r="D44" s="76"/>
      <c r="E44" s="76"/>
      <c r="F44" s="76"/>
      <c r="G44" s="233">
        <f aca="true" t="shared" si="2" ref="G44:G50">SUM(D44:F44)</f>
        <v>0</v>
      </c>
    </row>
    <row r="45" spans="2:7" ht="12" customHeight="1">
      <c r="B45" s="167" t="s">
        <v>273</v>
      </c>
      <c r="C45" s="238"/>
      <c r="D45" s="76"/>
      <c r="E45" s="76"/>
      <c r="F45" s="76"/>
      <c r="G45" s="233">
        <f t="shared" si="2"/>
        <v>0</v>
      </c>
    </row>
    <row r="46" spans="2:7" ht="12" customHeight="1">
      <c r="B46" s="167" t="s">
        <v>274</v>
      </c>
      <c r="C46" s="238"/>
      <c r="D46" s="76"/>
      <c r="E46" s="76"/>
      <c r="F46" s="76"/>
      <c r="G46" s="233">
        <f t="shared" si="2"/>
        <v>0</v>
      </c>
    </row>
    <row r="47" spans="2:7" ht="12" customHeight="1">
      <c r="B47" s="167" t="s">
        <v>275</v>
      </c>
      <c r="C47" s="157"/>
      <c r="D47" s="76"/>
      <c r="E47" s="76"/>
      <c r="F47" s="76"/>
      <c r="G47" s="233">
        <f t="shared" si="2"/>
        <v>0</v>
      </c>
    </row>
    <row r="48" spans="2:7" ht="12" customHeight="1">
      <c r="B48" s="167" t="s">
        <v>276</v>
      </c>
      <c r="C48" s="157"/>
      <c r="D48" s="76"/>
      <c r="E48" s="76"/>
      <c r="F48" s="76"/>
      <c r="G48" s="233">
        <f t="shared" si="2"/>
        <v>0</v>
      </c>
    </row>
    <row r="49" spans="2:7" ht="12" customHeight="1">
      <c r="B49" s="167" t="s">
        <v>277</v>
      </c>
      <c r="C49" s="157"/>
      <c r="D49" s="76"/>
      <c r="E49" s="76"/>
      <c r="F49" s="76"/>
      <c r="G49" s="233">
        <f t="shared" si="2"/>
        <v>0</v>
      </c>
    </row>
    <row r="50" spans="2:7" ht="12" customHeight="1">
      <c r="B50" s="167" t="s">
        <v>438</v>
      </c>
      <c r="C50" s="235"/>
      <c r="D50" s="76"/>
      <c r="E50" s="76"/>
      <c r="F50" s="76"/>
      <c r="G50" s="233">
        <f t="shared" si="2"/>
        <v>0</v>
      </c>
    </row>
    <row r="51" spans="2:7" ht="12" customHeight="1">
      <c r="B51" s="167" t="s">
        <v>350</v>
      </c>
      <c r="C51" s="157"/>
      <c r="D51" s="416">
        <f>SUM(D43:D50)</f>
        <v>0</v>
      </c>
      <c r="E51" s="416">
        <f>SUM(E43:E50)</f>
        <v>0</v>
      </c>
      <c r="F51" s="416">
        <f>SUM(F43:F50)</f>
        <v>0</v>
      </c>
      <c r="G51" s="417">
        <f>SUM(G43:G50)</f>
        <v>0</v>
      </c>
    </row>
    <row r="52" spans="2:7" ht="12" customHeight="1">
      <c r="B52" s="137"/>
      <c r="C52" s="137"/>
      <c r="D52" s="251"/>
      <c r="E52" s="251"/>
      <c r="F52" s="251"/>
      <c r="G52" s="251"/>
    </row>
    <row r="53" spans="2:7" ht="12" customHeight="1">
      <c r="B53" s="859" t="s">
        <v>507</v>
      </c>
      <c r="C53" s="859"/>
      <c r="D53" s="207"/>
      <c r="E53" s="252"/>
      <c r="F53" s="252"/>
      <c r="G53" s="252"/>
    </row>
    <row r="54" ht="12" customHeight="1"/>
    <row r="55" ht="12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spans="2:7" ht="18">
      <c r="B78" s="79" t="s">
        <v>335</v>
      </c>
      <c r="C78" s="543"/>
      <c r="D78" s="543"/>
      <c r="E78" s="543"/>
      <c r="F78" s="543"/>
      <c r="G78" s="544"/>
    </row>
    <row r="79" ht="12"/>
    <row r="80" spans="2:7" ht="12">
      <c r="B80" s="168" t="s">
        <v>232</v>
      </c>
      <c r="C80" s="323"/>
      <c r="D80" s="224" t="s">
        <v>233</v>
      </c>
      <c r="E80" s="134"/>
      <c r="F80" s="134"/>
      <c r="G80" s="208"/>
    </row>
    <row r="81" spans="2:7" ht="12">
      <c r="B81" s="797"/>
      <c r="C81" s="798" t="s">
        <v>440</v>
      </c>
      <c r="D81" s="799">
        <v>38869</v>
      </c>
      <c r="E81" s="225"/>
      <c r="F81" s="225"/>
      <c r="G81" s="226"/>
    </row>
    <row r="82" spans="2:7" ht="12">
      <c r="B82" s="209"/>
      <c r="C82" s="397"/>
      <c r="D82" s="398" t="s">
        <v>234</v>
      </c>
      <c r="E82" s="398" t="s">
        <v>235</v>
      </c>
      <c r="F82" s="398" t="s">
        <v>236</v>
      </c>
      <c r="G82" s="399"/>
    </row>
    <row r="83" spans="2:7" ht="12">
      <c r="B83" s="227" t="s">
        <v>237</v>
      </c>
      <c r="C83" s="380"/>
      <c r="D83" s="400" t="s">
        <v>238</v>
      </c>
      <c r="E83" s="400" t="s">
        <v>239</v>
      </c>
      <c r="F83" s="400" t="s">
        <v>240</v>
      </c>
      <c r="G83" s="401"/>
    </row>
    <row r="84" spans="2:7" ht="12">
      <c r="B84" s="136"/>
      <c r="C84" s="402"/>
      <c r="D84" s="403" t="s">
        <v>241</v>
      </c>
      <c r="E84" s="403" t="s">
        <v>242</v>
      </c>
      <c r="F84" s="403" t="s">
        <v>243</v>
      </c>
      <c r="G84" s="409" t="s">
        <v>99</v>
      </c>
    </row>
    <row r="85" spans="2:7" ht="12">
      <c r="B85" s="141"/>
      <c r="C85" s="320"/>
      <c r="D85" s="404" t="s">
        <v>244</v>
      </c>
      <c r="E85" s="404" t="s">
        <v>245</v>
      </c>
      <c r="F85" s="404" t="s">
        <v>246</v>
      </c>
      <c r="G85" s="405" t="s">
        <v>247</v>
      </c>
    </row>
    <row r="86" spans="2:7" ht="12">
      <c r="B86" s="228" t="s">
        <v>248</v>
      </c>
      <c r="C86" s="229"/>
      <c r="D86" s="230"/>
      <c r="E86" s="230"/>
      <c r="F86" s="230"/>
      <c r="G86" s="231"/>
    </row>
    <row r="87" spans="2:7" ht="12">
      <c r="B87" s="167" t="s">
        <v>249</v>
      </c>
      <c r="C87" s="157"/>
      <c r="D87" s="536">
        <f>'561-p4'!F109</f>
        <v>298009839</v>
      </c>
      <c r="E87" s="232"/>
      <c r="F87" s="232"/>
      <c r="G87" s="233">
        <f aca="true" t="shared" si="3" ref="G87:G92">SUM(D87:F87)</f>
        <v>298009839</v>
      </c>
    </row>
    <row r="88" spans="2:7" ht="12">
      <c r="B88" s="167" t="s">
        <v>250</v>
      </c>
      <c r="C88" s="157"/>
      <c r="D88" s="230"/>
      <c r="E88" s="236">
        <f>'562-p3'!K112</f>
        <v>22632378.04</v>
      </c>
      <c r="F88" s="230"/>
      <c r="G88" s="234">
        <f t="shared" si="3"/>
        <v>22632378.04</v>
      </c>
    </row>
    <row r="89" spans="2:7" ht="12">
      <c r="B89" s="167" t="s">
        <v>251</v>
      </c>
      <c r="C89" s="157"/>
      <c r="D89" s="230"/>
      <c r="E89" s="230"/>
      <c r="F89" s="236">
        <f>'571-p2'!I119</f>
        <v>3053595</v>
      </c>
      <c r="G89" s="234">
        <f t="shared" si="3"/>
        <v>3053595</v>
      </c>
    </row>
    <row r="90" spans="2:7" ht="12">
      <c r="B90" s="167" t="s">
        <v>252</v>
      </c>
      <c r="C90" s="800"/>
      <c r="D90" s="801"/>
      <c r="E90" s="801"/>
      <c r="F90" s="801"/>
      <c r="G90" s="234">
        <f t="shared" si="3"/>
        <v>0</v>
      </c>
    </row>
    <row r="91" spans="2:7" ht="12">
      <c r="B91" s="167" t="s">
        <v>253</v>
      </c>
      <c r="C91" s="802"/>
      <c r="D91" s="801"/>
      <c r="E91" s="801"/>
      <c r="F91" s="801"/>
      <c r="G91" s="234">
        <f t="shared" si="3"/>
        <v>0</v>
      </c>
    </row>
    <row r="92" spans="2:7" ht="12">
      <c r="B92" s="167" t="s">
        <v>254</v>
      </c>
      <c r="C92" s="802"/>
      <c r="D92" s="801"/>
      <c r="E92" s="801"/>
      <c r="F92" s="801"/>
      <c r="G92" s="234">
        <f t="shared" si="3"/>
        <v>0</v>
      </c>
    </row>
    <row r="93" spans="2:7" ht="12">
      <c r="B93" s="167" t="s">
        <v>345</v>
      </c>
      <c r="C93" s="229"/>
      <c r="D93" s="414">
        <f>SUM(D87:D92)</f>
        <v>298009839</v>
      </c>
      <c r="E93" s="414">
        <f>SUM(E87:E92)</f>
        <v>22632378.04</v>
      </c>
      <c r="F93" s="414">
        <f>SUM(F87:F92)</f>
        <v>3053595</v>
      </c>
      <c r="G93" s="414">
        <f>SUM(G87:G92)</f>
        <v>323695812.04</v>
      </c>
    </row>
    <row r="94" spans="2:7" ht="12">
      <c r="B94" s="237" t="s">
        <v>255</v>
      </c>
      <c r="C94" s="157"/>
      <c r="D94" s="230"/>
      <c r="E94" s="230"/>
      <c r="F94" s="230"/>
      <c r="G94" s="231"/>
    </row>
    <row r="95" spans="2:7" ht="12">
      <c r="B95" s="167" t="s">
        <v>256</v>
      </c>
      <c r="C95" s="157"/>
      <c r="D95" s="309"/>
      <c r="E95" s="309"/>
      <c r="F95" s="309"/>
      <c r="G95" s="233">
        <f>SUM(D95:F95)</f>
        <v>0</v>
      </c>
    </row>
    <row r="96" spans="2:7" ht="12">
      <c r="B96" s="167" t="s">
        <v>437</v>
      </c>
      <c r="C96" s="803"/>
      <c r="D96" s="309"/>
      <c r="E96" s="309"/>
      <c r="F96" s="309"/>
      <c r="G96" s="234">
        <f>SUM(D96:F96)</f>
        <v>0</v>
      </c>
    </row>
    <row r="97" spans="2:7" ht="12">
      <c r="B97" s="167" t="s">
        <v>346</v>
      </c>
      <c r="C97" s="238"/>
      <c r="D97" s="414">
        <f>SUM(D95:D96)</f>
        <v>0</v>
      </c>
      <c r="E97" s="414">
        <f>SUM(E95:E96)</f>
        <v>0</v>
      </c>
      <c r="F97" s="414">
        <f>SUM(F95:F96)</f>
        <v>0</v>
      </c>
      <c r="G97" s="415">
        <f>G95+G96</f>
        <v>0</v>
      </c>
    </row>
    <row r="98" spans="2:7" ht="12">
      <c r="B98" s="239" t="s">
        <v>257</v>
      </c>
      <c r="C98" s="157"/>
      <c r="D98" s="414">
        <f>(D93-D97)</f>
        <v>298009839</v>
      </c>
      <c r="E98" s="414">
        <f>(E93-E97)</f>
        <v>22632378.04</v>
      </c>
      <c r="F98" s="414">
        <f>(F93-F97)</f>
        <v>3053595</v>
      </c>
      <c r="G98" s="415">
        <f>G93-G97</f>
        <v>323695812.04</v>
      </c>
    </row>
    <row r="99" spans="2:7" ht="12">
      <c r="B99" s="169" t="s">
        <v>258</v>
      </c>
      <c r="C99" s="93"/>
      <c r="D99" s="230"/>
      <c r="E99" s="230"/>
      <c r="F99" s="230"/>
      <c r="G99" s="231"/>
    </row>
    <row r="100" spans="2:7" ht="12">
      <c r="B100" s="237" t="s">
        <v>347</v>
      </c>
      <c r="C100" s="157"/>
      <c r="D100" s="536">
        <f>D129</f>
        <v>0</v>
      </c>
      <c r="E100" s="536">
        <f>E129</f>
        <v>0</v>
      </c>
      <c r="F100" s="536">
        <f>F129</f>
        <v>0</v>
      </c>
      <c r="G100" s="233">
        <f>G129</f>
        <v>0</v>
      </c>
    </row>
    <row r="101" spans="2:7" ht="12">
      <c r="B101" s="237" t="s">
        <v>259</v>
      </c>
      <c r="C101" s="157"/>
      <c r="D101" s="236">
        <f>D98-D100</f>
        <v>298009839</v>
      </c>
      <c r="E101" s="236">
        <f>E98-E100</f>
        <v>22632378.04</v>
      </c>
      <c r="F101" s="236">
        <f>F98-F100</f>
        <v>3053595</v>
      </c>
      <c r="G101" s="415">
        <f>SUM(D101:F101)</f>
        <v>323695812.04</v>
      </c>
    </row>
    <row r="102" spans="2:7" ht="12">
      <c r="B102" s="237" t="s">
        <v>260</v>
      </c>
      <c r="C102" s="157"/>
      <c r="D102" s="309"/>
      <c r="E102" s="309"/>
      <c r="F102" s="309"/>
      <c r="G102" s="234">
        <f>SUM(D102:F102)</f>
        <v>0</v>
      </c>
    </row>
    <row r="103" spans="2:7" ht="12">
      <c r="B103" s="237" t="s">
        <v>261</v>
      </c>
      <c r="C103" s="157"/>
      <c r="D103" s="414">
        <f>(D101+D102)</f>
        <v>298009839</v>
      </c>
      <c r="E103" s="414">
        <f>(E101+E102)</f>
        <v>22632378.04</v>
      </c>
      <c r="F103" s="414">
        <f>(F101+F102)</f>
        <v>3053595</v>
      </c>
      <c r="G103" s="415">
        <f>G101+G102</f>
        <v>323695812.04</v>
      </c>
    </row>
    <row r="104" spans="2:7" ht="12">
      <c r="B104" s="169" t="s">
        <v>348</v>
      </c>
      <c r="C104" s="240"/>
      <c r="D104" s="241"/>
      <c r="E104" s="242"/>
      <c r="F104" s="242"/>
      <c r="G104" s="243"/>
    </row>
    <row r="105" spans="2:7" ht="12">
      <c r="B105" s="244" t="s">
        <v>333</v>
      </c>
      <c r="C105" s="157"/>
      <c r="D105" s="232"/>
      <c r="E105" s="232"/>
      <c r="F105" s="232"/>
      <c r="G105" s="245"/>
    </row>
    <row r="106" spans="2:7" ht="12">
      <c r="B106" s="167" t="s">
        <v>262</v>
      </c>
      <c r="C106" s="802" t="s">
        <v>494</v>
      </c>
      <c r="D106" s="309">
        <v>265805462</v>
      </c>
      <c r="E106" s="309">
        <v>19235685</v>
      </c>
      <c r="F106" s="309">
        <v>3053595</v>
      </c>
      <c r="G106" s="233">
        <f aca="true" t="shared" si="4" ref="G106:G115">SUM(D106:F106)</f>
        <v>288094742</v>
      </c>
    </row>
    <row r="107" spans="2:7" ht="12">
      <c r="B107" s="167" t="s">
        <v>263</v>
      </c>
      <c r="C107" s="802" t="s">
        <v>495</v>
      </c>
      <c r="D107" s="309">
        <v>19765644</v>
      </c>
      <c r="E107" s="309">
        <v>2038016</v>
      </c>
      <c r="F107" s="309"/>
      <c r="G107" s="234">
        <f t="shared" si="4"/>
        <v>21803660</v>
      </c>
    </row>
    <row r="108" spans="2:7" ht="12">
      <c r="B108" s="167" t="s">
        <v>264</v>
      </c>
      <c r="C108" s="802" t="s">
        <v>496</v>
      </c>
      <c r="D108" s="309">
        <v>13177096</v>
      </c>
      <c r="E108" s="309">
        <v>1358677</v>
      </c>
      <c r="F108" s="309"/>
      <c r="G108" s="234">
        <f t="shared" si="4"/>
        <v>14535773</v>
      </c>
    </row>
    <row r="109" spans="2:7" ht="12">
      <c r="B109" s="167" t="s">
        <v>252</v>
      </c>
      <c r="C109" s="802"/>
      <c r="D109" s="309"/>
      <c r="E109" s="309"/>
      <c r="F109" s="309"/>
      <c r="G109" s="234">
        <f t="shared" si="4"/>
        <v>0</v>
      </c>
    </row>
    <row r="110" spans="2:7" ht="12">
      <c r="B110" s="167" t="s">
        <v>253</v>
      </c>
      <c r="C110" s="802"/>
      <c r="D110" s="309"/>
      <c r="E110" s="309"/>
      <c r="F110" s="309"/>
      <c r="G110" s="234">
        <f t="shared" si="4"/>
        <v>0</v>
      </c>
    </row>
    <row r="111" spans="2:7" ht="12">
      <c r="B111" s="167" t="s">
        <v>254</v>
      </c>
      <c r="C111" s="802"/>
      <c r="D111" s="309"/>
      <c r="E111" s="309"/>
      <c r="F111" s="309"/>
      <c r="G111" s="234">
        <f t="shared" si="4"/>
        <v>0</v>
      </c>
    </row>
    <row r="112" spans="2:7" ht="12">
      <c r="B112" s="167" t="s">
        <v>265</v>
      </c>
      <c r="C112" s="804"/>
      <c r="D112" s="309"/>
      <c r="E112" s="309"/>
      <c r="F112" s="309"/>
      <c r="G112" s="234">
        <f t="shared" si="4"/>
        <v>0</v>
      </c>
    </row>
    <row r="113" spans="2:7" ht="12">
      <c r="B113" s="167" t="s">
        <v>266</v>
      </c>
      <c r="C113" s="802"/>
      <c r="D113" s="309"/>
      <c r="E113" s="309"/>
      <c r="F113" s="309"/>
      <c r="G113" s="234">
        <f t="shared" si="4"/>
        <v>0</v>
      </c>
    </row>
    <row r="114" spans="2:7" ht="12">
      <c r="B114" s="167" t="s">
        <v>334</v>
      </c>
      <c r="C114" s="802"/>
      <c r="D114" s="309"/>
      <c r="E114" s="309"/>
      <c r="F114" s="309"/>
      <c r="G114" s="234">
        <f t="shared" si="4"/>
        <v>0</v>
      </c>
    </row>
    <row r="115" spans="2:7" ht="12">
      <c r="B115" s="167" t="s">
        <v>267</v>
      </c>
      <c r="C115" s="802"/>
      <c r="D115" s="309"/>
      <c r="E115" s="309"/>
      <c r="F115" s="309"/>
      <c r="G115" s="234">
        <f t="shared" si="4"/>
        <v>0</v>
      </c>
    </row>
    <row r="116" spans="2:7" ht="12">
      <c r="B116" s="167" t="s">
        <v>349</v>
      </c>
      <c r="C116" s="157"/>
      <c r="D116" s="414">
        <f>SUM(D106:D115)</f>
        <v>298748202</v>
      </c>
      <c r="E116" s="414">
        <f>SUM(E106:E115)</f>
        <v>22632378</v>
      </c>
      <c r="F116" s="414">
        <f>SUM(F106:F115)</f>
        <v>3053595</v>
      </c>
      <c r="G116" s="415">
        <f>SUM(G106:G115)</f>
        <v>324434175</v>
      </c>
    </row>
    <row r="117" spans="2:7" ht="12">
      <c r="B117" s="239" t="s">
        <v>268</v>
      </c>
      <c r="C117" s="238"/>
      <c r="D117" s="414">
        <f>D103-D116</f>
        <v>-738363</v>
      </c>
      <c r="E117" s="414">
        <f>E103-E116</f>
        <v>0.03999999910593033</v>
      </c>
      <c r="F117" s="414">
        <f>F103-F116</f>
        <v>0</v>
      </c>
      <c r="G117" s="415">
        <f>G103-G116</f>
        <v>-738362.9599999785</v>
      </c>
    </row>
    <row r="118" spans="2:7" ht="12">
      <c r="B118" s="246" t="s">
        <v>351</v>
      </c>
      <c r="C118" s="93"/>
      <c r="D118" s="242"/>
      <c r="E118" s="242"/>
      <c r="F118" s="242"/>
      <c r="G118" s="243"/>
    </row>
    <row r="119" spans="2:7" ht="12">
      <c r="B119" s="247" t="s">
        <v>269</v>
      </c>
      <c r="C119" s="1"/>
      <c r="D119" s="248"/>
      <c r="E119" s="248"/>
      <c r="F119" s="248"/>
      <c r="G119" s="249"/>
    </row>
    <row r="120" spans="2:7" ht="12">
      <c r="B120" s="250" t="s">
        <v>270</v>
      </c>
      <c r="C120" s="70"/>
      <c r="D120" s="232"/>
      <c r="E120" s="232"/>
      <c r="F120" s="232"/>
      <c r="G120" s="245"/>
    </row>
    <row r="121" spans="2:7" ht="12">
      <c r="B121" s="167" t="s">
        <v>271</v>
      </c>
      <c r="C121" s="157"/>
      <c r="D121" s="309"/>
      <c r="E121" s="309"/>
      <c r="F121" s="309"/>
      <c r="G121" s="233">
        <f>SUM(D121:F121)</f>
        <v>0</v>
      </c>
    </row>
    <row r="122" spans="2:7" ht="12">
      <c r="B122" s="167" t="s">
        <v>272</v>
      </c>
      <c r="C122" s="238"/>
      <c r="D122" s="309"/>
      <c r="E122" s="309"/>
      <c r="F122" s="309"/>
      <c r="G122" s="233">
        <f aca="true" t="shared" si="5" ref="G122:G128">SUM(D122:F122)</f>
        <v>0</v>
      </c>
    </row>
    <row r="123" spans="2:7" ht="12">
      <c r="B123" s="167" t="s">
        <v>273</v>
      </c>
      <c r="C123" s="238"/>
      <c r="D123" s="309"/>
      <c r="E123" s="309"/>
      <c r="F123" s="309"/>
      <c r="G123" s="233">
        <f t="shared" si="5"/>
        <v>0</v>
      </c>
    </row>
    <row r="124" spans="2:7" ht="12">
      <c r="B124" s="167" t="s">
        <v>274</v>
      </c>
      <c r="C124" s="238"/>
      <c r="D124" s="309"/>
      <c r="E124" s="309"/>
      <c r="F124" s="309"/>
      <c r="G124" s="233">
        <f t="shared" si="5"/>
        <v>0</v>
      </c>
    </row>
    <row r="125" spans="2:7" ht="12">
      <c r="B125" s="167" t="s">
        <v>275</v>
      </c>
      <c r="C125" s="157"/>
      <c r="D125" s="309"/>
      <c r="E125" s="309"/>
      <c r="F125" s="309"/>
      <c r="G125" s="233">
        <f t="shared" si="5"/>
        <v>0</v>
      </c>
    </row>
    <row r="126" spans="2:7" ht="12">
      <c r="B126" s="167" t="s">
        <v>276</v>
      </c>
      <c r="C126" s="157"/>
      <c r="D126" s="309"/>
      <c r="E126" s="309"/>
      <c r="F126" s="309"/>
      <c r="G126" s="233">
        <f t="shared" si="5"/>
        <v>0</v>
      </c>
    </row>
    <row r="127" spans="2:7" ht="12">
      <c r="B127" s="167" t="s">
        <v>277</v>
      </c>
      <c r="C127" s="157"/>
      <c r="D127" s="309"/>
      <c r="E127" s="309"/>
      <c r="F127" s="309"/>
      <c r="G127" s="233">
        <f t="shared" si="5"/>
        <v>0</v>
      </c>
    </row>
    <row r="128" spans="2:7" ht="12">
      <c r="B128" s="167" t="s">
        <v>436</v>
      </c>
      <c r="C128" s="800"/>
      <c r="D128" s="309"/>
      <c r="E128" s="309"/>
      <c r="F128" s="309"/>
      <c r="G128" s="233">
        <f t="shared" si="5"/>
        <v>0</v>
      </c>
    </row>
    <row r="129" spans="2:7" ht="12">
      <c r="B129" s="167" t="s">
        <v>350</v>
      </c>
      <c r="C129" s="157"/>
      <c r="D129" s="416">
        <f>SUM(D121:D128)</f>
        <v>0</v>
      </c>
      <c r="E129" s="416">
        <f>SUM(E121:E128)</f>
        <v>0</v>
      </c>
      <c r="F129" s="416">
        <f>SUM(F121:F128)</f>
        <v>0</v>
      </c>
      <c r="G129" s="417">
        <f>SUM(G121:G128)</f>
        <v>0</v>
      </c>
    </row>
    <row r="130" spans="2:7" ht="12">
      <c r="B130" s="137"/>
      <c r="C130" s="137"/>
      <c r="D130" s="251"/>
      <c r="E130" s="251"/>
      <c r="F130" s="251"/>
      <c r="G130" s="251"/>
    </row>
    <row r="131" spans="2:7" ht="12">
      <c r="B131" s="859" t="s">
        <v>507</v>
      </c>
      <c r="C131" s="859"/>
      <c r="D131" s="207"/>
      <c r="E131" s="252"/>
      <c r="F131" s="252"/>
      <c r="G131" s="252"/>
    </row>
    <row r="65536" spans="3:4" ht="12">
      <c r="C65536" s="579"/>
      <c r="D65536" s="580"/>
    </row>
  </sheetData>
  <sheetProtection password="CCB6" sheet="1" objects="1" scenarios="1"/>
  <mergeCells count="2">
    <mergeCell ref="B53:C53"/>
    <mergeCell ref="B131:C131"/>
  </mergeCells>
  <conditionalFormatting sqref="D28:F37 D12:F14 D17:F18 D24:F24 D43:F50">
    <cfRule type="cellIs" priority="1" dxfId="0" operator="notBetween" stopIfTrue="1">
      <formula>D90*1.15</formula>
      <formula>D90*0.85</formula>
    </cfRule>
  </conditionalFormatting>
  <dataValidations count="1"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D12:F14 D17:F18 D24:F24 D28:F37 D43:F50">
      <formula1>AND(D12&lt;=(1+fundthreshold)*D90,D12&gt;=(1-fundthreshold)*D90)</formula1>
    </dataValidation>
  </dataValidations>
  <printOptions horizontalCentered="1"/>
  <pageMargins left="0.25" right="0.17" top="0.27" bottom="0.29" header="0.17" footer="0.16"/>
  <pageSetup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T11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549" customWidth="1"/>
    <col min="2" max="2" width="17.8515625" style="549" customWidth="1"/>
    <col min="3" max="3" width="49.421875" style="549" customWidth="1"/>
    <col min="4" max="4" width="21.7109375" style="550" customWidth="1"/>
    <col min="5" max="5" width="1.57421875" style="549" customWidth="1"/>
    <col min="6" max="16384" width="9.140625" style="549" customWidth="1"/>
  </cols>
  <sheetData>
    <row r="1" ht="12.75" thickBot="1"/>
    <row r="2" spans="2:20" ht="12">
      <c r="B2" s="253" t="s">
        <v>0</v>
      </c>
      <c r="C2" s="254"/>
      <c r="D2" s="25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2:20" ht="12">
      <c r="B3" s="256"/>
      <c r="C3" s="124"/>
      <c r="D3" s="667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0" ht="12">
      <c r="B4" s="257" t="s">
        <v>2</v>
      </c>
      <c r="C4" s="329" t="s">
        <v>3</v>
      </c>
      <c r="D4" s="258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0" ht="12">
      <c r="B5" s="257" t="s">
        <v>4</v>
      </c>
      <c r="C5" s="329" t="s">
        <v>5</v>
      </c>
      <c r="D5" s="666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0" ht="12">
      <c r="B6" s="257" t="s">
        <v>8</v>
      </c>
      <c r="C6" s="125"/>
      <c r="D6" s="667" t="s">
        <v>6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2:20" ht="12">
      <c r="B7" s="259" t="s">
        <v>9</v>
      </c>
      <c r="C7" s="126"/>
      <c r="D7" s="668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2:20" ht="12">
      <c r="B8" s="450" t="s">
        <v>411</v>
      </c>
      <c r="C8" s="551"/>
      <c r="D8" s="45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2:20" ht="12">
      <c r="B9" s="553"/>
      <c r="C9" s="664"/>
      <c r="D9" s="665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2:20" ht="12">
      <c r="B10" s="553"/>
      <c r="C10" s="554"/>
      <c r="D10" s="555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2:20" ht="12">
      <c r="B11" s="553"/>
      <c r="C11" s="554"/>
      <c r="D11" s="555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2:20" ht="12">
      <c r="B12" s="553"/>
      <c r="C12" s="554"/>
      <c r="D12" s="555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2:20" ht="12">
      <c r="B13" s="553"/>
      <c r="C13" s="554"/>
      <c r="D13" s="555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2:20" ht="12">
      <c r="B14" s="553"/>
      <c r="C14" s="554"/>
      <c r="D14" s="555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2:20" ht="12">
      <c r="B15" s="553"/>
      <c r="C15" s="554"/>
      <c r="D15" s="555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2:20" ht="12">
      <c r="B16" s="553"/>
      <c r="C16" s="554"/>
      <c r="D16" s="555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2:20" ht="12">
      <c r="B17" s="553"/>
      <c r="C17" s="554"/>
      <c r="D17" s="555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20" ht="12">
      <c r="B18" s="553"/>
      <c r="C18" s="554"/>
      <c r="D18" s="555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2:20" ht="12">
      <c r="B19" s="553"/>
      <c r="C19" s="554"/>
      <c r="D19" s="55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2:20" ht="12">
      <c r="B20" s="553"/>
      <c r="C20" s="554"/>
      <c r="D20" s="555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2:20" ht="12">
      <c r="B21" s="553"/>
      <c r="C21" s="554"/>
      <c r="D21" s="555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2:20" ht="12">
      <c r="B22" s="553"/>
      <c r="C22" s="554"/>
      <c r="D22" s="555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0" ht="12">
      <c r="B23" s="553"/>
      <c r="C23" s="554"/>
      <c r="D23" s="555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</row>
    <row r="24" spans="2:20" ht="12">
      <c r="B24" s="553"/>
      <c r="C24" s="554"/>
      <c r="D24" s="555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</row>
    <row r="25" spans="2:20" ht="12">
      <c r="B25" s="553"/>
      <c r="C25" s="554"/>
      <c r="D25" s="555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</row>
    <row r="26" spans="2:20" ht="12">
      <c r="B26" s="553"/>
      <c r="C26" s="554"/>
      <c r="D26" s="555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</row>
    <row r="27" spans="2:20" ht="12">
      <c r="B27" s="553"/>
      <c r="C27" s="554"/>
      <c r="D27" s="555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</row>
    <row r="28" spans="2:20" ht="12">
      <c r="B28" s="553"/>
      <c r="C28" s="554"/>
      <c r="D28" s="555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</row>
    <row r="29" spans="2:20" ht="12">
      <c r="B29" s="553"/>
      <c r="C29" s="554"/>
      <c r="D29" s="555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</row>
    <row r="30" spans="2:20" ht="12">
      <c r="B30" s="553"/>
      <c r="C30" s="554"/>
      <c r="D30" s="555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</row>
    <row r="31" spans="2:20" ht="12">
      <c r="B31" s="553"/>
      <c r="C31" s="554"/>
      <c r="D31" s="555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</row>
    <row r="32" spans="2:20" ht="12">
      <c r="B32" s="553"/>
      <c r="C32" s="554"/>
      <c r="D32" s="555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</row>
    <row r="33" spans="2:20" ht="12">
      <c r="B33" s="553"/>
      <c r="C33" s="554"/>
      <c r="D33" s="555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</row>
    <row r="34" spans="2:20" ht="12">
      <c r="B34" s="553"/>
      <c r="C34" s="554"/>
      <c r="D34" s="555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</row>
    <row r="35" spans="2:20" ht="12">
      <c r="B35" s="553"/>
      <c r="C35" s="554"/>
      <c r="D35" s="555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</row>
    <row r="36" spans="2:20" ht="12">
      <c r="B36" s="553"/>
      <c r="C36" s="554"/>
      <c r="D36" s="555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</row>
    <row r="37" spans="2:20" ht="12">
      <c r="B37" s="553"/>
      <c r="C37" s="554"/>
      <c r="D37" s="555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</row>
    <row r="38" spans="2:20" ht="12">
      <c r="B38" s="553"/>
      <c r="C38" s="554"/>
      <c r="D38" s="555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</row>
    <row r="39" spans="2:20" ht="12">
      <c r="B39" s="553"/>
      <c r="C39" s="554"/>
      <c r="D39" s="555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</row>
    <row r="40" spans="2:20" ht="12">
      <c r="B40" s="553"/>
      <c r="C40" s="554"/>
      <c r="D40" s="555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</row>
    <row r="41" spans="2:20" ht="12">
      <c r="B41" s="553"/>
      <c r="C41" s="554"/>
      <c r="D41" s="555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</row>
    <row r="42" spans="2:20" ht="12">
      <c r="B42" s="553"/>
      <c r="C42" s="554"/>
      <c r="D42" s="555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</row>
    <row r="43" spans="2:20" ht="12">
      <c r="B43" s="553"/>
      <c r="C43" s="554"/>
      <c r="D43" s="555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</row>
    <row r="44" spans="2:20" ht="12">
      <c r="B44" s="553"/>
      <c r="C44" s="554"/>
      <c r="D44" s="555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</row>
    <row r="45" spans="2:20" ht="12">
      <c r="B45" s="553"/>
      <c r="C45" s="554"/>
      <c r="D45" s="555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</row>
    <row r="46" spans="2:20" ht="12">
      <c r="B46" s="553"/>
      <c r="C46" s="554"/>
      <c r="D46" s="555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</row>
    <row r="47" spans="2:20" ht="12">
      <c r="B47" s="553"/>
      <c r="C47" s="554"/>
      <c r="D47" s="555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2:20" ht="12">
      <c r="B48" s="553"/>
      <c r="C48" s="554"/>
      <c r="D48" s="555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</row>
    <row r="49" spans="2:20" ht="12">
      <c r="B49" s="553"/>
      <c r="C49" s="554"/>
      <c r="D49" s="555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2:20" ht="12">
      <c r="B50" s="553"/>
      <c r="C50" s="554"/>
      <c r="D50" s="555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</row>
    <row r="51" spans="2:20" ht="12">
      <c r="B51" s="261"/>
      <c r="C51" s="124" t="s">
        <v>10</v>
      </c>
      <c r="D51" s="262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2:20" ht="12">
      <c r="B52" s="263"/>
      <c r="C52" s="462"/>
      <c r="D52" s="264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</row>
    <row r="53" spans="2:20" ht="12">
      <c r="B53" s="263"/>
      <c r="C53" s="125" t="s">
        <v>11</v>
      </c>
      <c r="D53" s="260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2:20" ht="12">
      <c r="B54" s="263" t="s">
        <v>12</v>
      </c>
      <c r="C54" s="462"/>
      <c r="D54" s="264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2:20" ht="12">
      <c r="B55" s="263"/>
      <c r="C55" s="125" t="s">
        <v>13</v>
      </c>
      <c r="D55" s="26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2:20" ht="12">
      <c r="B56" s="265"/>
      <c r="C56" s="462"/>
      <c r="D56" s="264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</row>
    <row r="57" spans="2:20" ht="12.75" thickBot="1">
      <c r="B57" s="266" t="s">
        <v>497</v>
      </c>
      <c r="C57" s="267"/>
      <c r="D57" s="268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2:20" ht="12">
      <c r="B58" s="127"/>
      <c r="C58" s="127"/>
      <c r="D58" s="128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</row>
    <row r="59" spans="2:4" ht="18">
      <c r="B59" s="79" t="s">
        <v>335</v>
      </c>
      <c r="C59" s="77"/>
      <c r="D59" s="78"/>
    </row>
    <row r="60" ht="12.75" thickBot="1"/>
    <row r="61" spans="2:4" ht="12">
      <c r="B61" s="253" t="s">
        <v>0</v>
      </c>
      <c r="C61" s="254"/>
      <c r="D61" s="255"/>
    </row>
    <row r="62" spans="2:4" ht="12">
      <c r="B62" s="256"/>
      <c r="C62" s="124"/>
      <c r="D62" s="667" t="s">
        <v>1</v>
      </c>
    </row>
    <row r="63" spans="2:4" ht="12">
      <c r="B63" s="257" t="s">
        <v>2</v>
      </c>
      <c r="C63" s="329" t="s">
        <v>3</v>
      </c>
      <c r="D63" s="747" t="s">
        <v>440</v>
      </c>
    </row>
    <row r="64" spans="2:4" ht="12">
      <c r="B64" s="257" t="s">
        <v>4</v>
      </c>
      <c r="C64" s="329" t="s">
        <v>5</v>
      </c>
      <c r="D64" s="666"/>
    </row>
    <row r="65" spans="2:4" ht="12">
      <c r="B65" s="257" t="s">
        <v>8</v>
      </c>
      <c r="C65" s="125"/>
      <c r="D65" s="667" t="s">
        <v>6</v>
      </c>
    </row>
    <row r="66" spans="2:4" ht="12">
      <c r="B66" s="259" t="s">
        <v>9</v>
      </c>
      <c r="C66" s="126"/>
      <c r="D66" s="748">
        <v>38874</v>
      </c>
    </row>
    <row r="67" spans="2:4" ht="12">
      <c r="B67" s="450" t="s">
        <v>411</v>
      </c>
      <c r="C67" s="551"/>
      <c r="D67" s="451"/>
    </row>
    <row r="68" spans="2:4" ht="12">
      <c r="B68" s="749"/>
      <c r="C68" s="750"/>
      <c r="D68" s="751"/>
    </row>
    <row r="69" spans="2:4" ht="12">
      <c r="B69" s="761" t="s">
        <v>441</v>
      </c>
      <c r="C69" s="752"/>
      <c r="D69" s="753"/>
    </row>
    <row r="70" spans="2:4" ht="12">
      <c r="B70" s="749" t="s">
        <v>442</v>
      </c>
      <c r="C70" s="752"/>
      <c r="D70" s="753"/>
    </row>
    <row r="71" spans="2:4" ht="12">
      <c r="B71" s="749"/>
      <c r="C71" s="752"/>
      <c r="D71" s="753"/>
    </row>
    <row r="72" spans="2:4" ht="12">
      <c r="B72" s="749"/>
      <c r="C72" s="752"/>
      <c r="D72" s="753"/>
    </row>
    <row r="73" spans="2:4" ht="12">
      <c r="B73" s="749"/>
      <c r="C73" s="752"/>
      <c r="D73" s="753"/>
    </row>
    <row r="74" spans="2:4" ht="12">
      <c r="B74" s="749"/>
      <c r="C74" s="752"/>
      <c r="D74" s="753"/>
    </row>
    <row r="75" spans="2:4" ht="12">
      <c r="B75" s="749"/>
      <c r="C75" s="752"/>
      <c r="D75" s="753"/>
    </row>
    <row r="76" spans="2:4" ht="12">
      <c r="B76" s="749"/>
      <c r="C76" s="752"/>
      <c r="D76" s="753"/>
    </row>
    <row r="77" spans="2:4" ht="12">
      <c r="B77" s="749"/>
      <c r="C77" s="752"/>
      <c r="D77" s="753"/>
    </row>
    <row r="78" spans="2:4" ht="12">
      <c r="B78" s="749"/>
      <c r="C78" s="752"/>
      <c r="D78" s="753"/>
    </row>
    <row r="79" spans="2:4" ht="12">
      <c r="B79" s="749"/>
      <c r="C79" s="752"/>
      <c r="D79" s="753"/>
    </row>
    <row r="80" spans="2:4" ht="12">
      <c r="B80" s="749"/>
      <c r="C80" s="752"/>
      <c r="D80" s="753"/>
    </row>
    <row r="81" spans="2:4" ht="12">
      <c r="B81" s="749"/>
      <c r="C81" s="752"/>
      <c r="D81" s="753"/>
    </row>
    <row r="82" spans="2:4" ht="12">
      <c r="B82" s="749"/>
      <c r="C82" s="752"/>
      <c r="D82" s="753"/>
    </row>
    <row r="83" spans="2:4" ht="12">
      <c r="B83" s="749"/>
      <c r="C83" s="752"/>
      <c r="D83" s="753"/>
    </row>
    <row r="84" spans="2:4" ht="12">
      <c r="B84" s="749"/>
      <c r="C84" s="752"/>
      <c r="D84" s="753"/>
    </row>
    <row r="85" spans="2:4" ht="12">
      <c r="B85" s="749"/>
      <c r="C85" s="752"/>
      <c r="D85" s="753"/>
    </row>
    <row r="86" spans="2:4" ht="12">
      <c r="B86" s="749"/>
      <c r="C86" s="752"/>
      <c r="D86" s="753"/>
    </row>
    <row r="87" spans="2:4" ht="12">
      <c r="B87" s="749"/>
      <c r="C87" s="752"/>
      <c r="D87" s="753"/>
    </row>
    <row r="88" spans="2:4" ht="12">
      <c r="B88" s="749"/>
      <c r="C88" s="752"/>
      <c r="D88" s="753"/>
    </row>
    <row r="89" spans="2:4" ht="12">
      <c r="B89" s="749"/>
      <c r="C89" s="752"/>
      <c r="D89" s="753"/>
    </row>
    <row r="90" spans="2:4" ht="12">
      <c r="B90" s="749"/>
      <c r="C90" s="752"/>
      <c r="D90" s="753"/>
    </row>
    <row r="91" spans="2:4" ht="12">
      <c r="B91" s="749"/>
      <c r="C91" s="752"/>
      <c r="D91" s="753"/>
    </row>
    <row r="92" spans="2:4" ht="12">
      <c r="B92" s="749"/>
      <c r="C92" s="752"/>
      <c r="D92" s="753"/>
    </row>
    <row r="93" spans="2:4" ht="12">
      <c r="B93" s="749"/>
      <c r="C93" s="752"/>
      <c r="D93" s="753"/>
    </row>
    <row r="94" spans="2:4" ht="12">
      <c r="B94" s="749"/>
      <c r="C94" s="752"/>
      <c r="D94" s="753"/>
    </row>
    <row r="95" spans="2:4" ht="12">
      <c r="B95" s="749"/>
      <c r="C95" s="752"/>
      <c r="D95" s="753"/>
    </row>
    <row r="96" spans="2:4" ht="12">
      <c r="B96" s="749"/>
      <c r="C96" s="752"/>
      <c r="D96" s="753"/>
    </row>
    <row r="97" spans="2:4" ht="12">
      <c r="B97" s="749"/>
      <c r="C97" s="752"/>
      <c r="D97" s="753"/>
    </row>
    <row r="98" spans="2:4" ht="12">
      <c r="B98" s="749"/>
      <c r="C98" s="752"/>
      <c r="D98" s="753"/>
    </row>
    <row r="99" spans="2:4" ht="12">
      <c r="B99" s="749"/>
      <c r="C99" s="752"/>
      <c r="D99" s="753"/>
    </row>
    <row r="100" spans="2:4" ht="12">
      <c r="B100" s="749"/>
      <c r="C100" s="752"/>
      <c r="D100" s="753"/>
    </row>
    <row r="101" spans="2:4" ht="12">
      <c r="B101" s="749"/>
      <c r="C101" s="752"/>
      <c r="D101" s="753"/>
    </row>
    <row r="102" spans="2:4" ht="12">
      <c r="B102" s="749"/>
      <c r="C102" s="752"/>
      <c r="D102" s="753"/>
    </row>
    <row r="103" spans="2:4" ht="12">
      <c r="B103" s="749"/>
      <c r="C103" s="752"/>
      <c r="D103" s="753"/>
    </row>
    <row r="104" spans="2:4" ht="12">
      <c r="B104" s="749"/>
      <c r="C104" s="752"/>
      <c r="D104" s="753"/>
    </row>
    <row r="105" spans="2:4" ht="12">
      <c r="B105" s="749"/>
      <c r="C105" s="752"/>
      <c r="D105" s="753"/>
    </row>
    <row r="106" spans="2:4" ht="12">
      <c r="B106" s="749"/>
      <c r="C106" s="752"/>
      <c r="D106" s="753"/>
    </row>
    <row r="107" spans="2:4" ht="12">
      <c r="B107" s="749"/>
      <c r="C107" s="752"/>
      <c r="D107" s="753"/>
    </row>
    <row r="108" spans="2:4" ht="12">
      <c r="B108" s="749"/>
      <c r="C108" s="752"/>
      <c r="D108" s="753"/>
    </row>
    <row r="109" spans="2:4" ht="12">
      <c r="B109" s="749"/>
      <c r="C109" s="752"/>
      <c r="D109" s="753"/>
    </row>
    <row r="110" spans="2:4" ht="12">
      <c r="B110" s="261"/>
      <c r="C110" s="124" t="s">
        <v>10</v>
      </c>
      <c r="D110" s="262"/>
    </row>
    <row r="111" spans="2:4" ht="12">
      <c r="B111" s="263"/>
      <c r="C111" s="754" t="s">
        <v>443</v>
      </c>
      <c r="D111" s="264"/>
    </row>
    <row r="112" spans="2:4" ht="12">
      <c r="B112" s="263"/>
      <c r="C112" s="125" t="s">
        <v>11</v>
      </c>
      <c r="D112" s="260"/>
    </row>
    <row r="113" spans="2:4" ht="12">
      <c r="B113" s="263" t="s">
        <v>12</v>
      </c>
      <c r="C113" s="754" t="s">
        <v>444</v>
      </c>
      <c r="D113" s="264"/>
    </row>
    <row r="114" spans="2:4" ht="12">
      <c r="B114" s="263"/>
      <c r="C114" s="125" t="s">
        <v>13</v>
      </c>
      <c r="D114" s="260"/>
    </row>
    <row r="115" spans="2:4" ht="12">
      <c r="B115" s="265"/>
      <c r="C115" s="754" t="s">
        <v>445</v>
      </c>
      <c r="D115" s="264"/>
    </row>
    <row r="116" spans="2:4" ht="12.75" thickBot="1">
      <c r="B116" s="266" t="s">
        <v>497</v>
      </c>
      <c r="C116" s="267"/>
      <c r="D116" s="268"/>
    </row>
  </sheetData>
  <sheetProtection password="CCB6" sheet="1" objects="1" scenarios="1"/>
  <printOptions horizontalCentered="1" verticalCentered="1"/>
  <pageMargins left="0.75" right="0.57" top="0.59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553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49" customWidth="1"/>
    <col min="2" max="2" width="55.7109375" style="523" customWidth="1"/>
    <col min="3" max="8" width="16.7109375" style="549" customWidth="1"/>
    <col min="9" max="9" width="3.28125" style="557" customWidth="1"/>
    <col min="10" max="10" width="9.421875" style="549" bestFit="1" customWidth="1"/>
    <col min="11" max="16384" width="9.140625" style="549" customWidth="1"/>
  </cols>
  <sheetData>
    <row r="1" spans="1:8" ht="6.75" customHeight="1" thickBot="1">
      <c r="A1" s="550"/>
      <c r="B1" s="550"/>
      <c r="H1" s="556"/>
    </row>
    <row r="2" spans="2:9" ht="12">
      <c r="B2" s="330" t="s">
        <v>14</v>
      </c>
      <c r="C2" s="331"/>
      <c r="D2" s="331"/>
      <c r="E2" s="331"/>
      <c r="F2" s="331"/>
      <c r="G2" s="332"/>
      <c r="H2" s="498"/>
      <c r="I2" s="19"/>
    </row>
    <row r="3" spans="2:9" ht="12">
      <c r="B3" s="366"/>
      <c r="C3" s="352"/>
      <c r="D3" s="811" t="s">
        <v>15</v>
      </c>
      <c r="E3" s="812"/>
      <c r="F3" s="813"/>
      <c r="G3" s="365"/>
      <c r="H3" s="359"/>
      <c r="I3" s="20"/>
    </row>
    <row r="4" spans="2:9" ht="12">
      <c r="B4" s="367"/>
      <c r="C4" s="353"/>
      <c r="D4" s="357"/>
      <c r="E4" s="352"/>
      <c r="F4" s="352"/>
      <c r="G4" s="358" t="s">
        <v>16</v>
      </c>
      <c r="H4" s="359"/>
      <c r="I4" s="20"/>
    </row>
    <row r="5" spans="2:9" ht="12">
      <c r="B5" s="367"/>
      <c r="C5" s="558"/>
      <c r="D5" s="360" t="s">
        <v>18</v>
      </c>
      <c r="E5" s="361"/>
      <c r="F5" s="360" t="s">
        <v>19</v>
      </c>
      <c r="G5" s="358" t="s">
        <v>20</v>
      </c>
      <c r="H5" s="362"/>
      <c r="I5" s="21"/>
    </row>
    <row r="6" spans="2:9" ht="12">
      <c r="B6" s="368" t="s">
        <v>22</v>
      </c>
      <c r="C6" s="354" t="s">
        <v>17</v>
      </c>
      <c r="D6" s="360" t="s">
        <v>24</v>
      </c>
      <c r="E6" s="558"/>
      <c r="F6" s="360" t="s">
        <v>26</v>
      </c>
      <c r="G6" s="358" t="s">
        <v>27</v>
      </c>
      <c r="H6" s="362"/>
      <c r="I6" s="21"/>
    </row>
    <row r="7" spans="2:9" ht="12">
      <c r="B7" s="367"/>
      <c r="C7" s="354" t="s">
        <v>23</v>
      </c>
      <c r="D7" s="360" t="s">
        <v>30</v>
      </c>
      <c r="E7" s="354" t="s">
        <v>25</v>
      </c>
      <c r="F7" s="360" t="s">
        <v>32</v>
      </c>
      <c r="G7" s="358" t="s">
        <v>33</v>
      </c>
      <c r="H7" s="362" t="s">
        <v>21</v>
      </c>
      <c r="I7" s="20"/>
    </row>
    <row r="8" spans="2:9" ht="12">
      <c r="B8" s="367"/>
      <c r="C8" s="354" t="s">
        <v>29</v>
      </c>
      <c r="D8" s="360" t="s">
        <v>34</v>
      </c>
      <c r="E8" s="354" t="s">
        <v>31</v>
      </c>
      <c r="F8" s="360" t="s">
        <v>36</v>
      </c>
      <c r="G8" s="358" t="s">
        <v>37</v>
      </c>
      <c r="H8" s="362" t="s">
        <v>28</v>
      </c>
      <c r="I8" s="20"/>
    </row>
    <row r="9" spans="2:9" ht="12">
      <c r="B9" s="367"/>
      <c r="C9" s="355"/>
      <c r="D9" s="355"/>
      <c r="E9" s="355"/>
      <c r="F9" s="355"/>
      <c r="G9" s="355"/>
      <c r="H9" s="359"/>
      <c r="I9" s="20"/>
    </row>
    <row r="10" spans="2:9" ht="12">
      <c r="B10" s="369"/>
      <c r="C10" s="356" t="s">
        <v>38</v>
      </c>
      <c r="D10" s="356" t="s">
        <v>39</v>
      </c>
      <c r="E10" s="363" t="s">
        <v>40</v>
      </c>
      <c r="F10" s="356" t="s">
        <v>41</v>
      </c>
      <c r="G10" s="356" t="s">
        <v>42</v>
      </c>
      <c r="H10" s="364" t="s">
        <v>43</v>
      </c>
      <c r="I10" s="21"/>
    </row>
    <row r="11" spans="2:10" ht="12.75">
      <c r="B11" s="279" t="s">
        <v>44</v>
      </c>
      <c r="C11" s="4"/>
      <c r="D11" s="4"/>
      <c r="E11" s="4"/>
      <c r="F11" s="4"/>
      <c r="G11" s="4"/>
      <c r="H11" s="278"/>
      <c r="I11" s="20"/>
      <c r="J11" s="523"/>
    </row>
    <row r="12" spans="2:9" ht="12">
      <c r="B12" s="279"/>
      <c r="C12" s="4"/>
      <c r="D12" s="4"/>
      <c r="E12" s="4"/>
      <c r="F12" s="4"/>
      <c r="G12" s="4"/>
      <c r="H12" s="278"/>
      <c r="I12" s="20"/>
    </row>
    <row r="13" spans="2:12" ht="12">
      <c r="B13" s="279" t="s">
        <v>281</v>
      </c>
      <c r="C13" s="476"/>
      <c r="D13" s="476"/>
      <c r="E13" s="476"/>
      <c r="F13" s="476"/>
      <c r="G13" s="71">
        <f>C13-SUM(D13:F13)</f>
        <v>0</v>
      </c>
      <c r="H13" s="499"/>
      <c r="I13" s="22"/>
      <c r="J13" s="22"/>
      <c r="K13" s="22"/>
      <c r="L13" s="559"/>
    </row>
    <row r="14" spans="2:10" ht="12">
      <c r="B14" s="279"/>
      <c r="C14" s="9"/>
      <c r="D14" s="9"/>
      <c r="E14" s="9"/>
      <c r="F14" s="9"/>
      <c r="G14" s="9"/>
      <c r="H14" s="284"/>
      <c r="I14" s="22"/>
      <c r="J14" s="23"/>
    </row>
    <row r="15" spans="2:10" ht="12">
      <c r="B15" s="279"/>
      <c r="C15" s="10"/>
      <c r="D15" s="10"/>
      <c r="E15" s="10"/>
      <c r="F15" s="10"/>
      <c r="G15" s="10"/>
      <c r="H15" s="285"/>
      <c r="I15" s="22"/>
      <c r="J15" s="559"/>
    </row>
    <row r="16" spans="2:10" ht="12">
      <c r="B16" s="279" t="s">
        <v>45</v>
      </c>
      <c r="C16" s="10"/>
      <c r="D16" s="10"/>
      <c r="E16" s="10"/>
      <c r="F16" s="10"/>
      <c r="G16" s="10"/>
      <c r="H16" s="285"/>
      <c r="I16" s="22"/>
      <c r="J16" s="559"/>
    </row>
    <row r="17" spans="2:9" ht="12">
      <c r="B17" s="279"/>
      <c r="C17" s="11"/>
      <c r="D17" s="11"/>
      <c r="E17" s="11"/>
      <c r="F17" s="11"/>
      <c r="G17" s="10"/>
      <c r="H17" s="285"/>
      <c r="I17" s="22"/>
    </row>
    <row r="18" spans="2:9" ht="12">
      <c r="B18" s="279" t="s">
        <v>282</v>
      </c>
      <c r="C18" s="476"/>
      <c r="D18" s="476"/>
      <c r="E18" s="476"/>
      <c r="F18" s="476"/>
      <c r="G18" s="71">
        <f>C18-SUM(D18:F18)</f>
        <v>0</v>
      </c>
      <c r="H18" s="499"/>
      <c r="I18" s="22"/>
    </row>
    <row r="19" spans="2:9" ht="12">
      <c r="B19" s="279"/>
      <c r="C19" s="10"/>
      <c r="D19" s="10"/>
      <c r="E19" s="10"/>
      <c r="F19" s="10"/>
      <c r="G19" s="10"/>
      <c r="H19" s="285"/>
      <c r="I19" s="22"/>
    </row>
    <row r="20" spans="2:9" ht="12">
      <c r="B20" s="279" t="s">
        <v>283</v>
      </c>
      <c r="C20" s="476"/>
      <c r="D20" s="476"/>
      <c r="E20" s="476"/>
      <c r="F20" s="476"/>
      <c r="G20" s="71">
        <f>C20-SUM(D20:F20)</f>
        <v>0</v>
      </c>
      <c r="H20" s="499"/>
      <c r="I20" s="22"/>
    </row>
    <row r="21" spans="2:9" ht="12">
      <c r="B21" s="279"/>
      <c r="C21" s="10"/>
      <c r="D21" s="10"/>
      <c r="E21" s="10"/>
      <c r="F21" s="10"/>
      <c r="G21" s="10"/>
      <c r="H21" s="285"/>
      <c r="I21" s="22"/>
    </row>
    <row r="22" spans="2:9" ht="12">
      <c r="B22" s="279" t="s">
        <v>284</v>
      </c>
      <c r="C22" s="73">
        <f aca="true" t="shared" si="0" ref="C22:H22">SUM(C18:C21)</f>
        <v>0</v>
      </c>
      <c r="D22" s="73">
        <f t="shared" si="0"/>
        <v>0</v>
      </c>
      <c r="E22" s="73">
        <f t="shared" si="0"/>
        <v>0</v>
      </c>
      <c r="F22" s="73">
        <f t="shared" si="0"/>
        <v>0</v>
      </c>
      <c r="G22" s="73">
        <f t="shared" si="0"/>
        <v>0</v>
      </c>
      <c r="H22" s="474">
        <f t="shared" si="0"/>
        <v>0</v>
      </c>
      <c r="I22" s="22"/>
    </row>
    <row r="23" spans="2:9" ht="12">
      <c r="B23" s="279"/>
      <c r="C23" s="9"/>
      <c r="D23" s="9"/>
      <c r="E23" s="9"/>
      <c r="F23" s="9"/>
      <c r="G23" s="9"/>
      <c r="H23" s="284"/>
      <c r="I23" s="22"/>
    </row>
    <row r="24" spans="2:9" ht="12">
      <c r="B24" s="279"/>
      <c r="C24" s="10"/>
      <c r="D24" s="10"/>
      <c r="E24" s="10"/>
      <c r="F24" s="10"/>
      <c r="G24" s="10"/>
      <c r="H24" s="285"/>
      <c r="I24" s="22"/>
    </row>
    <row r="25" spans="2:9" ht="12">
      <c r="B25" s="279" t="s">
        <v>46</v>
      </c>
      <c r="C25" s="10"/>
      <c r="D25" s="10"/>
      <c r="E25" s="10"/>
      <c r="F25" s="10"/>
      <c r="G25" s="10"/>
      <c r="H25" s="285"/>
      <c r="I25" s="22"/>
    </row>
    <row r="26" spans="2:9" ht="12">
      <c r="B26" s="279"/>
      <c r="C26" s="10"/>
      <c r="D26" s="10"/>
      <c r="E26" s="10"/>
      <c r="F26" s="10"/>
      <c r="G26" s="10"/>
      <c r="H26" s="285"/>
      <c r="I26" s="22"/>
    </row>
    <row r="27" spans="2:9" ht="12">
      <c r="B27" s="279" t="s">
        <v>47</v>
      </c>
      <c r="C27" s="10"/>
      <c r="D27" s="10"/>
      <c r="E27" s="10"/>
      <c r="F27" s="10"/>
      <c r="G27" s="10"/>
      <c r="H27" s="285"/>
      <c r="I27" s="22"/>
    </row>
    <row r="28" spans="2:9" ht="12">
      <c r="B28" s="563" t="s">
        <v>361</v>
      </c>
      <c r="C28" s="10"/>
      <c r="D28" s="10"/>
      <c r="E28" s="10"/>
      <c r="F28" s="10"/>
      <c r="G28" s="10"/>
      <c r="H28" s="285"/>
      <c r="I28" s="22"/>
    </row>
    <row r="29" spans="2:9" ht="12">
      <c r="B29" s="279"/>
      <c r="C29" s="10"/>
      <c r="D29" s="10"/>
      <c r="E29" s="10"/>
      <c r="F29" s="10"/>
      <c r="G29" s="10"/>
      <c r="H29" s="285"/>
      <c r="I29" s="22"/>
    </row>
    <row r="30" spans="2:9" ht="12">
      <c r="B30" s="279" t="s">
        <v>285</v>
      </c>
      <c r="C30" s="476"/>
      <c r="D30" s="476"/>
      <c r="E30" s="476"/>
      <c r="F30" s="476"/>
      <c r="G30" s="71">
        <f>C30-SUM(D30:F30)</f>
        <v>0</v>
      </c>
      <c r="H30" s="499"/>
      <c r="I30" s="22"/>
    </row>
    <row r="31" spans="2:9" ht="12">
      <c r="B31" s="279"/>
      <c r="C31" s="10"/>
      <c r="D31" s="10"/>
      <c r="E31" s="10"/>
      <c r="F31" s="10"/>
      <c r="G31" s="10" t="s">
        <v>7</v>
      </c>
      <c r="H31" s="285"/>
      <c r="I31" s="22"/>
    </row>
    <row r="32" spans="2:11" ht="12">
      <c r="B32" s="279" t="s">
        <v>286</v>
      </c>
      <c r="C32" s="476"/>
      <c r="D32" s="476"/>
      <c r="E32" s="476"/>
      <c r="F32" s="476"/>
      <c r="G32" s="71">
        <f>C32-SUM(D32:F32)</f>
        <v>0</v>
      </c>
      <c r="H32" s="499"/>
      <c r="I32" s="22"/>
      <c r="J32" s="560"/>
      <c r="K32" s="560"/>
    </row>
    <row r="33" spans="2:9" ht="12">
      <c r="B33" s="279"/>
      <c r="C33" s="11"/>
      <c r="D33" s="11"/>
      <c r="E33" s="11"/>
      <c r="F33" s="11"/>
      <c r="G33" s="12" t="s">
        <v>7</v>
      </c>
      <c r="H33" s="286"/>
      <c r="I33" s="22"/>
    </row>
    <row r="34" spans="2:9" ht="12">
      <c r="B34" s="279" t="s">
        <v>287</v>
      </c>
      <c r="C34" s="476"/>
      <c r="D34" s="476"/>
      <c r="E34" s="476"/>
      <c r="F34" s="476"/>
      <c r="G34" s="71">
        <f>C34-SUM(D34:F34)</f>
        <v>0</v>
      </c>
      <c r="H34" s="499"/>
      <c r="I34" s="22"/>
    </row>
    <row r="35" spans="2:9" ht="12">
      <c r="B35" s="279"/>
      <c r="C35" s="11"/>
      <c r="D35" s="11"/>
      <c r="E35" s="11"/>
      <c r="F35" s="11"/>
      <c r="G35" s="10" t="s">
        <v>7</v>
      </c>
      <c r="H35" s="286"/>
      <c r="I35" s="22"/>
    </row>
    <row r="36" spans="2:9" ht="12">
      <c r="B36" s="279" t="s">
        <v>288</v>
      </c>
      <c r="C36" s="476"/>
      <c r="D36" s="476"/>
      <c r="E36" s="476"/>
      <c r="F36" s="476"/>
      <c r="G36" s="71">
        <f>C36-SUM(D36:F36)</f>
        <v>0</v>
      </c>
      <c r="H36" s="499"/>
      <c r="I36" s="22"/>
    </row>
    <row r="37" spans="2:9" ht="12">
      <c r="B37" s="279"/>
      <c r="C37" s="10"/>
      <c r="D37" s="10"/>
      <c r="E37" s="10"/>
      <c r="F37" s="10"/>
      <c r="G37" s="10"/>
      <c r="H37" s="285"/>
      <c r="I37" s="22"/>
    </row>
    <row r="38" spans="2:9" ht="12">
      <c r="B38" s="279" t="s">
        <v>289</v>
      </c>
      <c r="C38" s="73">
        <f aca="true" t="shared" si="1" ref="C38:H38">SUM(C30:C37)</f>
        <v>0</v>
      </c>
      <c r="D38" s="73">
        <f t="shared" si="1"/>
        <v>0</v>
      </c>
      <c r="E38" s="73">
        <f t="shared" si="1"/>
        <v>0</v>
      </c>
      <c r="F38" s="73">
        <f t="shared" si="1"/>
        <v>0</v>
      </c>
      <c r="G38" s="73">
        <f t="shared" si="1"/>
        <v>0</v>
      </c>
      <c r="H38" s="474">
        <f t="shared" si="1"/>
        <v>0</v>
      </c>
      <c r="I38" s="22"/>
    </row>
    <row r="39" spans="2:9" ht="12">
      <c r="B39" s="279"/>
      <c r="C39" s="10"/>
      <c r="D39" s="10"/>
      <c r="E39" s="10"/>
      <c r="F39" s="10"/>
      <c r="G39" s="10"/>
      <c r="H39" s="285"/>
      <c r="I39" s="22"/>
    </row>
    <row r="40" spans="2:9" ht="12">
      <c r="B40" s="279" t="s">
        <v>49</v>
      </c>
      <c r="C40" s="10"/>
      <c r="D40" s="10"/>
      <c r="E40" s="10"/>
      <c r="F40" s="10"/>
      <c r="G40" s="13"/>
      <c r="H40" s="285"/>
      <c r="I40" s="22"/>
    </row>
    <row r="41" spans="2:9" ht="12">
      <c r="B41" s="564" t="s">
        <v>416</v>
      </c>
      <c r="C41" s="476"/>
      <c r="D41" s="476"/>
      <c r="E41" s="476"/>
      <c r="F41" s="476"/>
      <c r="G41" s="71">
        <f>C41-SUM(D41:F41)</f>
        <v>0</v>
      </c>
      <c r="H41" s="499"/>
      <c r="I41" s="22"/>
    </row>
    <row r="42" spans="2:9" ht="12">
      <c r="B42" s="279"/>
      <c r="C42" s="10"/>
      <c r="D42" s="10"/>
      <c r="E42" s="10"/>
      <c r="F42" s="10"/>
      <c r="G42" s="10"/>
      <c r="H42" s="285"/>
      <c r="I42" s="22"/>
    </row>
    <row r="43" spans="2:9" ht="12">
      <c r="B43" s="279" t="s">
        <v>50</v>
      </c>
      <c r="C43" s="10"/>
      <c r="D43" s="10"/>
      <c r="E43" s="10"/>
      <c r="F43" s="10"/>
      <c r="G43" s="13"/>
      <c r="H43" s="285"/>
      <c r="I43" s="22"/>
    </row>
    <row r="44" spans="2:9" ht="12">
      <c r="B44" s="279" t="s">
        <v>290</v>
      </c>
      <c r="C44" s="476"/>
      <c r="D44" s="476"/>
      <c r="E44" s="476"/>
      <c r="F44" s="476"/>
      <c r="G44" s="71">
        <f>C44-SUM(D44:F44)</f>
        <v>0</v>
      </c>
      <c r="H44" s="499"/>
      <c r="I44" s="22"/>
    </row>
    <row r="45" spans="2:9" ht="12">
      <c r="B45" s="279"/>
      <c r="C45" s="11"/>
      <c r="D45" s="11"/>
      <c r="E45" s="11"/>
      <c r="F45" s="11"/>
      <c r="G45" s="10"/>
      <c r="H45" s="286"/>
      <c r="I45" s="23"/>
    </row>
    <row r="46" spans="2:9" ht="12">
      <c r="B46" s="279" t="s">
        <v>291</v>
      </c>
      <c r="C46" s="476"/>
      <c r="D46" s="476"/>
      <c r="E46" s="476"/>
      <c r="F46" s="476"/>
      <c r="G46" s="71">
        <f>C46-SUM(D46:F46)</f>
        <v>0</v>
      </c>
      <c r="H46" s="499"/>
      <c r="I46" s="22"/>
    </row>
    <row r="47" spans="2:9" ht="12">
      <c r="B47" s="279"/>
      <c r="C47" s="10"/>
      <c r="D47" s="10"/>
      <c r="E47" s="10"/>
      <c r="F47" s="10"/>
      <c r="G47" s="12"/>
      <c r="H47" s="285"/>
      <c r="I47" s="22"/>
    </row>
    <row r="48" spans="2:9" ht="12">
      <c r="B48" s="279" t="s">
        <v>292</v>
      </c>
      <c r="C48" s="73">
        <f aca="true" t="shared" si="2" ref="C48:H48">SUM(C44:C47)</f>
        <v>0</v>
      </c>
      <c r="D48" s="73">
        <f t="shared" si="2"/>
        <v>0</v>
      </c>
      <c r="E48" s="73">
        <f t="shared" si="2"/>
        <v>0</v>
      </c>
      <c r="F48" s="73">
        <f t="shared" si="2"/>
        <v>0</v>
      </c>
      <c r="G48" s="73">
        <f t="shared" si="2"/>
        <v>0</v>
      </c>
      <c r="H48" s="474">
        <f t="shared" si="2"/>
        <v>0</v>
      </c>
      <c r="I48" s="22"/>
    </row>
    <row r="49" spans="2:9" ht="12">
      <c r="B49" s="279"/>
      <c r="C49" s="10"/>
      <c r="D49" s="10"/>
      <c r="E49" s="10"/>
      <c r="F49" s="10"/>
      <c r="G49" s="12"/>
      <c r="H49" s="285"/>
      <c r="I49" s="22"/>
    </row>
    <row r="50" spans="2:9" ht="12">
      <c r="B50" s="279" t="s">
        <v>293</v>
      </c>
      <c r="C50" s="476"/>
      <c r="D50" s="476"/>
      <c r="E50" s="476"/>
      <c r="F50" s="476"/>
      <c r="G50" s="71">
        <f>C50-SUM(D50:F50)</f>
        <v>0</v>
      </c>
      <c r="H50" s="499"/>
      <c r="I50" s="23"/>
    </row>
    <row r="51" spans="2:9" ht="12">
      <c r="B51" s="279"/>
      <c r="C51" s="10"/>
      <c r="D51" s="10"/>
      <c r="E51" s="10"/>
      <c r="F51" s="10"/>
      <c r="G51" s="12"/>
      <c r="H51" s="285"/>
      <c r="I51" s="22"/>
    </row>
    <row r="52" spans="2:9" ht="12">
      <c r="B52" s="279" t="s">
        <v>294</v>
      </c>
      <c r="C52" s="476"/>
      <c r="D52" s="476"/>
      <c r="E52" s="476"/>
      <c r="F52" s="476"/>
      <c r="G52" s="71">
        <f>C52-SUM(D52:F52)</f>
        <v>0</v>
      </c>
      <c r="H52" s="499"/>
      <c r="I52" s="23"/>
    </row>
    <row r="53" spans="2:9" ht="12">
      <c r="B53" s="279"/>
      <c r="C53" s="10"/>
      <c r="D53" s="10"/>
      <c r="E53" s="10"/>
      <c r="F53" s="10"/>
      <c r="G53" s="12"/>
      <c r="H53" s="285"/>
      <c r="I53" s="22"/>
    </row>
    <row r="54" spans="2:9" ht="12">
      <c r="B54" s="279" t="s">
        <v>295</v>
      </c>
      <c r="C54" s="73">
        <f aca="true" t="shared" si="3" ref="C54:H54">SUM(C38,C41,C48,C50,C52)</f>
        <v>0</v>
      </c>
      <c r="D54" s="73">
        <f t="shared" si="3"/>
        <v>0</v>
      </c>
      <c r="E54" s="73">
        <f t="shared" si="3"/>
        <v>0</v>
      </c>
      <c r="F54" s="73">
        <f t="shared" si="3"/>
        <v>0</v>
      </c>
      <c r="G54" s="73">
        <f t="shared" si="3"/>
        <v>0</v>
      </c>
      <c r="H54" s="474">
        <f t="shared" si="3"/>
        <v>0</v>
      </c>
      <c r="I54" s="22"/>
    </row>
    <row r="55" spans="2:9" ht="12">
      <c r="B55" s="279"/>
      <c r="C55" s="9"/>
      <c r="D55" s="9"/>
      <c r="E55" s="9"/>
      <c r="F55" s="9"/>
      <c r="G55" s="9"/>
      <c r="H55" s="284"/>
      <c r="I55" s="22"/>
    </row>
    <row r="56" spans="2:9" ht="12">
      <c r="B56" s="279" t="s">
        <v>51</v>
      </c>
      <c r="C56" s="10"/>
      <c r="D56" s="10"/>
      <c r="E56" s="10"/>
      <c r="F56" s="10"/>
      <c r="G56" s="10"/>
      <c r="H56" s="285"/>
      <c r="I56" s="22"/>
    </row>
    <row r="57" spans="2:9" ht="12">
      <c r="B57" s="279" t="s">
        <v>296</v>
      </c>
      <c r="C57" s="73">
        <f aca="true" t="shared" si="4" ref="C57:H57">SUM(C13,C22,C54)</f>
        <v>0</v>
      </c>
      <c r="D57" s="73">
        <f t="shared" si="4"/>
        <v>0</v>
      </c>
      <c r="E57" s="73">
        <f t="shared" si="4"/>
        <v>0</v>
      </c>
      <c r="F57" s="73">
        <f t="shared" si="4"/>
        <v>0</v>
      </c>
      <c r="G57" s="73">
        <f t="shared" si="4"/>
        <v>0</v>
      </c>
      <c r="H57" s="474">
        <f t="shared" si="4"/>
        <v>0</v>
      </c>
      <c r="I57" s="22"/>
    </row>
    <row r="58" spans="2:9" ht="12">
      <c r="B58" s="279"/>
      <c r="C58" s="10"/>
      <c r="D58" s="10"/>
      <c r="E58" s="10"/>
      <c r="F58" s="10"/>
      <c r="G58" s="10"/>
      <c r="H58" s="285"/>
      <c r="I58" s="22"/>
    </row>
    <row r="59" spans="2:9" ht="12">
      <c r="B59" s="279" t="s">
        <v>52</v>
      </c>
      <c r="C59" s="10"/>
      <c r="D59" s="10"/>
      <c r="E59" s="10"/>
      <c r="F59" s="10"/>
      <c r="G59" s="10"/>
      <c r="H59" s="285"/>
      <c r="I59" s="22"/>
    </row>
    <row r="60" spans="2:9" ht="12">
      <c r="B60" s="279"/>
      <c r="C60" s="10"/>
      <c r="D60" s="10"/>
      <c r="E60" s="10"/>
      <c r="F60" s="10"/>
      <c r="G60" s="10"/>
      <c r="H60" s="285"/>
      <c r="I60" s="22"/>
    </row>
    <row r="61" spans="2:9" ht="12">
      <c r="B61" s="279" t="s">
        <v>53</v>
      </c>
      <c r="C61" s="10"/>
      <c r="D61" s="10"/>
      <c r="E61" s="10"/>
      <c r="F61" s="10"/>
      <c r="G61" s="10"/>
      <c r="H61" s="285"/>
      <c r="I61" s="22"/>
    </row>
    <row r="62" spans="2:9" ht="12">
      <c r="B62" s="279"/>
      <c r="C62" s="10"/>
      <c r="D62" s="10"/>
      <c r="E62" s="10"/>
      <c r="F62" s="10"/>
      <c r="G62" s="10"/>
      <c r="H62" s="285"/>
      <c r="I62" s="22"/>
    </row>
    <row r="63" spans="2:9" ht="12">
      <c r="B63" s="279" t="s">
        <v>297</v>
      </c>
      <c r="C63" s="476"/>
      <c r="D63" s="476"/>
      <c r="E63" s="476"/>
      <c r="F63" s="476"/>
      <c r="G63" s="71">
        <f>C63-SUM(D63:F63)</f>
        <v>0</v>
      </c>
      <c r="H63" s="499"/>
      <c r="I63" s="22"/>
    </row>
    <row r="64" spans="2:9" ht="12">
      <c r="B64" s="279"/>
      <c r="C64" s="11"/>
      <c r="D64" s="11"/>
      <c r="E64" s="11"/>
      <c r="F64" s="11"/>
      <c r="G64" s="10"/>
      <c r="H64" s="286"/>
      <c r="I64" s="23"/>
    </row>
    <row r="65" spans="2:9" ht="12">
      <c r="B65" s="279" t="s">
        <v>298</v>
      </c>
      <c r="C65" s="476"/>
      <c r="D65" s="476"/>
      <c r="E65" s="476"/>
      <c r="F65" s="476"/>
      <c r="G65" s="71">
        <f>C65-SUM(D65:F65)</f>
        <v>0</v>
      </c>
      <c r="H65" s="499"/>
      <c r="I65" s="22"/>
    </row>
    <row r="66" spans="2:9" ht="12">
      <c r="B66" s="279"/>
      <c r="C66" s="11"/>
      <c r="D66" s="11"/>
      <c r="E66" s="11"/>
      <c r="F66" s="11"/>
      <c r="G66" s="72"/>
      <c r="H66" s="287"/>
      <c r="I66" s="22"/>
    </row>
    <row r="67" spans="2:9" ht="12">
      <c r="B67" s="279" t="s">
        <v>299</v>
      </c>
      <c r="C67" s="476"/>
      <c r="D67" s="476"/>
      <c r="E67" s="476"/>
      <c r="F67" s="476"/>
      <c r="G67" s="71">
        <f>C67-SUM(D67:F67)</f>
        <v>0</v>
      </c>
      <c r="H67" s="499"/>
      <c r="I67" s="22"/>
    </row>
    <row r="68" spans="2:9" ht="12">
      <c r="B68" s="279"/>
      <c r="C68" s="11"/>
      <c r="D68" s="11"/>
      <c r="E68" s="11"/>
      <c r="F68" s="11"/>
      <c r="G68" s="72"/>
      <c r="H68" s="287"/>
      <c r="I68" s="22"/>
    </row>
    <row r="69" spans="2:9" ht="12">
      <c r="B69" s="279" t="s">
        <v>300</v>
      </c>
      <c r="C69" s="476"/>
      <c r="D69" s="476"/>
      <c r="E69" s="476"/>
      <c r="F69" s="476"/>
      <c r="G69" s="71">
        <f>C69-SUM(D69:F69)</f>
        <v>0</v>
      </c>
      <c r="H69" s="499"/>
      <c r="I69" s="22"/>
    </row>
    <row r="70" spans="2:9" ht="12">
      <c r="B70" s="279"/>
      <c r="C70" s="11"/>
      <c r="D70" s="11"/>
      <c r="E70" s="11"/>
      <c r="F70" s="11"/>
      <c r="G70" s="10"/>
      <c r="H70" s="285"/>
      <c r="I70" s="22"/>
    </row>
    <row r="71" spans="2:9" ht="12">
      <c r="B71" s="279" t="s">
        <v>301</v>
      </c>
      <c r="C71" s="73">
        <f aca="true" t="shared" si="5" ref="C71:H71">SUM(C63:C70)</f>
        <v>0</v>
      </c>
      <c r="D71" s="73">
        <f t="shared" si="5"/>
        <v>0</v>
      </c>
      <c r="E71" s="73">
        <f t="shared" si="5"/>
        <v>0</v>
      </c>
      <c r="F71" s="73">
        <f t="shared" si="5"/>
        <v>0</v>
      </c>
      <c r="G71" s="73">
        <f t="shared" si="5"/>
        <v>0</v>
      </c>
      <c r="H71" s="474">
        <f t="shared" si="5"/>
        <v>0</v>
      </c>
      <c r="I71" s="22"/>
    </row>
    <row r="72" spans="2:9" ht="12">
      <c r="B72" s="279"/>
      <c r="C72" s="10"/>
      <c r="D72" s="10"/>
      <c r="E72" s="10"/>
      <c r="F72" s="10"/>
      <c r="G72" s="10"/>
      <c r="H72" s="285"/>
      <c r="I72" s="22"/>
    </row>
    <row r="73" spans="2:9" ht="12">
      <c r="B73" s="279"/>
      <c r="C73" s="10"/>
      <c r="D73" s="10"/>
      <c r="E73" s="10"/>
      <c r="F73" s="10"/>
      <c r="G73" s="10"/>
      <c r="H73" s="285"/>
      <c r="I73" s="22"/>
    </row>
    <row r="74" spans="2:9" ht="12">
      <c r="B74" s="279" t="s">
        <v>278</v>
      </c>
      <c r="C74" s="476"/>
      <c r="D74" s="476"/>
      <c r="E74" s="476"/>
      <c r="F74" s="476"/>
      <c r="G74" s="71">
        <f>C74-SUM(D74:F74)</f>
        <v>0</v>
      </c>
      <c r="H74" s="499"/>
      <c r="I74" s="22"/>
    </row>
    <row r="75" spans="2:9" ht="12">
      <c r="B75" s="279"/>
      <c r="C75" s="11"/>
      <c r="D75" s="11"/>
      <c r="E75" s="11"/>
      <c r="F75" s="11"/>
      <c r="G75" s="10"/>
      <c r="H75" s="286"/>
      <c r="I75" s="23"/>
    </row>
    <row r="76" spans="2:9" ht="12">
      <c r="B76" s="279" t="s">
        <v>279</v>
      </c>
      <c r="C76" s="476"/>
      <c r="D76" s="476"/>
      <c r="E76" s="476"/>
      <c r="F76" s="476"/>
      <c r="G76" s="71">
        <f>C76-SUM(D76:F76)</f>
        <v>0</v>
      </c>
      <c r="H76" s="499"/>
      <c r="I76" s="22"/>
    </row>
    <row r="77" spans="2:9" ht="12">
      <c r="B77" s="279"/>
      <c r="C77" s="11"/>
      <c r="D77" s="11"/>
      <c r="E77" s="11"/>
      <c r="F77" s="11"/>
      <c r="G77" s="10"/>
      <c r="H77" s="286"/>
      <c r="I77" s="23"/>
    </row>
    <row r="78" spans="2:9" ht="12">
      <c r="B78" s="279" t="s">
        <v>280</v>
      </c>
      <c r="C78" s="476"/>
      <c r="D78" s="476"/>
      <c r="E78" s="476"/>
      <c r="F78" s="476"/>
      <c r="G78" s="71">
        <f>C78-SUM(D78:F78)</f>
        <v>0</v>
      </c>
      <c r="H78" s="499"/>
      <c r="I78" s="22"/>
    </row>
    <row r="79" spans="2:9" ht="12">
      <c r="B79" s="279"/>
      <c r="C79" s="11"/>
      <c r="D79" s="11"/>
      <c r="E79" s="11"/>
      <c r="F79" s="11"/>
      <c r="G79" s="10"/>
      <c r="H79" s="285"/>
      <c r="I79" s="22"/>
    </row>
    <row r="80" spans="2:9" ht="12">
      <c r="B80" s="279" t="s">
        <v>302</v>
      </c>
      <c r="C80" s="73">
        <f aca="true" t="shared" si="6" ref="C80:H80">SUM(C71,C74,C76,C78)</f>
        <v>0</v>
      </c>
      <c r="D80" s="73">
        <f t="shared" si="6"/>
        <v>0</v>
      </c>
      <c r="E80" s="73">
        <f t="shared" si="6"/>
        <v>0</v>
      </c>
      <c r="F80" s="73">
        <f t="shared" si="6"/>
        <v>0</v>
      </c>
      <c r="G80" s="73">
        <f t="shared" si="6"/>
        <v>0</v>
      </c>
      <c r="H80" s="474">
        <f t="shared" si="6"/>
        <v>0</v>
      </c>
      <c r="I80" s="22"/>
    </row>
    <row r="81" spans="2:9" ht="12">
      <c r="B81" s="279"/>
      <c r="C81" s="10"/>
      <c r="D81" s="10"/>
      <c r="E81" s="10"/>
      <c r="F81" s="10"/>
      <c r="G81" s="10"/>
      <c r="H81" s="285"/>
      <c r="I81" s="22"/>
    </row>
    <row r="82" spans="2:9" ht="12">
      <c r="B82" s="279"/>
      <c r="C82" s="10"/>
      <c r="D82" s="10"/>
      <c r="E82" s="10"/>
      <c r="F82" s="10"/>
      <c r="G82" s="10"/>
      <c r="H82" s="285"/>
      <c r="I82" s="22"/>
    </row>
    <row r="83" spans="2:9" ht="12">
      <c r="B83" s="433" t="s">
        <v>303</v>
      </c>
      <c r="C83" s="73">
        <f aca="true" t="shared" si="7" ref="C83:H83">SUM(C57,C80)</f>
        <v>0</v>
      </c>
      <c r="D83" s="73">
        <f t="shared" si="7"/>
        <v>0</v>
      </c>
      <c r="E83" s="73">
        <f t="shared" si="7"/>
        <v>0</v>
      </c>
      <c r="F83" s="73">
        <f t="shared" si="7"/>
        <v>0</v>
      </c>
      <c r="G83" s="73">
        <f t="shared" si="7"/>
        <v>0</v>
      </c>
      <c r="H83" s="474">
        <f t="shared" si="7"/>
        <v>0</v>
      </c>
      <c r="I83" s="24"/>
    </row>
    <row r="84" spans="2:9" ht="12.75" thickBot="1">
      <c r="B84" s="279"/>
      <c r="C84" s="8"/>
      <c r="D84" s="8"/>
      <c r="E84" s="8"/>
      <c r="F84" s="8"/>
      <c r="G84" s="8"/>
      <c r="H84" s="285"/>
      <c r="I84" s="22"/>
    </row>
    <row r="85" spans="2:9" ht="13.5" thickBot="1" thickTop="1">
      <c r="B85" s="288" t="s">
        <v>54</v>
      </c>
      <c r="C85" s="14"/>
      <c r="D85" s="14"/>
      <c r="E85" s="14"/>
      <c r="F85" s="14"/>
      <c r="G85" s="14"/>
      <c r="H85" s="289"/>
      <c r="I85" s="24"/>
    </row>
    <row r="86" spans="2:9" ht="12.75" thickTop="1">
      <c r="B86" s="279"/>
      <c r="C86" s="10"/>
      <c r="D86" s="10"/>
      <c r="E86" s="10"/>
      <c r="F86" s="10"/>
      <c r="G86" s="10"/>
      <c r="H86" s="285"/>
      <c r="I86" s="22"/>
    </row>
    <row r="87" spans="2:9" ht="12">
      <c r="B87" s="279"/>
      <c r="C87" s="10"/>
      <c r="D87" s="10"/>
      <c r="E87" s="10"/>
      <c r="F87" s="10"/>
      <c r="G87" s="10"/>
      <c r="H87" s="285"/>
      <c r="I87" s="22"/>
    </row>
    <row r="88" spans="2:9" ht="12">
      <c r="B88" s="279"/>
      <c r="C88" s="15" t="s">
        <v>55</v>
      </c>
      <c r="D88" s="15" t="s">
        <v>56</v>
      </c>
      <c r="E88" s="15" t="s">
        <v>57</v>
      </c>
      <c r="F88" s="15" t="s">
        <v>58</v>
      </c>
      <c r="G88" s="15" t="s">
        <v>59</v>
      </c>
      <c r="H88" s="290" t="s">
        <v>60</v>
      </c>
      <c r="I88" s="272"/>
    </row>
    <row r="89" spans="2:9" ht="12">
      <c r="B89" s="279"/>
      <c r="C89" s="8"/>
      <c r="D89" s="8"/>
      <c r="E89" s="8"/>
      <c r="F89" s="8"/>
      <c r="G89" s="8"/>
      <c r="H89" s="291"/>
      <c r="I89" s="22"/>
    </row>
    <row r="90" spans="2:9" ht="12">
      <c r="B90" s="279" t="s">
        <v>61</v>
      </c>
      <c r="C90" s="10"/>
      <c r="D90" s="10"/>
      <c r="E90" s="10"/>
      <c r="F90" s="10"/>
      <c r="G90" s="10"/>
      <c r="H90" s="285"/>
      <c r="I90" s="22"/>
    </row>
    <row r="91" spans="2:9" ht="12">
      <c r="B91" s="279"/>
      <c r="C91" s="10"/>
      <c r="D91" s="10"/>
      <c r="E91" s="10"/>
      <c r="F91" s="10"/>
      <c r="G91" s="10"/>
      <c r="H91" s="285"/>
      <c r="I91" s="22"/>
    </row>
    <row r="92" spans="2:9" ht="12">
      <c r="B92" s="279" t="s">
        <v>304</v>
      </c>
      <c r="C92" s="476"/>
      <c r="D92" s="476"/>
      <c r="E92" s="476"/>
      <c r="F92" s="476"/>
      <c r="G92" s="476"/>
      <c r="H92" s="499"/>
      <c r="I92" s="23"/>
    </row>
    <row r="93" spans="2:9" ht="12">
      <c r="B93" s="279"/>
      <c r="C93" s="11"/>
      <c r="D93" s="11"/>
      <c r="E93" s="11"/>
      <c r="F93" s="11"/>
      <c r="G93" s="11"/>
      <c r="H93" s="286"/>
      <c r="I93" s="23"/>
    </row>
    <row r="94" spans="2:9" ht="12">
      <c r="B94" s="279" t="s">
        <v>305</v>
      </c>
      <c r="C94" s="476"/>
      <c r="D94" s="476"/>
      <c r="E94" s="476"/>
      <c r="F94" s="476"/>
      <c r="G94" s="476"/>
      <c r="H94" s="499"/>
      <c r="I94" s="23"/>
    </row>
    <row r="95" spans="2:9" ht="12">
      <c r="B95" s="279"/>
      <c r="C95" s="11"/>
      <c r="D95" s="11"/>
      <c r="E95" s="11"/>
      <c r="F95" s="11"/>
      <c r="G95" s="11"/>
      <c r="H95" s="286"/>
      <c r="I95" s="23"/>
    </row>
    <row r="96" spans="2:9" ht="12">
      <c r="B96" s="565" t="s">
        <v>433</v>
      </c>
      <c r="C96" s="476"/>
      <c r="D96" s="476"/>
      <c r="E96" s="476"/>
      <c r="F96" s="476"/>
      <c r="G96" s="476"/>
      <c r="H96" s="499"/>
      <c r="I96" s="23"/>
    </row>
    <row r="97" spans="2:9" ht="12">
      <c r="B97" s="279"/>
      <c r="C97" s="10"/>
      <c r="D97" s="10"/>
      <c r="E97" s="10"/>
      <c r="F97" s="10"/>
      <c r="G97" s="10"/>
      <c r="H97" s="285"/>
      <c r="I97" s="22"/>
    </row>
    <row r="98" spans="2:9" ht="12">
      <c r="B98" s="279" t="s">
        <v>307</v>
      </c>
      <c r="C98" s="307">
        <f aca="true" t="shared" si="8" ref="C98:H98">C92+C94+C96</f>
        <v>0</v>
      </c>
      <c r="D98" s="308">
        <f t="shared" si="8"/>
        <v>0</v>
      </c>
      <c r="E98" s="308">
        <f t="shared" si="8"/>
        <v>0</v>
      </c>
      <c r="F98" s="308">
        <f t="shared" si="8"/>
        <v>0</v>
      </c>
      <c r="G98" s="308">
        <f t="shared" si="8"/>
        <v>0</v>
      </c>
      <c r="H98" s="475">
        <f t="shared" si="8"/>
        <v>0</v>
      </c>
      <c r="I98" s="22"/>
    </row>
    <row r="99" spans="2:9" ht="12.75" thickBot="1">
      <c r="B99" s="292"/>
      <c r="C99" s="293"/>
      <c r="D99" s="293"/>
      <c r="E99" s="293"/>
      <c r="F99" s="293"/>
      <c r="G99" s="293"/>
      <c r="H99" s="294"/>
      <c r="I99" s="22"/>
    </row>
    <row r="100" spans="2:9" ht="13.5" thickBot="1">
      <c r="B100" s="295" t="s">
        <v>498</v>
      </c>
      <c r="C100" s="296"/>
      <c r="D100" s="296"/>
      <c r="E100" s="296"/>
      <c r="F100" s="296"/>
      <c r="G100" s="297"/>
      <c r="H100" s="500"/>
      <c r="I100" s="25"/>
    </row>
    <row r="101" spans="2:9" ht="12">
      <c r="B101" s="549"/>
      <c r="C101" s="16"/>
      <c r="D101" s="16"/>
      <c r="E101" s="16"/>
      <c r="F101" s="16"/>
      <c r="G101" s="16"/>
      <c r="H101" s="16"/>
      <c r="I101" s="25"/>
    </row>
    <row r="102" spans="1:9" ht="18">
      <c r="A102" s="557"/>
      <c r="B102" s="79" t="s">
        <v>335</v>
      </c>
      <c r="C102" s="561"/>
      <c r="D102" s="561"/>
      <c r="E102" s="561"/>
      <c r="F102" s="561"/>
      <c r="G102" s="561"/>
      <c r="H102" s="562"/>
      <c r="I102" s="559"/>
    </row>
    <row r="103" ht="13.5" thickBot="1">
      <c r="A103" s="557"/>
    </row>
    <row r="104" spans="1:8" ht="12">
      <c r="A104" s="557"/>
      <c r="B104" s="273" t="s">
        <v>14</v>
      </c>
      <c r="C104" s="274"/>
      <c r="D104" s="274"/>
      <c r="E104" s="274"/>
      <c r="F104" s="274"/>
      <c r="G104" s="275"/>
      <c r="H104" s="276"/>
    </row>
    <row r="105" spans="1:8" ht="12">
      <c r="A105" s="557"/>
      <c r="B105" s="277"/>
      <c r="C105" s="2"/>
      <c r="D105" s="814" t="s">
        <v>15</v>
      </c>
      <c r="E105" s="815"/>
      <c r="F105" s="816"/>
      <c r="G105" s="3"/>
      <c r="H105" s="278"/>
    </row>
    <row r="106" spans="1:8" ht="12">
      <c r="A106" s="557"/>
      <c r="B106" s="279"/>
      <c r="C106" s="270"/>
      <c r="D106" s="17"/>
      <c r="E106" s="2"/>
      <c r="F106" s="2"/>
      <c r="G106" s="5" t="s">
        <v>16</v>
      </c>
      <c r="H106" s="278"/>
    </row>
    <row r="107" spans="1:8" ht="12">
      <c r="A107" s="557"/>
      <c r="B107" s="279"/>
      <c r="C107" s="550"/>
      <c r="D107" s="18" t="s">
        <v>18</v>
      </c>
      <c r="E107" s="271"/>
      <c r="F107" s="18" t="s">
        <v>19</v>
      </c>
      <c r="G107" s="5" t="s">
        <v>20</v>
      </c>
      <c r="H107" s="280"/>
    </row>
    <row r="108" spans="1:8" ht="12">
      <c r="A108" s="557"/>
      <c r="B108" s="281" t="s">
        <v>22</v>
      </c>
      <c r="C108" s="269" t="s">
        <v>17</v>
      </c>
      <c r="D108" s="18" t="s">
        <v>24</v>
      </c>
      <c r="E108" s="550"/>
      <c r="F108" s="18" t="s">
        <v>26</v>
      </c>
      <c r="G108" s="5" t="s">
        <v>27</v>
      </c>
      <c r="H108" s="280"/>
    </row>
    <row r="109" spans="1:8" ht="12">
      <c r="A109" s="557"/>
      <c r="B109" s="279"/>
      <c r="C109" s="3" t="s">
        <v>23</v>
      </c>
      <c r="D109" s="3" t="s">
        <v>30</v>
      </c>
      <c r="E109" s="3" t="s">
        <v>25</v>
      </c>
      <c r="F109" s="3" t="s">
        <v>32</v>
      </c>
      <c r="G109" s="5" t="s">
        <v>33</v>
      </c>
      <c r="H109" s="280" t="s">
        <v>21</v>
      </c>
    </row>
    <row r="110" spans="1:8" ht="12">
      <c r="A110" s="557"/>
      <c r="B110" s="279"/>
      <c r="C110" s="3" t="s">
        <v>29</v>
      </c>
      <c r="D110" s="3" t="s">
        <v>34</v>
      </c>
      <c r="E110" s="3" t="s">
        <v>31</v>
      </c>
      <c r="F110" s="3" t="s">
        <v>36</v>
      </c>
      <c r="G110" s="5" t="s">
        <v>37</v>
      </c>
      <c r="H110" s="280" t="s">
        <v>28</v>
      </c>
    </row>
    <row r="111" spans="1:8" ht="12">
      <c r="A111" s="557"/>
      <c r="B111" s="279"/>
      <c r="C111" s="4"/>
      <c r="D111" s="4"/>
      <c r="E111" s="4"/>
      <c r="F111" s="4"/>
      <c r="G111" s="4"/>
      <c r="H111" s="278"/>
    </row>
    <row r="112" spans="1:8" ht="12">
      <c r="A112" s="557"/>
      <c r="B112" s="282"/>
      <c r="C112" s="6" t="s">
        <v>38</v>
      </c>
      <c r="D112" s="6" t="s">
        <v>39</v>
      </c>
      <c r="E112" s="7" t="s">
        <v>40</v>
      </c>
      <c r="F112" s="6" t="s">
        <v>41</v>
      </c>
      <c r="G112" s="6" t="s">
        <v>42</v>
      </c>
      <c r="H112" s="283" t="s">
        <v>43</v>
      </c>
    </row>
    <row r="113" spans="1:8" ht="12">
      <c r="A113" s="557"/>
      <c r="B113" s="279" t="s">
        <v>44</v>
      </c>
      <c r="C113" s="4"/>
      <c r="D113" s="4"/>
      <c r="E113" s="4"/>
      <c r="F113" s="4"/>
      <c r="G113" s="4"/>
      <c r="H113" s="278"/>
    </row>
    <row r="114" spans="1:8" ht="12">
      <c r="A114" s="557"/>
      <c r="B114" s="279"/>
      <c r="C114" s="4"/>
      <c r="D114" s="4"/>
      <c r="E114" s="4"/>
      <c r="F114" s="4"/>
      <c r="G114" s="4"/>
      <c r="H114" s="278"/>
    </row>
    <row r="115" spans="1:8" ht="12">
      <c r="A115" s="557"/>
      <c r="B115" s="279" t="s">
        <v>281</v>
      </c>
      <c r="C115" s="755">
        <v>3528797</v>
      </c>
      <c r="D115" s="755"/>
      <c r="E115" s="755"/>
      <c r="F115" s="755"/>
      <c r="G115" s="618">
        <f>C115-SUM(D115:F115)</f>
        <v>3528797</v>
      </c>
      <c r="H115" s="756">
        <v>3528797</v>
      </c>
    </row>
    <row r="116" spans="1:8" ht="12">
      <c r="A116" s="557"/>
      <c r="B116" s="279"/>
      <c r="C116" s="619"/>
      <c r="D116" s="619"/>
      <c r="E116" s="619"/>
      <c r="F116" s="619"/>
      <c r="G116" s="619"/>
      <c r="H116" s="620"/>
    </row>
    <row r="117" spans="1:8" ht="12">
      <c r="A117" s="557"/>
      <c r="B117" s="279"/>
      <c r="C117" s="11"/>
      <c r="D117" s="11"/>
      <c r="E117" s="11"/>
      <c r="F117" s="11"/>
      <c r="G117" s="11"/>
      <c r="H117" s="286"/>
    </row>
    <row r="118" spans="1:8" ht="12">
      <c r="A118" s="557"/>
      <c r="B118" s="279" t="s">
        <v>45</v>
      </c>
      <c r="C118" s="11"/>
      <c r="D118" s="11"/>
      <c r="E118" s="11"/>
      <c r="F118" s="11"/>
      <c r="G118" s="11"/>
      <c r="H118" s="286"/>
    </row>
    <row r="119" spans="1:8" ht="12">
      <c r="A119" s="557"/>
      <c r="B119" s="279"/>
      <c r="C119" s="11"/>
      <c r="D119" s="11"/>
      <c r="E119" s="11"/>
      <c r="F119" s="11"/>
      <c r="G119" s="11"/>
      <c r="H119" s="286"/>
    </row>
    <row r="120" spans="1:8" ht="12">
      <c r="A120" s="557"/>
      <c r="B120" s="279" t="s">
        <v>282</v>
      </c>
      <c r="C120" s="755">
        <v>10684</v>
      </c>
      <c r="D120" s="755"/>
      <c r="E120" s="755"/>
      <c r="F120" s="755"/>
      <c r="G120" s="618">
        <f>C120-SUM(D120:F120)</f>
        <v>10684</v>
      </c>
      <c r="H120" s="756">
        <v>10684</v>
      </c>
    </row>
    <row r="121" spans="1:8" ht="12">
      <c r="A121" s="557"/>
      <c r="B121" s="279"/>
      <c r="C121" s="614"/>
      <c r="D121" s="614"/>
      <c r="E121" s="614"/>
      <c r="F121" s="614"/>
      <c r="G121" s="11"/>
      <c r="H121" s="617"/>
    </row>
    <row r="122" spans="1:8" ht="12">
      <c r="A122" s="557"/>
      <c r="B122" s="279" t="s">
        <v>283</v>
      </c>
      <c r="C122" s="755"/>
      <c r="D122" s="755"/>
      <c r="E122" s="755"/>
      <c r="F122" s="755"/>
      <c r="G122" s="618">
        <f>C122-SUM(D122:F122)</f>
        <v>0</v>
      </c>
      <c r="H122" s="756"/>
    </row>
    <row r="123" spans="1:8" ht="12">
      <c r="A123" s="557"/>
      <c r="B123" s="279"/>
      <c r="C123" s="11"/>
      <c r="D123" s="11"/>
      <c r="E123" s="11"/>
      <c r="F123" s="11"/>
      <c r="G123" s="11"/>
      <c r="H123" s="286"/>
    </row>
    <row r="124" spans="1:8" ht="12">
      <c r="A124" s="557"/>
      <c r="B124" s="279" t="s">
        <v>284</v>
      </c>
      <c r="C124" s="621">
        <f aca="true" t="shared" si="9" ref="C124:H124">SUM(C120:C123)</f>
        <v>10684</v>
      </c>
      <c r="D124" s="621">
        <f t="shared" si="9"/>
        <v>0</v>
      </c>
      <c r="E124" s="621">
        <f t="shared" si="9"/>
        <v>0</v>
      </c>
      <c r="F124" s="621">
        <f t="shared" si="9"/>
        <v>0</v>
      </c>
      <c r="G124" s="621">
        <f t="shared" si="9"/>
        <v>10684</v>
      </c>
      <c r="H124" s="622">
        <f t="shared" si="9"/>
        <v>10684</v>
      </c>
    </row>
    <row r="125" spans="1:8" ht="12">
      <c r="A125" s="557"/>
      <c r="B125" s="279"/>
      <c r="C125" s="619"/>
      <c r="D125" s="619"/>
      <c r="E125" s="619"/>
      <c r="F125" s="619"/>
      <c r="G125" s="619"/>
      <c r="H125" s="620"/>
    </row>
    <row r="126" spans="1:8" ht="12">
      <c r="A126" s="557"/>
      <c r="B126" s="279"/>
      <c r="C126" s="11"/>
      <c r="D126" s="11"/>
      <c r="E126" s="11"/>
      <c r="F126" s="11"/>
      <c r="G126" s="11"/>
      <c r="H126" s="286"/>
    </row>
    <row r="127" spans="1:8" ht="12">
      <c r="A127" s="557"/>
      <c r="B127" s="279" t="s">
        <v>46</v>
      </c>
      <c r="C127" s="11"/>
      <c r="D127" s="11"/>
      <c r="E127" s="11"/>
      <c r="F127" s="11"/>
      <c r="G127" s="11"/>
      <c r="H127" s="286"/>
    </row>
    <row r="128" spans="1:8" ht="12">
      <c r="A128" s="557"/>
      <c r="B128" s="279"/>
      <c r="C128" s="11"/>
      <c r="D128" s="11"/>
      <c r="E128" s="11"/>
      <c r="F128" s="11"/>
      <c r="G128" s="11"/>
      <c r="H128" s="286"/>
    </row>
    <row r="129" spans="1:8" ht="12">
      <c r="A129" s="557"/>
      <c r="B129" s="279" t="s">
        <v>47</v>
      </c>
      <c r="C129" s="11"/>
      <c r="D129" s="11"/>
      <c r="E129" s="11"/>
      <c r="F129" s="11"/>
      <c r="G129" s="11"/>
      <c r="H129" s="286"/>
    </row>
    <row r="130" spans="1:8" ht="12">
      <c r="A130" s="557"/>
      <c r="B130" s="757" t="s">
        <v>361</v>
      </c>
      <c r="C130" s="11"/>
      <c r="D130" s="11"/>
      <c r="E130" s="11"/>
      <c r="F130" s="11"/>
      <c r="G130" s="11"/>
      <c r="H130" s="286"/>
    </row>
    <row r="131" spans="1:8" ht="12">
      <c r="A131" s="557"/>
      <c r="B131" s="279"/>
      <c r="C131" s="11"/>
      <c r="D131" s="11"/>
      <c r="E131" s="11"/>
      <c r="F131" s="11"/>
      <c r="G131" s="11"/>
      <c r="H131" s="286"/>
    </row>
    <row r="132" spans="1:8" ht="12">
      <c r="A132" s="557"/>
      <c r="B132" s="279" t="s">
        <v>285</v>
      </c>
      <c r="C132" s="755">
        <v>1173699</v>
      </c>
      <c r="D132" s="755"/>
      <c r="E132" s="755"/>
      <c r="F132" s="755"/>
      <c r="G132" s="618">
        <f>C132-SUM(D132:F132)</f>
        <v>1173699</v>
      </c>
      <c r="H132" s="755">
        <v>1173699</v>
      </c>
    </row>
    <row r="133" spans="1:8" ht="12">
      <c r="A133" s="557"/>
      <c r="B133" s="279"/>
      <c r="C133" s="614"/>
      <c r="D133" s="614"/>
      <c r="E133" s="614"/>
      <c r="F133" s="614"/>
      <c r="G133" s="11" t="s">
        <v>7</v>
      </c>
      <c r="H133" s="617"/>
    </row>
    <row r="134" spans="1:8" ht="12">
      <c r="A134" s="557"/>
      <c r="B134" s="279" t="s">
        <v>286</v>
      </c>
      <c r="C134" s="755"/>
      <c r="D134" s="755"/>
      <c r="E134" s="755"/>
      <c r="F134" s="755"/>
      <c r="G134" s="618">
        <f>C134-SUM(D134:F134)</f>
        <v>0</v>
      </c>
      <c r="H134" s="756"/>
    </row>
    <row r="135" spans="1:8" ht="12">
      <c r="A135" s="557"/>
      <c r="B135" s="279"/>
      <c r="C135" s="614"/>
      <c r="D135" s="614"/>
      <c r="E135" s="614"/>
      <c r="F135" s="614"/>
      <c r="G135" s="623" t="s">
        <v>7</v>
      </c>
      <c r="H135" s="617"/>
    </row>
    <row r="136" spans="1:8" ht="12">
      <c r="A136" s="557"/>
      <c r="B136" s="279" t="s">
        <v>287</v>
      </c>
      <c r="C136" s="755"/>
      <c r="D136" s="755"/>
      <c r="E136" s="755"/>
      <c r="F136" s="755"/>
      <c r="G136" s="618">
        <f>C136-SUM(D136:F136)</f>
        <v>0</v>
      </c>
      <c r="H136" s="756"/>
    </row>
    <row r="137" spans="1:8" ht="12">
      <c r="A137" s="557"/>
      <c r="B137" s="279"/>
      <c r="C137" s="614"/>
      <c r="D137" s="614"/>
      <c r="E137" s="614"/>
      <c r="F137" s="614"/>
      <c r="G137" s="11" t="s">
        <v>7</v>
      </c>
      <c r="H137" s="617"/>
    </row>
    <row r="138" spans="1:8" ht="12">
      <c r="A138" s="557"/>
      <c r="B138" s="279" t="s">
        <v>288</v>
      </c>
      <c r="C138" s="755"/>
      <c r="D138" s="755"/>
      <c r="E138" s="755"/>
      <c r="F138" s="755"/>
      <c r="G138" s="618">
        <f>C138-SUM(D138:F138)</f>
        <v>0</v>
      </c>
      <c r="H138" s="756"/>
    </row>
    <row r="139" spans="1:8" ht="12">
      <c r="A139" s="557"/>
      <c r="B139" s="279"/>
      <c r="C139" s="11"/>
      <c r="D139" s="11"/>
      <c r="E139" s="11"/>
      <c r="F139" s="11"/>
      <c r="G139" s="11"/>
      <c r="H139" s="286"/>
    </row>
    <row r="140" spans="1:8" ht="12">
      <c r="A140" s="557"/>
      <c r="B140" s="279" t="s">
        <v>289</v>
      </c>
      <c r="C140" s="621">
        <f aca="true" t="shared" si="10" ref="C140:H140">SUM(C132:C139)</f>
        <v>1173699</v>
      </c>
      <c r="D140" s="621">
        <f t="shared" si="10"/>
        <v>0</v>
      </c>
      <c r="E140" s="621">
        <f t="shared" si="10"/>
        <v>0</v>
      </c>
      <c r="F140" s="621">
        <f t="shared" si="10"/>
        <v>0</v>
      </c>
      <c r="G140" s="621">
        <f t="shared" si="10"/>
        <v>1173699</v>
      </c>
      <c r="H140" s="622">
        <f t="shared" si="10"/>
        <v>1173699</v>
      </c>
    </row>
    <row r="141" spans="1:8" ht="12">
      <c r="A141" s="557"/>
      <c r="B141" s="279"/>
      <c r="C141" s="11"/>
      <c r="D141" s="11"/>
      <c r="E141" s="11"/>
      <c r="F141" s="11"/>
      <c r="G141" s="11"/>
      <c r="H141" s="286"/>
    </row>
    <row r="142" spans="1:8" ht="12">
      <c r="A142" s="557"/>
      <c r="B142" s="279" t="s">
        <v>49</v>
      </c>
      <c r="C142" s="11"/>
      <c r="D142" s="11"/>
      <c r="E142" s="11"/>
      <c r="F142" s="11"/>
      <c r="G142" s="624"/>
      <c r="H142" s="286"/>
    </row>
    <row r="143" spans="1:8" ht="12">
      <c r="A143" s="557"/>
      <c r="B143" s="758" t="s">
        <v>416</v>
      </c>
      <c r="C143" s="755">
        <v>259076</v>
      </c>
      <c r="D143" s="755"/>
      <c r="E143" s="755"/>
      <c r="F143" s="755"/>
      <c r="G143" s="618">
        <f>C143-SUM(D143:F143)</f>
        <v>259076</v>
      </c>
      <c r="H143" s="755">
        <v>259076</v>
      </c>
    </row>
    <row r="144" spans="1:8" ht="12">
      <c r="A144" s="557"/>
      <c r="B144" s="279"/>
      <c r="C144" s="614"/>
      <c r="D144" s="614"/>
      <c r="E144" s="614"/>
      <c r="F144" s="614"/>
      <c r="G144" s="11"/>
      <c r="H144" s="617"/>
    </row>
    <row r="145" spans="1:8" ht="12">
      <c r="A145" s="557"/>
      <c r="B145" s="279" t="s">
        <v>50</v>
      </c>
      <c r="C145" s="614"/>
      <c r="D145" s="614"/>
      <c r="E145" s="614"/>
      <c r="F145" s="614"/>
      <c r="G145" s="624"/>
      <c r="H145" s="617"/>
    </row>
    <row r="146" spans="1:8" ht="12">
      <c r="A146" s="557"/>
      <c r="B146" s="279" t="s">
        <v>290</v>
      </c>
      <c r="C146" s="755"/>
      <c r="D146" s="755"/>
      <c r="E146" s="755"/>
      <c r="F146" s="755"/>
      <c r="G146" s="618">
        <f>C146-SUM(D146:F146)</f>
        <v>0</v>
      </c>
      <c r="H146" s="756"/>
    </row>
    <row r="147" spans="1:8" ht="12">
      <c r="A147" s="557"/>
      <c r="B147" s="279"/>
      <c r="C147" s="614"/>
      <c r="D147" s="614"/>
      <c r="E147" s="614"/>
      <c r="F147" s="614"/>
      <c r="G147" s="11"/>
      <c r="H147" s="617"/>
    </row>
    <row r="148" spans="1:8" ht="12">
      <c r="A148" s="557"/>
      <c r="B148" s="279" t="s">
        <v>291</v>
      </c>
      <c r="C148" s="755"/>
      <c r="D148" s="755"/>
      <c r="E148" s="755"/>
      <c r="F148" s="755"/>
      <c r="G148" s="618">
        <f>C148-SUM(D148:F148)</f>
        <v>0</v>
      </c>
      <c r="H148" s="756"/>
    </row>
    <row r="149" spans="1:8" ht="12">
      <c r="A149" s="557"/>
      <c r="B149" s="279"/>
      <c r="C149" s="11"/>
      <c r="D149" s="11"/>
      <c r="E149" s="11"/>
      <c r="F149" s="11"/>
      <c r="G149" s="623"/>
      <c r="H149" s="286"/>
    </row>
    <row r="150" spans="1:8" ht="12">
      <c r="A150" s="557"/>
      <c r="B150" s="279" t="s">
        <v>292</v>
      </c>
      <c r="C150" s="621">
        <f aca="true" t="shared" si="11" ref="C150:H150">SUM(C146:C149)</f>
        <v>0</v>
      </c>
      <c r="D150" s="621">
        <f t="shared" si="11"/>
        <v>0</v>
      </c>
      <c r="E150" s="621">
        <f t="shared" si="11"/>
        <v>0</v>
      </c>
      <c r="F150" s="621">
        <f t="shared" si="11"/>
        <v>0</v>
      </c>
      <c r="G150" s="621">
        <f t="shared" si="11"/>
        <v>0</v>
      </c>
      <c r="H150" s="622">
        <f t="shared" si="11"/>
        <v>0</v>
      </c>
    </row>
    <row r="151" spans="1:8" ht="12">
      <c r="A151" s="557"/>
      <c r="B151" s="279"/>
      <c r="C151" s="11"/>
      <c r="D151" s="11"/>
      <c r="E151" s="11"/>
      <c r="F151" s="11"/>
      <c r="G151" s="623"/>
      <c r="H151" s="286"/>
    </row>
    <row r="152" spans="1:8" ht="12">
      <c r="A152" s="557"/>
      <c r="B152" s="279" t="s">
        <v>293</v>
      </c>
      <c r="C152" s="755"/>
      <c r="D152" s="755"/>
      <c r="E152" s="755"/>
      <c r="F152" s="755"/>
      <c r="G152" s="618">
        <f>C152-SUM(D152:F152)</f>
        <v>0</v>
      </c>
      <c r="H152" s="756"/>
    </row>
    <row r="153" spans="1:8" ht="12">
      <c r="A153" s="557"/>
      <c r="B153" s="279"/>
      <c r="C153" s="614"/>
      <c r="D153" s="614"/>
      <c r="E153" s="614"/>
      <c r="F153" s="614"/>
      <c r="G153" s="623"/>
      <c r="H153" s="617"/>
    </row>
    <row r="154" spans="1:8" ht="12">
      <c r="A154" s="557"/>
      <c r="B154" s="279" t="s">
        <v>294</v>
      </c>
      <c r="C154" s="755">
        <v>23424</v>
      </c>
      <c r="D154" s="755"/>
      <c r="E154" s="755"/>
      <c r="F154" s="755"/>
      <c r="G154" s="618">
        <f>C154-SUM(D154:F154)</f>
        <v>23424</v>
      </c>
      <c r="H154" s="755">
        <v>23424</v>
      </c>
    </row>
    <row r="155" spans="1:8" ht="12">
      <c r="A155" s="557"/>
      <c r="B155" s="279"/>
      <c r="C155" s="11"/>
      <c r="D155" s="11"/>
      <c r="E155" s="11"/>
      <c r="F155" s="11"/>
      <c r="G155" s="623"/>
      <c r="H155" s="286"/>
    </row>
    <row r="156" spans="1:8" ht="12">
      <c r="A156" s="557"/>
      <c r="B156" s="279" t="s">
        <v>295</v>
      </c>
      <c r="C156" s="621">
        <f aca="true" t="shared" si="12" ref="C156:H156">SUM(C140,C143,C150,C152,C154)</f>
        <v>1456199</v>
      </c>
      <c r="D156" s="621">
        <f t="shared" si="12"/>
        <v>0</v>
      </c>
      <c r="E156" s="621">
        <f t="shared" si="12"/>
        <v>0</v>
      </c>
      <c r="F156" s="621">
        <f t="shared" si="12"/>
        <v>0</v>
      </c>
      <c r="G156" s="621">
        <f t="shared" si="12"/>
        <v>1456199</v>
      </c>
      <c r="H156" s="622">
        <f t="shared" si="12"/>
        <v>1456199</v>
      </c>
    </row>
    <row r="157" spans="1:8" ht="12">
      <c r="A157" s="557"/>
      <c r="B157" s="279"/>
      <c r="C157" s="619"/>
      <c r="D157" s="619"/>
      <c r="E157" s="619"/>
      <c r="F157" s="619"/>
      <c r="G157" s="619"/>
      <c r="H157" s="620"/>
    </row>
    <row r="158" spans="1:8" ht="12">
      <c r="A158" s="557"/>
      <c r="B158" s="279" t="s">
        <v>51</v>
      </c>
      <c r="C158" s="11"/>
      <c r="D158" s="11"/>
      <c r="E158" s="11"/>
      <c r="F158" s="11"/>
      <c r="G158" s="11"/>
      <c r="H158" s="286"/>
    </row>
    <row r="159" spans="1:8" ht="12">
      <c r="A159" s="557"/>
      <c r="B159" s="279" t="s">
        <v>296</v>
      </c>
      <c r="C159" s="621">
        <f aca="true" t="shared" si="13" ref="C159:H159">SUM(C115,C124,C156)</f>
        <v>4995680</v>
      </c>
      <c r="D159" s="621">
        <f t="shared" si="13"/>
        <v>0</v>
      </c>
      <c r="E159" s="621">
        <f t="shared" si="13"/>
        <v>0</v>
      </c>
      <c r="F159" s="621">
        <f t="shared" si="13"/>
        <v>0</v>
      </c>
      <c r="G159" s="621">
        <f t="shared" si="13"/>
        <v>4995680</v>
      </c>
      <c r="H159" s="622">
        <f t="shared" si="13"/>
        <v>4995680</v>
      </c>
    </row>
    <row r="160" spans="1:8" ht="12">
      <c r="A160" s="557"/>
      <c r="B160" s="279"/>
      <c r="C160" s="11"/>
      <c r="D160" s="11"/>
      <c r="E160" s="11"/>
      <c r="F160" s="11"/>
      <c r="G160" s="11"/>
      <c r="H160" s="286"/>
    </row>
    <row r="161" spans="1:8" ht="12">
      <c r="A161" s="557"/>
      <c r="B161" s="279" t="s">
        <v>52</v>
      </c>
      <c r="C161" s="11"/>
      <c r="D161" s="11"/>
      <c r="E161" s="11"/>
      <c r="F161" s="11"/>
      <c r="G161" s="11"/>
      <c r="H161" s="286"/>
    </row>
    <row r="162" spans="1:8" ht="12">
      <c r="A162" s="557"/>
      <c r="B162" s="279"/>
      <c r="C162" s="11"/>
      <c r="D162" s="11"/>
      <c r="E162" s="11"/>
      <c r="F162" s="11"/>
      <c r="G162" s="11"/>
      <c r="H162" s="286"/>
    </row>
    <row r="163" spans="1:8" ht="12">
      <c r="A163" s="557"/>
      <c r="B163" s="279" t="s">
        <v>53</v>
      </c>
      <c r="C163" s="11"/>
      <c r="D163" s="11"/>
      <c r="E163" s="11"/>
      <c r="F163" s="11"/>
      <c r="G163" s="11"/>
      <c r="H163" s="286"/>
    </row>
    <row r="164" spans="1:8" ht="12">
      <c r="A164" s="557"/>
      <c r="B164" s="279"/>
      <c r="C164" s="11"/>
      <c r="D164" s="11"/>
      <c r="E164" s="11"/>
      <c r="F164" s="11"/>
      <c r="G164" s="11"/>
      <c r="H164" s="286"/>
    </row>
    <row r="165" spans="1:8" ht="12">
      <c r="A165" s="557"/>
      <c r="B165" s="279" t="s">
        <v>297</v>
      </c>
      <c r="C165" s="755">
        <v>933763</v>
      </c>
      <c r="D165" s="755"/>
      <c r="E165" s="755"/>
      <c r="F165" s="755"/>
      <c r="G165" s="618">
        <f>C165-SUM(D165:F165)</f>
        <v>933763</v>
      </c>
      <c r="H165" s="755">
        <v>933763</v>
      </c>
    </row>
    <row r="166" spans="1:8" ht="12">
      <c r="A166" s="557"/>
      <c r="B166" s="279"/>
      <c r="C166" s="614"/>
      <c r="D166" s="614"/>
      <c r="E166" s="614"/>
      <c r="F166" s="614"/>
      <c r="G166" s="11"/>
      <c r="H166" s="617"/>
    </row>
    <row r="167" spans="1:8" ht="12">
      <c r="A167" s="557"/>
      <c r="B167" s="279" t="s">
        <v>298</v>
      </c>
      <c r="C167" s="755"/>
      <c r="D167" s="755"/>
      <c r="E167" s="755"/>
      <c r="F167" s="755"/>
      <c r="G167" s="618">
        <f>C167-SUM(D167:F167)</f>
        <v>0</v>
      </c>
      <c r="H167" s="756"/>
    </row>
    <row r="168" spans="1:8" ht="12">
      <c r="A168" s="557"/>
      <c r="B168" s="279"/>
      <c r="C168" s="614"/>
      <c r="D168" s="614"/>
      <c r="E168" s="614"/>
      <c r="F168" s="614"/>
      <c r="G168" s="614"/>
      <c r="H168" s="617"/>
    </row>
    <row r="169" spans="1:8" ht="12">
      <c r="A169" s="557"/>
      <c r="B169" s="279" t="s">
        <v>299</v>
      </c>
      <c r="C169" s="755"/>
      <c r="D169" s="755"/>
      <c r="E169" s="755"/>
      <c r="F169" s="755"/>
      <c r="G169" s="618">
        <f>C169-SUM(D169:F169)</f>
        <v>0</v>
      </c>
      <c r="H169" s="756"/>
    </row>
    <row r="170" spans="1:8" ht="12">
      <c r="A170" s="557"/>
      <c r="B170" s="279"/>
      <c r="C170" s="614"/>
      <c r="D170" s="614"/>
      <c r="E170" s="614"/>
      <c r="F170" s="614"/>
      <c r="G170" s="614"/>
      <c r="H170" s="617"/>
    </row>
    <row r="171" spans="1:8" ht="12">
      <c r="A171" s="557"/>
      <c r="B171" s="279" t="s">
        <v>300</v>
      </c>
      <c r="C171" s="755"/>
      <c r="D171" s="755"/>
      <c r="E171" s="755"/>
      <c r="F171" s="755"/>
      <c r="G171" s="618">
        <f>C171-SUM(D171:F171)</f>
        <v>0</v>
      </c>
      <c r="H171" s="756"/>
    </row>
    <row r="172" spans="1:8" ht="12">
      <c r="A172" s="557"/>
      <c r="B172" s="279"/>
      <c r="C172" s="11"/>
      <c r="D172" s="11"/>
      <c r="E172" s="11"/>
      <c r="F172" s="11"/>
      <c r="G172" s="11"/>
      <c r="H172" s="286"/>
    </row>
    <row r="173" spans="1:8" ht="12">
      <c r="A173" s="557"/>
      <c r="B173" s="279" t="s">
        <v>301</v>
      </c>
      <c r="C173" s="621">
        <f aca="true" t="shared" si="14" ref="C173:H173">SUM(C165:C172)</f>
        <v>933763</v>
      </c>
      <c r="D173" s="621">
        <f t="shared" si="14"/>
        <v>0</v>
      </c>
      <c r="E173" s="621">
        <f t="shared" si="14"/>
        <v>0</v>
      </c>
      <c r="F173" s="621">
        <f t="shared" si="14"/>
        <v>0</v>
      </c>
      <c r="G173" s="621">
        <f t="shared" si="14"/>
        <v>933763</v>
      </c>
      <c r="H173" s="622">
        <f t="shared" si="14"/>
        <v>933763</v>
      </c>
    </row>
    <row r="174" spans="1:8" ht="12">
      <c r="A174" s="557"/>
      <c r="B174" s="279"/>
      <c r="C174" s="11"/>
      <c r="D174" s="11"/>
      <c r="E174" s="11"/>
      <c r="F174" s="11"/>
      <c r="G174" s="11"/>
      <c r="H174" s="286"/>
    </row>
    <row r="175" spans="1:8" ht="12">
      <c r="A175" s="557"/>
      <c r="B175" s="279"/>
      <c r="C175" s="11"/>
      <c r="D175" s="11"/>
      <c r="E175" s="11"/>
      <c r="F175" s="11"/>
      <c r="G175" s="11"/>
      <c r="H175" s="286"/>
    </row>
    <row r="176" spans="1:8" ht="12">
      <c r="A176" s="557"/>
      <c r="B176" s="279" t="s">
        <v>278</v>
      </c>
      <c r="C176" s="755">
        <v>110308</v>
      </c>
      <c r="D176" s="755"/>
      <c r="E176" s="755"/>
      <c r="F176" s="755"/>
      <c r="G176" s="618">
        <f>C176-SUM(D176:F176)</f>
        <v>110308</v>
      </c>
      <c r="H176" s="755">
        <v>110308</v>
      </c>
    </row>
    <row r="177" spans="1:8" ht="12">
      <c r="A177" s="557"/>
      <c r="B177" s="279"/>
      <c r="C177" s="614"/>
      <c r="D177" s="614"/>
      <c r="E177" s="614"/>
      <c r="F177" s="614"/>
      <c r="G177" s="11"/>
      <c r="H177" s="617"/>
    </row>
    <row r="178" spans="1:8" ht="12">
      <c r="A178" s="557"/>
      <c r="B178" s="279" t="s">
        <v>279</v>
      </c>
      <c r="C178" s="755"/>
      <c r="D178" s="755"/>
      <c r="E178" s="755"/>
      <c r="F178" s="755"/>
      <c r="G178" s="618">
        <f>C178-SUM(D178:F178)</f>
        <v>0</v>
      </c>
      <c r="H178" s="756"/>
    </row>
    <row r="179" spans="1:8" ht="12">
      <c r="A179" s="557"/>
      <c r="B179" s="279"/>
      <c r="C179" s="614"/>
      <c r="D179" s="614"/>
      <c r="E179" s="614"/>
      <c r="F179" s="614"/>
      <c r="G179" s="11"/>
      <c r="H179" s="617"/>
    </row>
    <row r="180" spans="1:8" ht="12">
      <c r="A180" s="557"/>
      <c r="B180" s="279" t="s">
        <v>280</v>
      </c>
      <c r="C180" s="755"/>
      <c r="D180" s="755"/>
      <c r="E180" s="755"/>
      <c r="F180" s="755"/>
      <c r="G180" s="618">
        <f>C180-SUM(D180:F180)</f>
        <v>0</v>
      </c>
      <c r="H180" s="756"/>
    </row>
    <row r="181" spans="1:8" ht="12">
      <c r="A181" s="557"/>
      <c r="B181" s="279"/>
      <c r="C181" s="11"/>
      <c r="D181" s="11"/>
      <c r="E181" s="11"/>
      <c r="F181" s="11"/>
      <c r="G181" s="11"/>
      <c r="H181" s="286"/>
    </row>
    <row r="182" spans="1:8" ht="12">
      <c r="A182" s="557"/>
      <c r="B182" s="279" t="s">
        <v>302</v>
      </c>
      <c r="C182" s="621">
        <f aca="true" t="shared" si="15" ref="C182:H182">SUM(C173,C176,C178,C180)</f>
        <v>1044071</v>
      </c>
      <c r="D182" s="621">
        <f t="shared" si="15"/>
        <v>0</v>
      </c>
      <c r="E182" s="621">
        <f t="shared" si="15"/>
        <v>0</v>
      </c>
      <c r="F182" s="621">
        <f t="shared" si="15"/>
        <v>0</v>
      </c>
      <c r="G182" s="621">
        <f t="shared" si="15"/>
        <v>1044071</v>
      </c>
      <c r="H182" s="622">
        <f t="shared" si="15"/>
        <v>1044071</v>
      </c>
    </row>
    <row r="183" spans="1:8" ht="12">
      <c r="A183" s="557"/>
      <c r="B183" s="279"/>
      <c r="C183" s="11"/>
      <c r="D183" s="11"/>
      <c r="E183" s="11"/>
      <c r="F183" s="11"/>
      <c r="G183" s="11"/>
      <c r="H183" s="286"/>
    </row>
    <row r="184" spans="1:8" ht="12">
      <c r="A184" s="557"/>
      <c r="B184" s="279"/>
      <c r="C184" s="11"/>
      <c r="D184" s="11"/>
      <c r="E184" s="11"/>
      <c r="F184" s="11"/>
      <c r="G184" s="11"/>
      <c r="H184" s="286"/>
    </row>
    <row r="185" spans="1:8" ht="12">
      <c r="A185" s="557"/>
      <c r="B185" s="433" t="s">
        <v>303</v>
      </c>
      <c r="C185" s="621">
        <f aca="true" t="shared" si="16" ref="C185:H185">SUM(C159,C182)</f>
        <v>6039751</v>
      </c>
      <c r="D185" s="621">
        <f t="shared" si="16"/>
        <v>0</v>
      </c>
      <c r="E185" s="621">
        <f t="shared" si="16"/>
        <v>0</v>
      </c>
      <c r="F185" s="621">
        <f t="shared" si="16"/>
        <v>0</v>
      </c>
      <c r="G185" s="621">
        <f t="shared" si="16"/>
        <v>6039751</v>
      </c>
      <c r="H185" s="622">
        <f t="shared" si="16"/>
        <v>6039751</v>
      </c>
    </row>
    <row r="186" spans="1:8" ht="12.75" thickBot="1">
      <c r="A186" s="557"/>
      <c r="B186" s="279"/>
      <c r="C186" s="8"/>
      <c r="D186" s="8"/>
      <c r="E186" s="8"/>
      <c r="F186" s="8"/>
      <c r="G186" s="8"/>
      <c r="H186" s="285"/>
    </row>
    <row r="187" spans="1:8" ht="13.5" thickBot="1" thickTop="1">
      <c r="A187" s="557"/>
      <c r="B187" s="288" t="s">
        <v>54</v>
      </c>
      <c r="C187" s="14"/>
      <c r="D187" s="14"/>
      <c r="E187" s="14"/>
      <c r="F187" s="14"/>
      <c r="G187" s="14"/>
      <c r="H187" s="289"/>
    </row>
    <row r="188" spans="1:8" ht="12.75" thickTop="1">
      <c r="A188" s="557"/>
      <c r="B188" s="279"/>
      <c r="C188" s="10"/>
      <c r="D188" s="10"/>
      <c r="E188" s="10"/>
      <c r="F188" s="10"/>
      <c r="G188" s="10"/>
      <c r="H188" s="285"/>
    </row>
    <row r="189" spans="1:8" ht="12">
      <c r="A189" s="557"/>
      <c r="B189" s="279"/>
      <c r="C189" s="10"/>
      <c r="D189" s="10"/>
      <c r="E189" s="10"/>
      <c r="F189" s="10"/>
      <c r="G189" s="10"/>
      <c r="H189" s="285"/>
    </row>
    <row r="190" spans="1:8" ht="12">
      <c r="A190" s="557"/>
      <c r="B190" s="279"/>
      <c r="C190" s="15" t="s">
        <v>55</v>
      </c>
      <c r="D190" s="15" t="s">
        <v>56</v>
      </c>
      <c r="E190" s="15" t="s">
        <v>57</v>
      </c>
      <c r="F190" s="15" t="s">
        <v>58</v>
      </c>
      <c r="G190" s="15" t="s">
        <v>59</v>
      </c>
      <c r="H190" s="290" t="s">
        <v>60</v>
      </c>
    </row>
    <row r="191" spans="1:8" ht="12">
      <c r="A191" s="557"/>
      <c r="B191" s="279"/>
      <c r="C191" s="8"/>
      <c r="D191" s="8"/>
      <c r="E191" s="8"/>
      <c r="F191" s="8"/>
      <c r="G191" s="8"/>
      <c r="H191" s="291"/>
    </row>
    <row r="192" spans="1:8" ht="12">
      <c r="A192" s="557"/>
      <c r="B192" s="279" t="s">
        <v>61</v>
      </c>
      <c r="C192" s="10"/>
      <c r="D192" s="10"/>
      <c r="E192" s="10"/>
      <c r="F192" s="10"/>
      <c r="G192" s="10"/>
      <c r="H192" s="285"/>
    </row>
    <row r="193" spans="1:8" ht="12">
      <c r="A193" s="557"/>
      <c r="B193" s="279"/>
      <c r="C193" s="10"/>
      <c r="D193" s="10"/>
      <c r="E193" s="10"/>
      <c r="F193" s="10"/>
      <c r="G193" s="10"/>
      <c r="H193" s="285"/>
    </row>
    <row r="194" spans="1:8" ht="12">
      <c r="A194" s="557"/>
      <c r="B194" s="279" t="s">
        <v>304</v>
      </c>
      <c r="C194" s="755"/>
      <c r="D194" s="755"/>
      <c r="E194" s="755"/>
      <c r="F194" s="755"/>
      <c r="G194" s="755"/>
      <c r="H194" s="756"/>
    </row>
    <row r="195" spans="1:8" ht="12">
      <c r="A195" s="557"/>
      <c r="B195" s="279"/>
      <c r="C195" s="614"/>
      <c r="D195" s="614"/>
      <c r="E195" s="614"/>
      <c r="F195" s="614"/>
      <c r="G195" s="614"/>
      <c r="H195" s="617"/>
    </row>
    <row r="196" spans="1:8" ht="12">
      <c r="A196" s="557"/>
      <c r="B196" s="279" t="s">
        <v>305</v>
      </c>
      <c r="C196" s="755"/>
      <c r="D196" s="755"/>
      <c r="E196" s="755"/>
      <c r="F196" s="755"/>
      <c r="G196" s="755"/>
      <c r="H196" s="756"/>
    </row>
    <row r="197" spans="1:8" ht="12">
      <c r="A197" s="557"/>
      <c r="B197" s="279"/>
      <c r="C197" s="614"/>
      <c r="D197" s="614"/>
      <c r="E197" s="614"/>
      <c r="F197" s="614"/>
      <c r="G197" s="614"/>
      <c r="H197" s="617"/>
    </row>
    <row r="198" spans="1:8" ht="12">
      <c r="A198" s="557"/>
      <c r="B198" s="759" t="s">
        <v>433</v>
      </c>
      <c r="C198" s="755"/>
      <c r="D198" s="755"/>
      <c r="E198" s="755"/>
      <c r="F198" s="755"/>
      <c r="G198" s="755"/>
      <c r="H198" s="756"/>
    </row>
    <row r="199" spans="1:8" ht="12">
      <c r="A199" s="557"/>
      <c r="B199" s="279"/>
      <c r="C199" s="10"/>
      <c r="D199" s="10"/>
      <c r="E199" s="10"/>
      <c r="F199" s="10"/>
      <c r="G199" s="10"/>
      <c r="H199" s="285"/>
    </row>
    <row r="200" spans="1:8" ht="12">
      <c r="A200" s="557"/>
      <c r="B200" s="279" t="s">
        <v>307</v>
      </c>
      <c r="C200" s="307">
        <f aca="true" t="shared" si="17" ref="C200:H200">C194+C196+C198</f>
        <v>0</v>
      </c>
      <c r="D200" s="308">
        <f t="shared" si="17"/>
        <v>0</v>
      </c>
      <c r="E200" s="308">
        <f t="shared" si="17"/>
        <v>0</v>
      </c>
      <c r="F200" s="308">
        <f t="shared" si="17"/>
        <v>0</v>
      </c>
      <c r="G200" s="308">
        <f t="shared" si="17"/>
        <v>0</v>
      </c>
      <c r="H200" s="475">
        <f t="shared" si="17"/>
        <v>0</v>
      </c>
    </row>
    <row r="201" spans="1:8" ht="12.75" thickBot="1">
      <c r="A201" s="557"/>
      <c r="B201" s="292"/>
      <c r="C201" s="293"/>
      <c r="D201" s="293"/>
      <c r="E201" s="293"/>
      <c r="F201" s="293"/>
      <c r="G201" s="293"/>
      <c r="H201" s="294"/>
    </row>
    <row r="202" spans="1:8" ht="13.5" thickBot="1">
      <c r="A202" s="557"/>
      <c r="B202" s="295" t="s">
        <v>498</v>
      </c>
      <c r="C202" s="296"/>
      <c r="D202" s="296"/>
      <c r="E202" s="296"/>
      <c r="F202" s="296"/>
      <c r="G202" s="297"/>
      <c r="H202" s="298"/>
    </row>
    <row r="203" ht="12.75">
      <c r="A203" s="557"/>
    </row>
    <row r="204" ht="12.75">
      <c r="A204" s="557"/>
    </row>
    <row r="65536" spans="2:3" ht="12.75">
      <c r="B65536" s="547">
        <v>0.1</v>
      </c>
      <c r="C65536" s="548">
        <v>0.15</v>
      </c>
    </row>
  </sheetData>
  <sheetProtection password="CCB6" sheet="1" objects="1" scenarios="1"/>
  <mergeCells count="2">
    <mergeCell ref="D3:F3"/>
    <mergeCell ref="D105:F105"/>
  </mergeCells>
  <conditionalFormatting sqref="C94:H94 C13:F13 H13:K13 C18:F18 H18 H20 C30:F30 H32 H30 H34 H36 C41:F41 H41 H44 H46 C50:F50 H50 H52 C69:F69 H63 H65 H67 H69 C76:F76 C74:F74 H74 H76 H78 C92:H92 C20:F20 C32:F32 C34:F34 C36:F36 C44:F44 C46:F46 C52:F52 C67:F67 C65:F65 C63:F63 C78:F78 C96:H96">
    <cfRule type="cellIs" priority="1" dxfId="0" operator="notBetween" stopIfTrue="1">
      <formula>C115*1.1</formula>
      <formula>C115*0.9</formula>
    </cfRule>
  </conditionalFormatting>
  <dataValidations count="1">
    <dataValidation errorStyle="warning" type="custom" showInputMessage="1" showErrorMessage="1" errorTitle="NOTE!" error="Value is more than a 10% change from last year's value.  Please add a comment in the &quot;Notes &amp; Comments Section&quot; on page 1 of this form to explain the reasons for a margin of change which is more than 10%." sqref="C13:F13 H13:K13 C18:F18 C20:F20 H18 H20 C30:F30 C32:F32 C34:F34 C36:F36 H32 H30 H34 H36 C41:F41 C44:F44 C46:F46 H41 H44 H46 C50:F50 C52:F52 H50 H52 C63:F63 C65:F65 C67:F67 C69:F69 H63 H65 H67 H69 C74:F74 C76:F76 C78:F78 H74 H76 H78 C92:H92 C94:H94 C96:H96">
      <formula1>AND(C13&lt;=(1+threshold)*C115,C13&gt;=(1-threshold)*C115)</formula1>
    </dataValidation>
  </dataValidations>
  <printOptions horizontalCentered="1" verticalCentered="1"/>
  <pageMargins left="0.19" right="0.18" top="0.26" bottom="0.23" header="0.17" footer="0.16"/>
  <pageSetup horizontalDpi="600" verticalDpi="600" orientation="portrait" scale="60" r:id="rId2"/>
  <rowBreaks count="1" manualBreakCount="1">
    <brk id="101" max="255" man="1"/>
  </rowBreaks>
  <colBreaks count="1" manualBreakCount="1">
    <brk id="8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65536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549" customWidth="1"/>
    <col min="2" max="2" width="55.7109375" style="549" customWidth="1"/>
    <col min="3" max="7" width="16.7109375" style="549" customWidth="1"/>
    <col min="8" max="8" width="2.28125" style="549" customWidth="1"/>
    <col min="9" max="9" width="9.140625" style="549" customWidth="1"/>
    <col min="10" max="10" width="10.421875" style="549" bestFit="1" customWidth="1"/>
    <col min="11" max="16384" width="9.140625" style="549" customWidth="1"/>
  </cols>
  <sheetData>
    <row r="1" ht="6" customHeight="1"/>
    <row r="2" spans="2:7" ht="12">
      <c r="B2" s="333" t="s">
        <v>63</v>
      </c>
      <c r="C2" s="334"/>
      <c r="D2" s="334"/>
      <c r="E2" s="334"/>
      <c r="F2" s="334"/>
      <c r="G2" s="335"/>
    </row>
    <row r="3" spans="2:7" ht="12">
      <c r="B3" s="370"/>
      <c r="C3" s="345" t="s">
        <v>64</v>
      </c>
      <c r="D3" s="817" t="s">
        <v>15</v>
      </c>
      <c r="E3" s="818"/>
      <c r="F3" s="819"/>
      <c r="G3" s="350"/>
    </row>
    <row r="4" spans="2:7" ht="12">
      <c r="B4" s="371"/>
      <c r="C4" s="346" t="s">
        <v>65</v>
      </c>
      <c r="D4" s="349"/>
      <c r="E4" s="345"/>
      <c r="F4" s="349" t="s">
        <v>67</v>
      </c>
      <c r="G4" s="350" t="s">
        <v>68</v>
      </c>
    </row>
    <row r="5" spans="2:7" ht="12">
      <c r="B5" s="371"/>
      <c r="C5" s="346" t="s">
        <v>69</v>
      </c>
      <c r="D5" s="346" t="s">
        <v>66</v>
      </c>
      <c r="E5" s="347"/>
      <c r="F5" s="347" t="s">
        <v>71</v>
      </c>
      <c r="G5" s="350" t="s">
        <v>72</v>
      </c>
    </row>
    <row r="6" spans="2:7" ht="12">
      <c r="B6" s="371"/>
      <c r="C6" s="346" t="s">
        <v>73</v>
      </c>
      <c r="D6" s="346" t="s">
        <v>70</v>
      </c>
      <c r="E6" s="347" t="s">
        <v>25</v>
      </c>
      <c r="F6" s="347" t="s">
        <v>76</v>
      </c>
      <c r="G6" s="350" t="s">
        <v>74</v>
      </c>
    </row>
    <row r="7" spans="2:7" ht="12">
      <c r="B7" s="372" t="s">
        <v>22</v>
      </c>
      <c r="C7" s="346" t="s">
        <v>77</v>
      </c>
      <c r="D7" s="346" t="s">
        <v>74</v>
      </c>
      <c r="E7" s="346" t="s">
        <v>75</v>
      </c>
      <c r="F7" s="346" t="s">
        <v>78</v>
      </c>
      <c r="G7" s="350" t="s">
        <v>355</v>
      </c>
    </row>
    <row r="8" spans="2:7" ht="12">
      <c r="B8" s="371"/>
      <c r="C8" s="347" t="s">
        <v>38</v>
      </c>
      <c r="D8" s="347" t="s">
        <v>39</v>
      </c>
      <c r="E8" s="347" t="s">
        <v>40</v>
      </c>
      <c r="F8" s="347" t="s">
        <v>41</v>
      </c>
      <c r="G8" s="350" t="s">
        <v>42</v>
      </c>
    </row>
    <row r="9" spans="2:7" ht="12">
      <c r="B9" s="373"/>
      <c r="C9" s="348" t="s">
        <v>79</v>
      </c>
      <c r="D9" s="348" t="s">
        <v>79</v>
      </c>
      <c r="E9" s="348" t="s">
        <v>79</v>
      </c>
      <c r="F9" s="348" t="s">
        <v>79</v>
      </c>
      <c r="G9" s="351" t="s">
        <v>79</v>
      </c>
    </row>
    <row r="10" spans="2:7" ht="12">
      <c r="B10" s="44" t="s">
        <v>44</v>
      </c>
      <c r="C10" s="26"/>
      <c r="D10" s="26"/>
      <c r="E10" s="26"/>
      <c r="F10" s="26"/>
      <c r="G10" s="48"/>
    </row>
    <row r="11" spans="2:7" ht="12">
      <c r="B11" s="44"/>
      <c r="C11" s="26"/>
      <c r="D11" s="26"/>
      <c r="E11" s="26"/>
      <c r="F11" s="26"/>
      <c r="G11" s="48"/>
    </row>
    <row r="12" spans="2:7" ht="12">
      <c r="B12" s="49" t="s">
        <v>281</v>
      </c>
      <c r="C12" s="75"/>
      <c r="D12" s="75"/>
      <c r="E12" s="75"/>
      <c r="F12" s="75"/>
      <c r="G12" s="74">
        <f>C12-SUM(D12:F12)</f>
        <v>0</v>
      </c>
    </row>
    <row r="13" spans="2:7" ht="12">
      <c r="B13" s="49"/>
      <c r="C13" s="28"/>
      <c r="D13" s="28"/>
      <c r="E13" s="28"/>
      <c r="F13" s="28"/>
      <c r="G13" s="51"/>
    </row>
    <row r="14" spans="2:7" ht="12">
      <c r="B14" s="49"/>
      <c r="C14" s="30"/>
      <c r="D14" s="30"/>
      <c r="E14" s="30"/>
      <c r="F14" s="30"/>
      <c r="G14" s="52"/>
    </row>
    <row r="15" spans="2:7" ht="12">
      <c r="B15" s="49" t="s">
        <v>45</v>
      </c>
      <c r="C15" s="30"/>
      <c r="D15" s="30"/>
      <c r="E15" s="30"/>
      <c r="F15" s="30"/>
      <c r="G15" s="52"/>
    </row>
    <row r="16" spans="2:7" ht="12">
      <c r="B16" s="49"/>
      <c r="C16" s="30"/>
      <c r="D16" s="30"/>
      <c r="E16" s="30"/>
      <c r="F16" s="30"/>
      <c r="G16" s="52"/>
    </row>
    <row r="17" spans="2:7" ht="12">
      <c r="B17" s="49" t="s">
        <v>282</v>
      </c>
      <c r="C17" s="75"/>
      <c r="D17" s="75"/>
      <c r="E17" s="75"/>
      <c r="F17" s="75"/>
      <c r="G17" s="74">
        <f>C17-SUM(D17:F17)</f>
        <v>0</v>
      </c>
    </row>
    <row r="18" spans="2:7" ht="12">
      <c r="B18" s="49"/>
      <c r="C18" s="30"/>
      <c r="D18" s="30"/>
      <c r="E18" s="30"/>
      <c r="F18" s="30"/>
      <c r="G18" s="52"/>
    </row>
    <row r="19" spans="2:7" ht="12">
      <c r="B19" s="49" t="s">
        <v>283</v>
      </c>
      <c r="C19" s="75"/>
      <c r="D19" s="75"/>
      <c r="E19" s="75"/>
      <c r="F19" s="75"/>
      <c r="G19" s="74">
        <f>C19-SUM(D19:F19)</f>
        <v>0</v>
      </c>
    </row>
    <row r="20" spans="2:7" ht="12">
      <c r="B20" s="49"/>
      <c r="C20" s="31"/>
      <c r="D20" s="31"/>
      <c r="E20" s="31"/>
      <c r="F20" s="31"/>
      <c r="G20" s="52"/>
    </row>
    <row r="21" spans="2:7" ht="12">
      <c r="B21" s="49" t="s">
        <v>284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</row>
    <row r="22" spans="2:7" ht="12">
      <c r="B22" s="49"/>
      <c r="C22" s="29"/>
      <c r="D22" s="29"/>
      <c r="E22" s="29"/>
      <c r="F22" s="29"/>
      <c r="G22" s="51"/>
    </row>
    <row r="23" spans="2:7" ht="12">
      <c r="B23" s="49"/>
      <c r="C23" s="31"/>
      <c r="D23" s="31"/>
      <c r="E23" s="31"/>
      <c r="F23" s="31"/>
      <c r="G23" s="52"/>
    </row>
    <row r="24" spans="2:7" ht="12">
      <c r="B24" s="49" t="s">
        <v>46</v>
      </c>
      <c r="C24" s="31"/>
      <c r="D24" s="31"/>
      <c r="E24" s="31"/>
      <c r="F24" s="31"/>
      <c r="G24" s="52"/>
    </row>
    <row r="25" spans="2:7" ht="12">
      <c r="B25" s="49"/>
      <c r="C25" s="31"/>
      <c r="D25" s="31"/>
      <c r="E25" s="31"/>
      <c r="F25" s="31"/>
      <c r="G25" s="52"/>
    </row>
    <row r="26" spans="2:7" ht="12">
      <c r="B26" s="49" t="s">
        <v>47</v>
      </c>
      <c r="C26" s="31"/>
      <c r="D26" s="31"/>
      <c r="E26" s="31"/>
      <c r="F26" s="31"/>
      <c r="G26" s="52"/>
    </row>
    <row r="27" spans="2:7" ht="12">
      <c r="B27" s="649" t="s">
        <v>48</v>
      </c>
      <c r="C27" s="31"/>
      <c r="D27" s="31"/>
      <c r="E27" s="31"/>
      <c r="F27" s="31"/>
      <c r="G27" s="52"/>
    </row>
    <row r="28" spans="2:7" ht="12">
      <c r="B28" s="49"/>
      <c r="C28" s="31"/>
      <c r="D28" s="31"/>
      <c r="E28" s="31"/>
      <c r="F28" s="31"/>
      <c r="G28" s="52"/>
    </row>
    <row r="29" spans="2:7" ht="12">
      <c r="B29" s="49" t="s">
        <v>285</v>
      </c>
      <c r="C29" s="75"/>
      <c r="D29" s="75"/>
      <c r="E29" s="75"/>
      <c r="F29" s="75"/>
      <c r="G29" s="74">
        <f>C29-SUM(D29:F29)</f>
        <v>0</v>
      </c>
    </row>
    <row r="30" spans="2:7" ht="12">
      <c r="B30" s="49"/>
      <c r="C30" s="30"/>
      <c r="D30" s="30"/>
      <c r="E30" s="30"/>
      <c r="F30" s="30"/>
      <c r="G30" s="52"/>
    </row>
    <row r="31" spans="2:7" ht="12">
      <c r="B31" s="49" t="s">
        <v>286</v>
      </c>
      <c r="C31" s="75"/>
      <c r="D31" s="75"/>
      <c r="E31" s="75"/>
      <c r="F31" s="75"/>
      <c r="G31" s="74">
        <f>C31-SUM(D31:F31)</f>
        <v>0</v>
      </c>
    </row>
    <row r="32" spans="2:7" ht="12">
      <c r="B32" s="49"/>
      <c r="C32" s="30"/>
      <c r="D32" s="30"/>
      <c r="E32" s="30"/>
      <c r="F32" s="30"/>
      <c r="G32" s="52"/>
    </row>
    <row r="33" spans="2:7" ht="12">
      <c r="B33" s="49" t="s">
        <v>312</v>
      </c>
      <c r="C33" s="75"/>
      <c r="D33" s="75"/>
      <c r="E33" s="75"/>
      <c r="F33" s="75"/>
      <c r="G33" s="74">
        <f>C33-SUM(D33:F33)</f>
        <v>0</v>
      </c>
    </row>
    <row r="34" spans="2:7" ht="12">
      <c r="B34" s="49"/>
      <c r="C34" s="30"/>
      <c r="D34" s="30"/>
      <c r="E34" s="30"/>
      <c r="F34" s="30"/>
      <c r="G34" s="52"/>
    </row>
    <row r="35" spans="2:7" ht="12">
      <c r="B35" s="49" t="s">
        <v>311</v>
      </c>
      <c r="C35" s="75"/>
      <c r="D35" s="75"/>
      <c r="E35" s="75"/>
      <c r="F35" s="75"/>
      <c r="G35" s="74">
        <f>C35-SUM(D35:F35)</f>
        <v>0</v>
      </c>
    </row>
    <row r="36" spans="2:7" ht="12">
      <c r="B36" s="49"/>
      <c r="C36" s="31"/>
      <c r="D36" s="31"/>
      <c r="E36" s="31"/>
      <c r="F36" s="31"/>
      <c r="G36" s="52"/>
    </row>
    <row r="37" spans="2:10" ht="12">
      <c r="B37" s="49" t="s">
        <v>310</v>
      </c>
      <c r="C37" s="81">
        <f>SUM(C29:C36)</f>
        <v>0</v>
      </c>
      <c r="D37" s="81">
        <f>SUM(D29:D36)</f>
        <v>0</v>
      </c>
      <c r="E37" s="81">
        <f>SUM(E29:E36)</f>
        <v>0</v>
      </c>
      <c r="F37" s="81">
        <f>SUM(F29:F36)</f>
        <v>0</v>
      </c>
      <c r="G37" s="81">
        <f>SUM(G29:G36)</f>
        <v>0</v>
      </c>
      <c r="J37" s="560"/>
    </row>
    <row r="38" spans="2:10" ht="12">
      <c r="B38" s="49"/>
      <c r="C38" s="31"/>
      <c r="D38" s="31"/>
      <c r="E38" s="31"/>
      <c r="F38" s="31"/>
      <c r="G38" s="52"/>
      <c r="J38" s="560"/>
    </row>
    <row r="39" spans="2:7" ht="12">
      <c r="B39" s="49" t="s">
        <v>49</v>
      </c>
      <c r="C39" s="31"/>
      <c r="D39" s="31"/>
      <c r="E39" s="31"/>
      <c r="F39" s="31"/>
      <c r="G39" s="52"/>
    </row>
    <row r="40" spans="2:7" ht="12">
      <c r="B40" s="649" t="s">
        <v>316</v>
      </c>
      <c r="C40" s="75"/>
      <c r="D40" s="75"/>
      <c r="E40" s="75"/>
      <c r="F40" s="75"/>
      <c r="G40" s="74">
        <f>C40-SUM(D40:F40)</f>
        <v>0</v>
      </c>
    </row>
    <row r="41" spans="2:7" ht="12">
      <c r="B41" s="49"/>
      <c r="C41" s="30"/>
      <c r="D41" s="30"/>
      <c r="E41" s="30"/>
      <c r="F41" s="30"/>
      <c r="G41" s="52"/>
    </row>
    <row r="42" spans="2:7" ht="12">
      <c r="B42" s="49" t="s">
        <v>50</v>
      </c>
      <c r="C42" s="30"/>
      <c r="D42" s="30"/>
      <c r="E42" s="30"/>
      <c r="F42" s="30"/>
      <c r="G42" s="52"/>
    </row>
    <row r="43" spans="2:7" ht="12">
      <c r="B43" s="49" t="s">
        <v>290</v>
      </c>
      <c r="C43" s="75"/>
      <c r="D43" s="75"/>
      <c r="E43" s="75"/>
      <c r="F43" s="75"/>
      <c r="G43" s="74">
        <f>C43-SUM(D43:F43)</f>
        <v>0</v>
      </c>
    </row>
    <row r="44" spans="2:7" ht="12">
      <c r="B44" s="49"/>
      <c r="C44" s="30"/>
      <c r="D44" s="30"/>
      <c r="E44" s="30"/>
      <c r="F44" s="30"/>
      <c r="G44" s="52"/>
    </row>
    <row r="45" spans="2:7" ht="12">
      <c r="B45" s="49" t="s">
        <v>291</v>
      </c>
      <c r="C45" s="75"/>
      <c r="D45" s="75"/>
      <c r="E45" s="75"/>
      <c r="F45" s="75"/>
      <c r="G45" s="74">
        <f>C45-SUM(D45:F45)</f>
        <v>0</v>
      </c>
    </row>
    <row r="46" spans="2:7" ht="12">
      <c r="B46" s="49"/>
      <c r="C46" s="31"/>
      <c r="D46" s="31"/>
      <c r="E46" s="31"/>
      <c r="F46" s="31"/>
      <c r="G46" s="52"/>
    </row>
    <row r="47" spans="2:7" ht="12">
      <c r="B47" s="49" t="s">
        <v>309</v>
      </c>
      <c r="C47" s="81">
        <f>SUM(C43:C46)</f>
        <v>0</v>
      </c>
      <c r="D47" s="81">
        <f>SUM(D43:D46)</f>
        <v>0</v>
      </c>
      <c r="E47" s="81">
        <f>SUM(E43:E46)</f>
        <v>0</v>
      </c>
      <c r="F47" s="81">
        <f>SUM(F43:F46)</f>
        <v>0</v>
      </c>
      <c r="G47" s="81">
        <f>SUM(G43:G46)</f>
        <v>0</v>
      </c>
    </row>
    <row r="48" spans="2:7" ht="12">
      <c r="B48" s="49"/>
      <c r="C48" s="31"/>
      <c r="D48" s="31"/>
      <c r="E48" s="31"/>
      <c r="F48" s="31"/>
      <c r="G48" s="52"/>
    </row>
    <row r="49" spans="2:7" ht="12">
      <c r="B49" s="49" t="s">
        <v>293</v>
      </c>
      <c r="C49" s="75"/>
      <c r="D49" s="75"/>
      <c r="E49" s="75"/>
      <c r="F49" s="75"/>
      <c r="G49" s="74">
        <f>C49-SUM(D49:F49)</f>
        <v>0</v>
      </c>
    </row>
    <row r="50" spans="2:7" ht="12">
      <c r="B50" s="49"/>
      <c r="C50" s="30"/>
      <c r="D50" s="30"/>
      <c r="E50" s="30"/>
      <c r="F50" s="30"/>
      <c r="G50" s="52"/>
    </row>
    <row r="51" spans="2:7" ht="12">
      <c r="B51" s="49" t="s">
        <v>294</v>
      </c>
      <c r="C51" s="75"/>
      <c r="D51" s="75"/>
      <c r="E51" s="75"/>
      <c r="F51" s="75"/>
      <c r="G51" s="74">
        <f>C51-SUM(D51:F51)</f>
        <v>0</v>
      </c>
    </row>
    <row r="52" spans="2:7" ht="12">
      <c r="B52" s="49"/>
      <c r="C52" s="31"/>
      <c r="D52" s="31"/>
      <c r="E52" s="31"/>
      <c r="F52" s="31"/>
      <c r="G52" s="52"/>
    </row>
    <row r="53" spans="2:7" ht="12">
      <c r="B53" s="49" t="s">
        <v>295</v>
      </c>
      <c r="C53" s="81">
        <f>SUM(C37,C40,C47,C49,C51)</f>
        <v>0</v>
      </c>
      <c r="D53" s="81">
        <f>SUM(D37,D40,D47,D49,D51)</f>
        <v>0</v>
      </c>
      <c r="E53" s="81">
        <f>SUM(E37,E40,E47,E49,E51)</f>
        <v>0</v>
      </c>
      <c r="F53" s="81">
        <f>SUM(F37,F40,F47,F49,F51)</f>
        <v>0</v>
      </c>
      <c r="G53" s="81">
        <f>SUM(G37,G40,G47,G49,G51)</f>
        <v>0</v>
      </c>
    </row>
    <row r="54" spans="2:7" ht="12">
      <c r="B54" s="49"/>
      <c r="C54" s="29"/>
      <c r="D54" s="29"/>
      <c r="E54" s="29"/>
      <c r="F54" s="29"/>
      <c r="G54" s="51"/>
    </row>
    <row r="55" spans="2:7" ht="12">
      <c r="B55" s="49" t="s">
        <v>51</v>
      </c>
      <c r="C55" s="31"/>
      <c r="D55" s="31"/>
      <c r="E55" s="31"/>
      <c r="F55" s="31"/>
      <c r="G55" s="52"/>
    </row>
    <row r="56" spans="2:7" ht="12">
      <c r="B56" s="49" t="s">
        <v>296</v>
      </c>
      <c r="C56" s="81">
        <f>SUM(C12,C21,C53)</f>
        <v>0</v>
      </c>
      <c r="D56" s="81">
        <f>SUM(D12,D21,D53)</f>
        <v>0</v>
      </c>
      <c r="E56" s="81">
        <f>SUM(E12,E21,E53)</f>
        <v>0</v>
      </c>
      <c r="F56" s="81">
        <f>SUM(F12,F21,F53)</f>
        <v>0</v>
      </c>
      <c r="G56" s="81">
        <f>SUM(G12,G21,G53)</f>
        <v>0</v>
      </c>
    </row>
    <row r="57" spans="2:7" ht="12">
      <c r="B57" s="49"/>
      <c r="C57" s="31"/>
      <c r="D57" s="31"/>
      <c r="E57" s="31"/>
      <c r="F57" s="31"/>
      <c r="G57" s="52"/>
    </row>
    <row r="58" spans="2:7" ht="12">
      <c r="B58" s="49" t="s">
        <v>52</v>
      </c>
      <c r="C58" s="31"/>
      <c r="D58" s="31"/>
      <c r="E58" s="31"/>
      <c r="F58" s="31"/>
      <c r="G58" s="52"/>
    </row>
    <row r="59" spans="2:7" ht="12">
      <c r="B59" s="49"/>
      <c r="C59" s="31"/>
      <c r="D59" s="31"/>
      <c r="E59" s="31"/>
      <c r="F59" s="31"/>
      <c r="G59" s="52"/>
    </row>
    <row r="60" spans="2:7" ht="12">
      <c r="B60" s="49" t="s">
        <v>53</v>
      </c>
      <c r="C60" s="31"/>
      <c r="D60" s="31"/>
      <c r="E60" s="31"/>
      <c r="F60" s="31"/>
      <c r="G60" s="52"/>
    </row>
    <row r="61" spans="2:7" ht="12">
      <c r="B61" s="49" t="s">
        <v>297</v>
      </c>
      <c r="C61" s="75"/>
      <c r="D61" s="75"/>
      <c r="E61" s="75"/>
      <c r="F61" s="75"/>
      <c r="G61" s="74">
        <f>C61-SUM(D61:F61)</f>
        <v>0</v>
      </c>
    </row>
    <row r="62" spans="2:7" ht="12">
      <c r="B62" s="49" t="s">
        <v>308</v>
      </c>
      <c r="C62" s="75"/>
      <c r="D62" s="75"/>
      <c r="E62" s="75"/>
      <c r="F62" s="75"/>
      <c r="G62" s="74">
        <f>C62-SUM(D62:F62)</f>
        <v>0</v>
      </c>
    </row>
    <row r="63" spans="2:7" ht="12">
      <c r="B63" s="49" t="s">
        <v>299</v>
      </c>
      <c r="C63" s="75"/>
      <c r="D63" s="75"/>
      <c r="E63" s="75"/>
      <c r="F63" s="75"/>
      <c r="G63" s="74">
        <f>C63-SUM(D63:F63)</f>
        <v>0</v>
      </c>
    </row>
    <row r="64" spans="2:7" ht="12">
      <c r="B64" s="49" t="s">
        <v>300</v>
      </c>
      <c r="C64" s="75"/>
      <c r="D64" s="75"/>
      <c r="E64" s="75"/>
      <c r="F64" s="75"/>
      <c r="G64" s="74">
        <f>C64-SUM(D64:F64)</f>
        <v>0</v>
      </c>
    </row>
    <row r="65" spans="2:7" ht="12">
      <c r="B65" s="49" t="s">
        <v>301</v>
      </c>
      <c r="C65" s="81">
        <f>SUM(C61:C64)</f>
        <v>0</v>
      </c>
      <c r="D65" s="81">
        <f>SUM(D61:D64)</f>
        <v>0</v>
      </c>
      <c r="E65" s="81">
        <f>SUM(E61:E64)</f>
        <v>0</v>
      </c>
      <c r="F65" s="81">
        <f>SUM(F61:F64)</f>
        <v>0</v>
      </c>
      <c r="G65" s="81">
        <f>SUM(G61:G64)</f>
        <v>0</v>
      </c>
    </row>
    <row r="66" spans="2:7" ht="12">
      <c r="B66" s="49"/>
      <c r="C66" s="31"/>
      <c r="D66" s="31"/>
      <c r="E66" s="31"/>
      <c r="F66" s="31"/>
      <c r="G66" s="52"/>
    </row>
    <row r="67" spans="2:7" ht="12">
      <c r="B67" s="49" t="s">
        <v>313</v>
      </c>
      <c r="C67" s="75"/>
      <c r="D67" s="75"/>
      <c r="E67" s="75"/>
      <c r="F67" s="75"/>
      <c r="G67" s="74">
        <f>C67-SUM(D67:F67)</f>
        <v>0</v>
      </c>
    </row>
    <row r="68" spans="2:7" ht="12">
      <c r="B68" s="49" t="s">
        <v>314</v>
      </c>
      <c r="C68" s="75"/>
      <c r="D68" s="75"/>
      <c r="E68" s="75"/>
      <c r="F68" s="75"/>
      <c r="G68" s="74">
        <f>C68-SUM(D68:F68)</f>
        <v>0</v>
      </c>
    </row>
    <row r="69" spans="2:7" ht="12">
      <c r="B69" s="49" t="s">
        <v>315</v>
      </c>
      <c r="C69" s="75"/>
      <c r="D69" s="75"/>
      <c r="E69" s="75"/>
      <c r="F69" s="75"/>
      <c r="G69" s="74">
        <f>C69-SUM(D69:F69)</f>
        <v>0</v>
      </c>
    </row>
    <row r="70" spans="2:7" ht="12">
      <c r="B70" s="49" t="s">
        <v>302</v>
      </c>
      <c r="C70" s="81">
        <f>C65+SUM(C67:C69)</f>
        <v>0</v>
      </c>
      <c r="D70" s="81">
        <f>D65+SUM(D67:D69)</f>
        <v>0</v>
      </c>
      <c r="E70" s="81">
        <f>E65+SUM(E67:E69)</f>
        <v>0</v>
      </c>
      <c r="F70" s="81">
        <f>F65+SUM(F67:F69)</f>
        <v>0</v>
      </c>
      <c r="G70" s="81">
        <f>G65+SUM(G67:G69)</f>
        <v>0</v>
      </c>
    </row>
    <row r="71" spans="2:7" ht="12">
      <c r="B71" s="49"/>
      <c r="C71" s="31"/>
      <c r="D71" s="31"/>
      <c r="E71" s="31"/>
      <c r="F71" s="31"/>
      <c r="G71" s="52"/>
    </row>
    <row r="72" spans="2:7" ht="12">
      <c r="B72" s="432" t="s">
        <v>303</v>
      </c>
      <c r="C72" s="81">
        <f>SUM(C56,C70)</f>
        <v>0</v>
      </c>
      <c r="D72" s="81">
        <f>SUM(D56,D70)</f>
        <v>0</v>
      </c>
      <c r="E72" s="81">
        <f>SUM(E56,E70)</f>
        <v>0</v>
      </c>
      <c r="F72" s="81">
        <f>SUM(F56,F70)</f>
        <v>0</v>
      </c>
      <c r="G72" s="81">
        <f>SUM(G56,G70)</f>
        <v>0</v>
      </c>
    </row>
    <row r="73" spans="2:7" ht="12.75" thickBot="1">
      <c r="B73" s="49"/>
      <c r="C73" s="27"/>
      <c r="D73" s="27"/>
      <c r="E73" s="27"/>
      <c r="F73" s="27"/>
      <c r="G73" s="50"/>
    </row>
    <row r="74" spans="2:7" ht="28.5" customHeight="1" thickBot="1" thickTop="1">
      <c r="B74" s="820" t="s">
        <v>80</v>
      </c>
      <c r="C74" s="821"/>
      <c r="D74" s="821"/>
      <c r="E74" s="821"/>
      <c r="F74" s="821"/>
      <c r="G74" s="822"/>
    </row>
    <row r="75" spans="2:7" ht="12.75" thickTop="1">
      <c r="B75" s="49"/>
      <c r="C75" s="31"/>
      <c r="D75" s="31"/>
      <c r="E75" s="31"/>
      <c r="F75" s="31"/>
      <c r="G75" s="52"/>
    </row>
    <row r="76" spans="2:7" ht="12">
      <c r="B76" s="49"/>
      <c r="C76" s="31"/>
      <c r="D76" s="31"/>
      <c r="E76" s="31"/>
      <c r="F76" s="31"/>
      <c r="G76" s="52"/>
    </row>
    <row r="77" spans="2:7" ht="12">
      <c r="B77" s="49"/>
      <c r="C77" s="39" t="s">
        <v>55</v>
      </c>
      <c r="D77" s="39" t="s">
        <v>56</v>
      </c>
      <c r="E77" s="39" t="s">
        <v>57</v>
      </c>
      <c r="F77" s="39" t="s">
        <v>58</v>
      </c>
      <c r="G77" s="54" t="s">
        <v>59</v>
      </c>
    </row>
    <row r="78" spans="2:7" ht="12">
      <c r="B78" s="49"/>
      <c r="C78" s="27"/>
      <c r="D78" s="27"/>
      <c r="E78" s="27"/>
      <c r="F78" s="27"/>
      <c r="G78" s="50"/>
    </row>
    <row r="79" spans="2:7" ht="12">
      <c r="B79" s="49" t="s">
        <v>81</v>
      </c>
      <c r="C79" s="31"/>
      <c r="D79" s="31"/>
      <c r="E79" s="31"/>
      <c r="F79" s="31"/>
      <c r="G79" s="52"/>
    </row>
    <row r="80" spans="2:7" ht="12">
      <c r="B80" s="49"/>
      <c r="C80" s="31"/>
      <c r="D80" s="31"/>
      <c r="E80" s="31"/>
      <c r="F80" s="31"/>
      <c r="G80" s="52"/>
    </row>
    <row r="81" spans="2:7" ht="12">
      <c r="B81" s="49" t="s">
        <v>304</v>
      </c>
      <c r="C81" s="75"/>
      <c r="D81" s="75"/>
      <c r="E81" s="75"/>
      <c r="F81" s="75"/>
      <c r="G81" s="75"/>
    </row>
    <row r="82" spans="2:7" ht="12">
      <c r="B82" s="49"/>
      <c r="C82" s="31"/>
      <c r="D82" s="31"/>
      <c r="E82" s="31"/>
      <c r="F82" s="31"/>
      <c r="G82" s="31"/>
    </row>
    <row r="83" spans="2:7" ht="12">
      <c r="B83" s="49" t="s">
        <v>305</v>
      </c>
      <c r="C83" s="75"/>
      <c r="D83" s="75"/>
      <c r="E83" s="75"/>
      <c r="F83" s="75"/>
      <c r="G83" s="75"/>
    </row>
    <row r="84" spans="2:7" ht="12">
      <c r="B84" s="49"/>
      <c r="C84" s="31"/>
      <c r="D84" s="31"/>
      <c r="E84" s="31"/>
      <c r="F84" s="31"/>
      <c r="G84" s="31"/>
    </row>
    <row r="85" spans="2:7" ht="12">
      <c r="B85" s="650" t="s">
        <v>306</v>
      </c>
      <c r="C85" s="75"/>
      <c r="D85" s="75"/>
      <c r="E85" s="75"/>
      <c r="F85" s="75"/>
      <c r="G85" s="75"/>
    </row>
    <row r="86" spans="2:7" ht="12">
      <c r="B86" s="49"/>
      <c r="C86" s="31"/>
      <c r="D86" s="31"/>
      <c r="E86" s="31"/>
      <c r="F86" s="31"/>
      <c r="G86" s="52"/>
    </row>
    <row r="87" spans="2:7" ht="12">
      <c r="B87" s="49" t="s">
        <v>307</v>
      </c>
      <c r="C87" s="81">
        <f>SUM(C81:C86)</f>
        <v>0</v>
      </c>
      <c r="D87" s="81">
        <f>SUM(D81:D86)</f>
        <v>0</v>
      </c>
      <c r="E87" s="81">
        <f>SUM(E81:E86)</f>
        <v>0</v>
      </c>
      <c r="F87" s="81">
        <f>SUM(F81:F86)</f>
        <v>0</v>
      </c>
      <c r="G87" s="81">
        <f>SUM(G81:G86)</f>
        <v>0</v>
      </c>
    </row>
    <row r="88" spans="2:7" ht="12">
      <c r="B88" s="55"/>
      <c r="C88" s="56"/>
      <c r="D88" s="56"/>
      <c r="E88" s="56"/>
      <c r="F88" s="56"/>
      <c r="G88" s="57"/>
    </row>
    <row r="89" spans="2:7" ht="12">
      <c r="B89" s="67"/>
      <c r="C89" s="32"/>
      <c r="D89" s="32"/>
      <c r="E89" s="32"/>
      <c r="F89" s="32"/>
      <c r="G89" s="33"/>
    </row>
    <row r="90" spans="2:3" ht="12.75">
      <c r="B90" s="541" t="s">
        <v>499</v>
      </c>
      <c r="C90" s="119"/>
    </row>
    <row r="92" spans="2:7" ht="18">
      <c r="B92" s="79" t="s">
        <v>335</v>
      </c>
      <c r="C92" s="561"/>
      <c r="D92" s="561"/>
      <c r="E92" s="561"/>
      <c r="F92" s="561"/>
      <c r="G92" s="562"/>
    </row>
    <row r="94" spans="2:7" ht="12">
      <c r="B94" s="58" t="s">
        <v>63</v>
      </c>
      <c r="C94" s="40"/>
      <c r="D94" s="40"/>
      <c r="E94" s="40"/>
      <c r="F94" s="40"/>
      <c r="G94" s="41"/>
    </row>
    <row r="95" spans="2:7" ht="12">
      <c r="B95" s="42"/>
      <c r="C95" s="36" t="s">
        <v>64</v>
      </c>
      <c r="D95" s="823" t="s">
        <v>15</v>
      </c>
      <c r="E95" s="824"/>
      <c r="F95" s="825"/>
      <c r="G95" s="43"/>
    </row>
    <row r="96" spans="2:7" ht="12">
      <c r="B96" s="44"/>
      <c r="C96" s="37" t="s">
        <v>65</v>
      </c>
      <c r="D96" s="34"/>
      <c r="E96" s="36"/>
      <c r="F96" s="34" t="s">
        <v>67</v>
      </c>
      <c r="G96" s="43" t="s">
        <v>68</v>
      </c>
    </row>
    <row r="97" spans="2:7" ht="12">
      <c r="B97" s="44"/>
      <c r="C97" s="37" t="s">
        <v>69</v>
      </c>
      <c r="D97" s="37" t="s">
        <v>66</v>
      </c>
      <c r="E97" s="35"/>
      <c r="F97" s="35" t="s">
        <v>71</v>
      </c>
      <c r="G97" s="43" t="s">
        <v>72</v>
      </c>
    </row>
    <row r="98" spans="2:7" ht="12">
      <c r="B98" s="44"/>
      <c r="C98" s="37" t="s">
        <v>73</v>
      </c>
      <c r="D98" s="37" t="s">
        <v>70</v>
      </c>
      <c r="E98" s="35" t="s">
        <v>25</v>
      </c>
      <c r="F98" s="35" t="s">
        <v>76</v>
      </c>
      <c r="G98" s="43" t="s">
        <v>74</v>
      </c>
    </row>
    <row r="99" spans="2:7" ht="12">
      <c r="B99" s="45" t="s">
        <v>22</v>
      </c>
      <c r="C99" s="37" t="s">
        <v>77</v>
      </c>
      <c r="D99" s="37" t="s">
        <v>74</v>
      </c>
      <c r="E99" s="37" t="s">
        <v>75</v>
      </c>
      <c r="F99" s="37" t="s">
        <v>78</v>
      </c>
      <c r="G99" s="43" t="s">
        <v>355</v>
      </c>
    </row>
    <row r="100" spans="2:7" ht="12">
      <c r="B100" s="44"/>
      <c r="C100" s="35" t="s">
        <v>38</v>
      </c>
      <c r="D100" s="35" t="s">
        <v>39</v>
      </c>
      <c r="E100" s="35" t="s">
        <v>40</v>
      </c>
      <c r="F100" s="35" t="s">
        <v>41</v>
      </c>
      <c r="G100" s="43" t="s">
        <v>42</v>
      </c>
    </row>
    <row r="101" spans="2:7" ht="12">
      <c r="B101" s="46"/>
      <c r="C101" s="38" t="s">
        <v>79</v>
      </c>
      <c r="D101" s="38" t="s">
        <v>79</v>
      </c>
      <c r="E101" s="38" t="s">
        <v>79</v>
      </c>
      <c r="F101" s="38" t="s">
        <v>79</v>
      </c>
      <c r="G101" s="47" t="s">
        <v>79</v>
      </c>
    </row>
    <row r="102" spans="2:7" ht="12">
      <c r="B102" s="44" t="s">
        <v>44</v>
      </c>
      <c r="C102" s="26"/>
      <c r="D102" s="26"/>
      <c r="E102" s="26"/>
      <c r="F102" s="26"/>
      <c r="G102" s="48"/>
    </row>
    <row r="103" spans="2:7" ht="12">
      <c r="B103" s="44"/>
      <c r="C103" s="26"/>
      <c r="D103" s="26"/>
      <c r="E103" s="26"/>
      <c r="F103" s="26"/>
      <c r="G103" s="48"/>
    </row>
    <row r="104" spans="2:7" ht="12">
      <c r="B104" s="49" t="s">
        <v>281</v>
      </c>
      <c r="C104" s="760">
        <v>84792266</v>
      </c>
      <c r="D104" s="760"/>
      <c r="E104" s="760"/>
      <c r="F104" s="760"/>
      <c r="G104" s="626">
        <f>C104-SUM(D104:F104)</f>
        <v>84792266</v>
      </c>
    </row>
    <row r="105" spans="2:7" ht="12">
      <c r="B105" s="49"/>
      <c r="C105" s="28"/>
      <c r="D105" s="28"/>
      <c r="E105" s="28"/>
      <c r="F105" s="28"/>
      <c r="G105" s="627"/>
    </row>
    <row r="106" spans="2:7" ht="12">
      <c r="B106" s="49"/>
      <c r="C106" s="30"/>
      <c r="D106" s="30"/>
      <c r="E106" s="30"/>
      <c r="F106" s="30"/>
      <c r="G106" s="628"/>
    </row>
    <row r="107" spans="2:7" ht="12">
      <c r="B107" s="49" t="s">
        <v>45</v>
      </c>
      <c r="C107" s="30"/>
      <c r="D107" s="30"/>
      <c r="E107" s="30"/>
      <c r="F107" s="30"/>
      <c r="G107" s="628"/>
    </row>
    <row r="108" spans="2:7" ht="12">
      <c r="B108" s="49"/>
      <c r="C108" s="30"/>
      <c r="D108" s="30"/>
      <c r="E108" s="30"/>
      <c r="F108" s="30"/>
      <c r="G108" s="628"/>
    </row>
    <row r="109" spans="2:7" ht="12">
      <c r="B109" s="49" t="s">
        <v>282</v>
      </c>
      <c r="C109" s="760">
        <v>2910188</v>
      </c>
      <c r="D109" s="760"/>
      <c r="E109" s="760"/>
      <c r="F109" s="760"/>
      <c r="G109" s="626">
        <f>C109-SUM(D109:F109)</f>
        <v>2910188</v>
      </c>
    </row>
    <row r="110" spans="2:7" ht="12">
      <c r="B110" s="49"/>
      <c r="C110" s="625"/>
      <c r="D110" s="625"/>
      <c r="E110" s="625"/>
      <c r="F110" s="625"/>
      <c r="G110" s="628"/>
    </row>
    <row r="111" spans="2:7" ht="12">
      <c r="B111" s="49" t="s">
        <v>283</v>
      </c>
      <c r="C111" s="760"/>
      <c r="D111" s="760"/>
      <c r="E111" s="760"/>
      <c r="F111" s="760"/>
      <c r="G111" s="626">
        <f>C111-SUM(D111:F111)</f>
        <v>0</v>
      </c>
    </row>
    <row r="112" spans="2:7" ht="12">
      <c r="B112" s="49"/>
      <c r="C112" s="30"/>
      <c r="D112" s="30"/>
      <c r="E112" s="30"/>
      <c r="F112" s="30"/>
      <c r="G112" s="628"/>
    </row>
    <row r="113" spans="2:7" ht="12">
      <c r="B113" s="49" t="s">
        <v>284</v>
      </c>
      <c r="C113" s="629">
        <f>SUM(C109:C112)</f>
        <v>2910188</v>
      </c>
      <c r="D113" s="629">
        <f>SUM(D109:D112)</f>
        <v>0</v>
      </c>
      <c r="E113" s="629">
        <f>SUM(E109:E112)</f>
        <v>0</v>
      </c>
      <c r="F113" s="629">
        <f>SUM(F109:F112)</f>
        <v>0</v>
      </c>
      <c r="G113" s="629">
        <f>SUM(G109:G112)</f>
        <v>2910188</v>
      </c>
    </row>
    <row r="114" spans="2:7" ht="12">
      <c r="B114" s="49"/>
      <c r="C114" s="28"/>
      <c r="D114" s="28"/>
      <c r="E114" s="28"/>
      <c r="F114" s="28"/>
      <c r="G114" s="627"/>
    </row>
    <row r="115" spans="2:7" ht="12">
      <c r="B115" s="49"/>
      <c r="C115" s="30"/>
      <c r="D115" s="30"/>
      <c r="E115" s="30"/>
      <c r="F115" s="30"/>
      <c r="G115" s="628"/>
    </row>
    <row r="116" spans="2:7" ht="12">
      <c r="B116" s="49" t="s">
        <v>46</v>
      </c>
      <c r="C116" s="30"/>
      <c r="D116" s="30"/>
      <c r="E116" s="30"/>
      <c r="F116" s="30"/>
      <c r="G116" s="628"/>
    </row>
    <row r="117" spans="2:7" ht="12">
      <c r="B117" s="49"/>
      <c r="C117" s="30"/>
      <c r="D117" s="30"/>
      <c r="E117" s="30"/>
      <c r="F117" s="30"/>
      <c r="G117" s="628"/>
    </row>
    <row r="118" spans="2:7" ht="12">
      <c r="B118" s="49" t="s">
        <v>47</v>
      </c>
      <c r="C118" s="30"/>
      <c r="D118" s="30"/>
      <c r="E118" s="30"/>
      <c r="F118" s="30"/>
      <c r="G118" s="628"/>
    </row>
    <row r="119" spans="2:7" ht="12">
      <c r="B119" s="53" t="s">
        <v>48</v>
      </c>
      <c r="C119" s="30"/>
      <c r="D119" s="30"/>
      <c r="E119" s="30"/>
      <c r="F119" s="30"/>
      <c r="G119" s="628"/>
    </row>
    <row r="120" spans="2:7" ht="12">
      <c r="B120" s="49"/>
      <c r="C120" s="30"/>
      <c r="D120" s="30"/>
      <c r="E120" s="30"/>
      <c r="F120" s="30"/>
      <c r="G120" s="628"/>
    </row>
    <row r="121" spans="2:7" ht="12">
      <c r="B121" s="49" t="s">
        <v>285</v>
      </c>
      <c r="C121" s="760"/>
      <c r="D121" s="760"/>
      <c r="E121" s="760"/>
      <c r="F121" s="760"/>
      <c r="G121" s="626">
        <f>C121-SUM(D121:F121)</f>
        <v>0</v>
      </c>
    </row>
    <row r="122" spans="2:7" ht="12">
      <c r="B122" s="49"/>
      <c r="C122" s="625"/>
      <c r="D122" s="625"/>
      <c r="E122" s="625"/>
      <c r="F122" s="625"/>
      <c r="G122" s="628"/>
    </row>
    <row r="123" spans="2:7" ht="12">
      <c r="B123" s="49" t="s">
        <v>286</v>
      </c>
      <c r="C123" s="760"/>
      <c r="D123" s="760"/>
      <c r="E123" s="760"/>
      <c r="F123" s="760"/>
      <c r="G123" s="626">
        <f>C123-SUM(D123:F123)</f>
        <v>0</v>
      </c>
    </row>
    <row r="124" spans="2:7" ht="12">
      <c r="B124" s="49"/>
      <c r="C124" s="625"/>
      <c r="D124" s="625"/>
      <c r="E124" s="625"/>
      <c r="F124" s="625"/>
      <c r="G124" s="628"/>
    </row>
    <row r="125" spans="2:7" ht="12">
      <c r="B125" s="49" t="s">
        <v>312</v>
      </c>
      <c r="C125" s="760"/>
      <c r="D125" s="760"/>
      <c r="E125" s="760"/>
      <c r="F125" s="760"/>
      <c r="G125" s="626">
        <f>C125-SUM(D125:F125)</f>
        <v>0</v>
      </c>
    </row>
    <row r="126" spans="2:7" ht="12">
      <c r="B126" s="49"/>
      <c r="C126" s="625"/>
      <c r="D126" s="625"/>
      <c r="E126" s="625"/>
      <c r="F126" s="625"/>
      <c r="G126" s="628"/>
    </row>
    <row r="127" spans="2:7" ht="12">
      <c r="B127" s="49" t="s">
        <v>311</v>
      </c>
      <c r="C127" s="760"/>
      <c r="D127" s="760"/>
      <c r="E127" s="760"/>
      <c r="F127" s="760"/>
      <c r="G127" s="626">
        <f>C127-SUM(D127:F127)</f>
        <v>0</v>
      </c>
    </row>
    <row r="128" spans="2:7" ht="12">
      <c r="B128" s="49"/>
      <c r="C128" s="30"/>
      <c r="D128" s="30"/>
      <c r="E128" s="30"/>
      <c r="F128" s="30"/>
      <c r="G128" s="628"/>
    </row>
    <row r="129" spans="2:7" ht="12">
      <c r="B129" s="49" t="s">
        <v>310</v>
      </c>
      <c r="C129" s="629">
        <f>SUM(C121:C128)</f>
        <v>0</v>
      </c>
      <c r="D129" s="629">
        <f>SUM(D121:D128)</f>
        <v>0</v>
      </c>
      <c r="E129" s="629">
        <f>SUM(E121:E128)</f>
        <v>0</v>
      </c>
      <c r="F129" s="629">
        <f>SUM(F121:F128)</f>
        <v>0</v>
      </c>
      <c r="G129" s="629">
        <f>SUM(G121:G128)</f>
        <v>0</v>
      </c>
    </row>
    <row r="130" spans="2:7" ht="12">
      <c r="B130" s="49"/>
      <c r="C130" s="30"/>
      <c r="D130" s="30"/>
      <c r="E130" s="30"/>
      <c r="F130" s="30"/>
      <c r="G130" s="628"/>
    </row>
    <row r="131" spans="2:7" ht="12">
      <c r="B131" s="49" t="s">
        <v>49</v>
      </c>
      <c r="C131" s="30"/>
      <c r="D131" s="30"/>
      <c r="E131" s="30"/>
      <c r="F131" s="30"/>
      <c r="G131" s="628"/>
    </row>
    <row r="132" spans="2:7" ht="12">
      <c r="B132" s="53" t="s">
        <v>316</v>
      </c>
      <c r="C132" s="760"/>
      <c r="D132" s="760"/>
      <c r="E132" s="760"/>
      <c r="F132" s="760"/>
      <c r="G132" s="626">
        <f>C132-SUM(D132:F132)</f>
        <v>0</v>
      </c>
    </row>
    <row r="133" spans="2:7" ht="12">
      <c r="B133" s="49"/>
      <c r="C133" s="625"/>
      <c r="D133" s="625"/>
      <c r="E133" s="625"/>
      <c r="F133" s="625"/>
      <c r="G133" s="628"/>
    </row>
    <row r="134" spans="2:7" ht="12">
      <c r="B134" s="49" t="s">
        <v>50</v>
      </c>
      <c r="C134" s="625"/>
      <c r="D134" s="625"/>
      <c r="E134" s="625"/>
      <c r="F134" s="625"/>
      <c r="G134" s="628"/>
    </row>
    <row r="135" spans="2:7" ht="12">
      <c r="B135" s="49" t="s">
        <v>290</v>
      </c>
      <c r="C135" s="760">
        <f>160689594-1823156</f>
        <v>158866438</v>
      </c>
      <c r="D135" s="760"/>
      <c r="E135" s="760"/>
      <c r="F135" s="760"/>
      <c r="G135" s="626">
        <f>C135-SUM(D135:F135)</f>
        <v>158866438</v>
      </c>
    </row>
    <row r="136" spans="2:7" ht="12">
      <c r="B136" s="49"/>
      <c r="C136" s="625"/>
      <c r="D136" s="625"/>
      <c r="E136" s="625"/>
      <c r="F136" s="625"/>
      <c r="G136" s="628"/>
    </row>
    <row r="137" spans="2:7" ht="12">
      <c r="B137" s="49" t="s">
        <v>291</v>
      </c>
      <c r="C137" s="760"/>
      <c r="D137" s="760"/>
      <c r="E137" s="760"/>
      <c r="F137" s="760"/>
      <c r="G137" s="626">
        <f>C137-SUM(D137:F137)</f>
        <v>0</v>
      </c>
    </row>
    <row r="138" spans="2:7" ht="12">
      <c r="B138" s="49"/>
      <c r="C138" s="30"/>
      <c r="D138" s="30"/>
      <c r="E138" s="30"/>
      <c r="F138" s="30"/>
      <c r="G138" s="628"/>
    </row>
    <row r="139" spans="2:7" ht="12">
      <c r="B139" s="49" t="s">
        <v>309</v>
      </c>
      <c r="C139" s="629">
        <f>SUM(C135:C138)</f>
        <v>158866438</v>
      </c>
      <c r="D139" s="629">
        <f>SUM(D135:D138)</f>
        <v>0</v>
      </c>
      <c r="E139" s="629">
        <f>SUM(E135:E138)</f>
        <v>0</v>
      </c>
      <c r="F139" s="629">
        <f>SUM(F135:F138)</f>
        <v>0</v>
      </c>
      <c r="G139" s="629">
        <f>SUM(G135:G138)</f>
        <v>158866438</v>
      </c>
    </row>
    <row r="140" spans="2:7" ht="12">
      <c r="B140" s="49"/>
      <c r="C140" s="30"/>
      <c r="D140" s="30"/>
      <c r="E140" s="30"/>
      <c r="F140" s="30"/>
      <c r="G140" s="628"/>
    </row>
    <row r="141" spans="2:7" ht="12">
      <c r="B141" s="49" t="s">
        <v>293</v>
      </c>
      <c r="C141" s="760"/>
      <c r="D141" s="760"/>
      <c r="E141" s="760"/>
      <c r="F141" s="760"/>
      <c r="G141" s="626">
        <f>C141-SUM(D141:F141)</f>
        <v>0</v>
      </c>
    </row>
    <row r="142" spans="2:7" ht="12">
      <c r="B142" s="49"/>
      <c r="C142" s="625"/>
      <c r="D142" s="625"/>
      <c r="E142" s="625"/>
      <c r="F142" s="625"/>
      <c r="G142" s="628"/>
    </row>
    <row r="143" spans="2:7" ht="12">
      <c r="B143" s="49" t="s">
        <v>294</v>
      </c>
      <c r="C143" s="760">
        <v>1823157</v>
      </c>
      <c r="D143" s="760"/>
      <c r="E143" s="760"/>
      <c r="F143" s="760"/>
      <c r="G143" s="626">
        <f>C143-SUM(D143:F143)</f>
        <v>1823157</v>
      </c>
    </row>
    <row r="144" spans="2:7" ht="12">
      <c r="B144" s="49"/>
      <c r="C144" s="30"/>
      <c r="D144" s="30"/>
      <c r="E144" s="30"/>
      <c r="F144" s="30"/>
      <c r="G144" s="628"/>
    </row>
    <row r="145" spans="2:7" ht="12">
      <c r="B145" s="49" t="s">
        <v>295</v>
      </c>
      <c r="C145" s="629">
        <f>SUM(C129,C132,C139,C141,C143)</f>
        <v>160689595</v>
      </c>
      <c r="D145" s="629">
        <f>SUM(D129,D132,D139,D141,D143)</f>
        <v>0</v>
      </c>
      <c r="E145" s="629">
        <f>SUM(E129,E132,E139,E141,E143)</f>
        <v>0</v>
      </c>
      <c r="F145" s="629">
        <f>SUM(F129,F132,F139,F141,F143)</f>
        <v>0</v>
      </c>
      <c r="G145" s="629">
        <f>SUM(G129,G132,G139,G141,G143)</f>
        <v>160689595</v>
      </c>
    </row>
    <row r="146" spans="2:7" ht="12">
      <c r="B146" s="49"/>
      <c r="C146" s="28"/>
      <c r="D146" s="28"/>
      <c r="E146" s="28"/>
      <c r="F146" s="28"/>
      <c r="G146" s="627"/>
    </row>
    <row r="147" spans="2:7" ht="12">
      <c r="B147" s="49" t="s">
        <v>51</v>
      </c>
      <c r="C147" s="30"/>
      <c r="D147" s="30"/>
      <c r="E147" s="30"/>
      <c r="F147" s="30"/>
      <c r="G147" s="628"/>
    </row>
    <row r="148" spans="2:7" ht="12">
      <c r="B148" s="49" t="s">
        <v>296</v>
      </c>
      <c r="C148" s="629">
        <f>SUM(C104,C113,C145)</f>
        <v>248392049</v>
      </c>
      <c r="D148" s="629">
        <f>SUM(D104,D113,D145)</f>
        <v>0</v>
      </c>
      <c r="E148" s="629">
        <f>SUM(E104,E113,E145)</f>
        <v>0</v>
      </c>
      <c r="F148" s="629">
        <f>SUM(F104,F113,F145)</f>
        <v>0</v>
      </c>
      <c r="G148" s="629">
        <f>SUM(G104,G113,G145)</f>
        <v>248392049</v>
      </c>
    </row>
    <row r="149" spans="2:7" ht="12">
      <c r="B149" s="49"/>
      <c r="C149" s="30"/>
      <c r="D149" s="30"/>
      <c r="E149" s="30"/>
      <c r="F149" s="30"/>
      <c r="G149" s="628"/>
    </row>
    <row r="150" spans="2:7" ht="12">
      <c r="B150" s="49" t="s">
        <v>52</v>
      </c>
      <c r="C150" s="30"/>
      <c r="D150" s="30"/>
      <c r="E150" s="30"/>
      <c r="F150" s="30"/>
      <c r="G150" s="628"/>
    </row>
    <row r="151" spans="2:7" ht="12">
      <c r="B151" s="49"/>
      <c r="C151" s="30"/>
      <c r="D151" s="30"/>
      <c r="E151" s="30"/>
      <c r="F151" s="30"/>
      <c r="G151" s="628"/>
    </row>
    <row r="152" spans="2:7" ht="12">
      <c r="B152" s="49" t="s">
        <v>53</v>
      </c>
      <c r="C152" s="30"/>
      <c r="D152" s="30"/>
      <c r="E152" s="30"/>
      <c r="F152" s="30"/>
      <c r="G152" s="628"/>
    </row>
    <row r="153" spans="2:7" ht="12">
      <c r="B153" s="49" t="s">
        <v>297</v>
      </c>
      <c r="C153" s="760">
        <v>1664997</v>
      </c>
      <c r="D153" s="760"/>
      <c r="E153" s="760"/>
      <c r="F153" s="760"/>
      <c r="G153" s="626">
        <f>C153-SUM(D153:F153)</f>
        <v>1664997</v>
      </c>
    </row>
    <row r="154" spans="2:7" ht="12">
      <c r="B154" s="49" t="s">
        <v>308</v>
      </c>
      <c r="C154" s="760"/>
      <c r="D154" s="760"/>
      <c r="E154" s="760"/>
      <c r="F154" s="760"/>
      <c r="G154" s="626">
        <f>C154-SUM(D154:F154)</f>
        <v>0</v>
      </c>
    </row>
    <row r="155" spans="2:7" ht="12">
      <c r="B155" s="49" t="s">
        <v>299</v>
      </c>
      <c r="C155" s="760"/>
      <c r="D155" s="760"/>
      <c r="E155" s="760"/>
      <c r="F155" s="760"/>
      <c r="G155" s="626">
        <f>C155-SUM(D155:F155)</f>
        <v>0</v>
      </c>
    </row>
    <row r="156" spans="2:7" ht="12">
      <c r="B156" s="49" t="s">
        <v>300</v>
      </c>
      <c r="C156" s="760"/>
      <c r="D156" s="760"/>
      <c r="E156" s="760"/>
      <c r="F156" s="760"/>
      <c r="G156" s="626">
        <f>C156-SUM(D156:F156)</f>
        <v>0</v>
      </c>
    </row>
    <row r="157" spans="2:7" ht="12">
      <c r="B157" s="49" t="s">
        <v>301</v>
      </c>
      <c r="C157" s="629">
        <f>SUM(C153:C156)</f>
        <v>1664997</v>
      </c>
      <c r="D157" s="629">
        <f>SUM(D153:D156)</f>
        <v>0</v>
      </c>
      <c r="E157" s="629">
        <f>SUM(E153:E156)</f>
        <v>0</v>
      </c>
      <c r="F157" s="629">
        <f>SUM(F153:F156)</f>
        <v>0</v>
      </c>
      <c r="G157" s="629">
        <f>SUM(G153:G156)</f>
        <v>1664997</v>
      </c>
    </row>
    <row r="158" spans="2:7" ht="12">
      <c r="B158" s="49"/>
      <c r="C158" s="30"/>
      <c r="D158" s="30"/>
      <c r="E158" s="30"/>
      <c r="F158" s="30"/>
      <c r="G158" s="628"/>
    </row>
    <row r="159" spans="2:7" ht="12">
      <c r="B159" s="49" t="s">
        <v>313</v>
      </c>
      <c r="C159" s="760">
        <v>179</v>
      </c>
      <c r="D159" s="760"/>
      <c r="E159" s="760"/>
      <c r="F159" s="760"/>
      <c r="G159" s="626">
        <f>C159-SUM(D159:F159)</f>
        <v>179</v>
      </c>
    </row>
    <row r="160" spans="2:7" ht="12">
      <c r="B160" s="49" t="s">
        <v>314</v>
      </c>
      <c r="C160" s="760"/>
      <c r="D160" s="760"/>
      <c r="E160" s="760"/>
      <c r="F160" s="760"/>
      <c r="G160" s="626">
        <f>C160-SUM(D160:F160)</f>
        <v>0</v>
      </c>
    </row>
    <row r="161" spans="2:7" ht="12">
      <c r="B161" s="49" t="s">
        <v>315</v>
      </c>
      <c r="C161" s="760"/>
      <c r="D161" s="760"/>
      <c r="E161" s="760"/>
      <c r="F161" s="760"/>
      <c r="G161" s="626">
        <f>C161-SUM(D161:F161)</f>
        <v>0</v>
      </c>
    </row>
    <row r="162" spans="2:7" ht="12">
      <c r="B162" s="49" t="s">
        <v>302</v>
      </c>
      <c r="C162" s="629">
        <f>C157+SUM(C159:C161)</f>
        <v>1665176</v>
      </c>
      <c r="D162" s="629">
        <f>D157+SUM(D159:D161)</f>
        <v>0</v>
      </c>
      <c r="E162" s="629">
        <f>E157+SUM(E159:E161)</f>
        <v>0</v>
      </c>
      <c r="F162" s="629">
        <f>F157+SUM(F159:F161)</f>
        <v>0</v>
      </c>
      <c r="G162" s="629">
        <f>G157+SUM(G159:G161)</f>
        <v>1665176</v>
      </c>
    </row>
    <row r="163" spans="2:7" ht="12">
      <c r="B163" s="49"/>
      <c r="C163" s="30"/>
      <c r="D163" s="30"/>
      <c r="E163" s="30"/>
      <c r="F163" s="30"/>
      <c r="G163" s="628"/>
    </row>
    <row r="164" spans="2:7" ht="12">
      <c r="B164" s="432" t="s">
        <v>303</v>
      </c>
      <c r="C164" s="629">
        <f>SUM(C148,C162)</f>
        <v>250057225</v>
      </c>
      <c r="D164" s="629">
        <f>SUM(D148,D162)</f>
        <v>0</v>
      </c>
      <c r="E164" s="629">
        <f>SUM(E148,E162)</f>
        <v>0</v>
      </c>
      <c r="F164" s="629">
        <f>SUM(F148,F162)</f>
        <v>0</v>
      </c>
      <c r="G164" s="629">
        <f>SUM(G148,G162)</f>
        <v>250057225</v>
      </c>
    </row>
    <row r="165" spans="2:7" ht="12.75" thickBot="1">
      <c r="B165" s="49"/>
      <c r="C165" s="27"/>
      <c r="D165" s="27"/>
      <c r="E165" s="27"/>
      <c r="F165" s="27"/>
      <c r="G165" s="50"/>
    </row>
    <row r="166" spans="2:7" ht="13.5" customHeight="1" thickBot="1" thickTop="1">
      <c r="B166" s="820" t="s">
        <v>80</v>
      </c>
      <c r="C166" s="821"/>
      <c r="D166" s="821"/>
      <c r="E166" s="821"/>
      <c r="F166" s="821"/>
      <c r="G166" s="822"/>
    </row>
    <row r="167" spans="2:7" ht="12.75" thickTop="1">
      <c r="B167" s="49"/>
      <c r="C167" s="31"/>
      <c r="D167" s="31"/>
      <c r="E167" s="31"/>
      <c r="F167" s="31"/>
      <c r="G167" s="52"/>
    </row>
    <row r="168" spans="2:7" ht="12">
      <c r="B168" s="49"/>
      <c r="C168" s="31"/>
      <c r="D168" s="31"/>
      <c r="E168" s="31"/>
      <c r="F168" s="31"/>
      <c r="G168" s="52"/>
    </row>
    <row r="169" spans="2:7" ht="12">
      <c r="B169" s="49"/>
      <c r="C169" s="39" t="s">
        <v>55</v>
      </c>
      <c r="D169" s="39" t="s">
        <v>56</v>
      </c>
      <c r="E169" s="39" t="s">
        <v>57</v>
      </c>
      <c r="F169" s="39" t="s">
        <v>58</v>
      </c>
      <c r="G169" s="54" t="s">
        <v>59</v>
      </c>
    </row>
    <row r="170" spans="2:7" ht="12">
      <c r="B170" s="49"/>
      <c r="C170" s="27"/>
      <c r="D170" s="27"/>
      <c r="E170" s="27"/>
      <c r="F170" s="27"/>
      <c r="G170" s="50"/>
    </row>
    <row r="171" spans="2:7" ht="12">
      <c r="B171" s="49" t="s">
        <v>81</v>
      </c>
      <c r="C171" s="31"/>
      <c r="D171" s="31"/>
      <c r="E171" s="31"/>
      <c r="F171" s="31"/>
      <c r="G171" s="52"/>
    </row>
    <row r="172" spans="2:7" ht="12">
      <c r="B172" s="49"/>
      <c r="C172" s="31"/>
      <c r="D172" s="31"/>
      <c r="E172" s="31"/>
      <c r="F172" s="31"/>
      <c r="G172" s="52"/>
    </row>
    <row r="173" spans="2:7" ht="12">
      <c r="B173" s="49" t="s">
        <v>304</v>
      </c>
      <c r="C173" s="760"/>
      <c r="D173" s="760"/>
      <c r="E173" s="760"/>
      <c r="F173" s="760"/>
      <c r="G173" s="760"/>
    </row>
    <row r="174" spans="2:7" ht="12">
      <c r="B174" s="49"/>
      <c r="C174" s="625"/>
      <c r="D174" s="625"/>
      <c r="E174" s="625"/>
      <c r="F174" s="625"/>
      <c r="G174" s="625"/>
    </row>
    <row r="175" spans="2:7" ht="12">
      <c r="B175" s="49" t="s">
        <v>305</v>
      </c>
      <c r="C175" s="760"/>
      <c r="D175" s="760"/>
      <c r="E175" s="760"/>
      <c r="F175" s="760"/>
      <c r="G175" s="760"/>
    </row>
    <row r="176" spans="2:7" ht="12">
      <c r="B176" s="49"/>
      <c r="C176" s="625"/>
      <c r="D176" s="625"/>
      <c r="E176" s="625"/>
      <c r="F176" s="625"/>
      <c r="G176" s="625"/>
    </row>
    <row r="177" spans="2:7" ht="12">
      <c r="B177" s="49" t="s">
        <v>306</v>
      </c>
      <c r="C177" s="760"/>
      <c r="D177" s="760"/>
      <c r="E177" s="760"/>
      <c r="F177" s="760"/>
      <c r="G177" s="760"/>
    </row>
    <row r="178" spans="2:7" ht="12">
      <c r="B178" s="49"/>
      <c r="C178" s="30"/>
      <c r="D178" s="30"/>
      <c r="E178" s="30"/>
      <c r="F178" s="30"/>
      <c r="G178" s="628"/>
    </row>
    <row r="179" spans="2:7" ht="12">
      <c r="B179" s="49" t="s">
        <v>307</v>
      </c>
      <c r="C179" s="629">
        <f>SUM(C173:C178)</f>
        <v>0</v>
      </c>
      <c r="D179" s="629">
        <f>SUM(D173:D178)</f>
        <v>0</v>
      </c>
      <c r="E179" s="629">
        <f>SUM(E173:E178)</f>
        <v>0</v>
      </c>
      <c r="F179" s="629">
        <f>SUM(F173:F178)</f>
        <v>0</v>
      </c>
      <c r="G179" s="629">
        <f>SUM(G173:G178)</f>
        <v>0</v>
      </c>
    </row>
    <row r="180" spans="2:7" ht="12">
      <c r="B180" s="55"/>
      <c r="C180" s="56"/>
      <c r="D180" s="56"/>
      <c r="E180" s="56"/>
      <c r="F180" s="56"/>
      <c r="G180" s="57"/>
    </row>
    <row r="181" spans="2:7" ht="12">
      <c r="B181" s="67"/>
      <c r="C181" s="32"/>
      <c r="D181" s="32"/>
      <c r="E181" s="32"/>
      <c r="F181" s="32"/>
      <c r="G181" s="33"/>
    </row>
    <row r="182" spans="2:3" ht="12.75">
      <c r="B182" s="541" t="s">
        <v>499</v>
      </c>
      <c r="C182" s="119"/>
    </row>
    <row r="65536" spans="2:3" ht="12.75">
      <c r="B65536" s="547"/>
      <c r="C65536" s="548"/>
    </row>
  </sheetData>
  <sheetProtection password="CCB6" sheet="1" objects="1" scenarios="1"/>
  <mergeCells count="4">
    <mergeCell ref="D3:F3"/>
    <mergeCell ref="B74:G74"/>
    <mergeCell ref="D95:F95"/>
    <mergeCell ref="B166:G166"/>
  </mergeCells>
  <conditionalFormatting sqref="C12:F12 C17:F17 C19:F19 C29:F29 C40:F40 C49:F49 C61:F64 C67:F69 C31:F31 C33:F33 C35:F35 C43:F43 C45:F45 C51:F51 C85:G85 C83:G83 C81:G81">
    <cfRule type="cellIs" priority="1" dxfId="0" operator="notBetween" stopIfTrue="1">
      <formula>C104*1.15</formula>
      <formula>C104*0.85</formula>
    </cfRule>
  </conditionalFormatting>
  <dataValidations count="1"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C12:F12 C17:F17 C19:F19 C29:F29 C31:F31 C33:F33 C35:F35 C40:F40 C43:F43 C45:F45 C49:F49 C51:F51 C61:F64 C67:F69 C83:G83 C85:G85 C81:G81">
      <formula1>AND(C12&lt;=(1+fundthreshold)*C104,C12&gt;=(1-fundthreshold)*C104)</formula1>
    </dataValidation>
  </dataValidations>
  <printOptions horizontalCentered="1" verticalCentered="1"/>
  <pageMargins left="0.17" right="0.22" top="0.37" bottom="0.27" header="0.19" footer="0.16"/>
  <pageSetup horizontalDpi="600" verticalDpi="600" orientation="portrait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U12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90" customWidth="1"/>
    <col min="2" max="2" width="2.57421875" style="90" customWidth="1"/>
    <col min="3" max="3" width="3.28125" style="90" customWidth="1"/>
    <col min="4" max="4" width="68.7109375" style="90" customWidth="1"/>
    <col min="5" max="5" width="14.8515625" style="90" bestFit="1" customWidth="1"/>
    <col min="6" max="6" width="12.7109375" style="90" bestFit="1" customWidth="1"/>
    <col min="7" max="16384" width="9.140625" style="90" customWidth="1"/>
  </cols>
  <sheetData>
    <row r="1" ht="12.75" thickBot="1"/>
    <row r="2" spans="2:21" ht="12.75" customHeight="1" thickBot="1">
      <c r="B2" s="828" t="s">
        <v>83</v>
      </c>
      <c r="C2" s="829"/>
      <c r="D2" s="829"/>
      <c r="E2" s="829"/>
      <c r="F2" s="830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2:21" ht="12">
      <c r="B3" s="566"/>
      <c r="C3" s="137"/>
      <c r="D3" s="421"/>
      <c r="E3" s="418" t="s">
        <v>84</v>
      </c>
      <c r="F3" s="431" t="s">
        <v>85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2:20" ht="12">
      <c r="B4" s="566"/>
      <c r="C4" s="137"/>
      <c r="D4" s="421"/>
      <c r="E4" s="418" t="s">
        <v>86</v>
      </c>
      <c r="F4" s="422" t="s">
        <v>87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12.75" customHeight="1">
      <c r="B5" s="566" t="s">
        <v>149</v>
      </c>
      <c r="C5" s="831" t="s">
        <v>407</v>
      </c>
      <c r="D5" s="832"/>
      <c r="E5" s="419"/>
      <c r="F5" s="41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2:20" ht="12.75" customHeight="1">
      <c r="B6" s="566" t="s">
        <v>153</v>
      </c>
      <c r="C6" s="831" t="s">
        <v>397</v>
      </c>
      <c r="D6" s="832"/>
      <c r="E6" s="419"/>
      <c r="F6" s="41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2:20" ht="12.75" customHeight="1">
      <c r="B7" s="566" t="s">
        <v>362</v>
      </c>
      <c r="C7" s="831" t="s">
        <v>398</v>
      </c>
      <c r="D7" s="832"/>
      <c r="E7" s="419"/>
      <c r="F7" s="419"/>
      <c r="G7" s="129"/>
      <c r="H7" s="54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2:21" ht="12">
      <c r="B8" s="566" t="s">
        <v>168</v>
      </c>
      <c r="C8" s="567" t="s">
        <v>396</v>
      </c>
      <c r="D8" s="568"/>
      <c r="E8" s="569">
        <f>'561-p2'!D83</f>
        <v>0</v>
      </c>
      <c r="F8" s="570">
        <f>'561-p3'!D72</f>
        <v>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2:21" ht="12.75" customHeight="1">
      <c r="B9" s="566" t="s">
        <v>172</v>
      </c>
      <c r="C9" s="831" t="s">
        <v>399</v>
      </c>
      <c r="D9" s="832"/>
      <c r="E9" s="419"/>
      <c r="F9" s="41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2:21" ht="12.75" customHeight="1">
      <c r="B10" s="566" t="s">
        <v>174</v>
      </c>
      <c r="C10" s="831" t="s">
        <v>400</v>
      </c>
      <c r="D10" s="832"/>
      <c r="E10" s="419"/>
      <c r="F10" s="41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2:21" ht="12.75" customHeight="1">
      <c r="B11" s="566" t="s">
        <v>176</v>
      </c>
      <c r="C11" s="831" t="s">
        <v>363</v>
      </c>
      <c r="D11" s="832"/>
      <c r="E11" s="419"/>
      <c r="F11" s="41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2:21" ht="12">
      <c r="B12" s="566"/>
      <c r="C12" s="571" t="s">
        <v>364</v>
      </c>
      <c r="D12" s="430" t="s">
        <v>395</v>
      </c>
      <c r="E12" s="569">
        <f>'561-p2'!E83</f>
        <v>0</v>
      </c>
      <c r="F12" s="570">
        <f>'561-p3'!E72</f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2:21" ht="12">
      <c r="B13" s="566"/>
      <c r="C13" s="571" t="s">
        <v>365</v>
      </c>
      <c r="D13" s="421" t="s">
        <v>409</v>
      </c>
      <c r="E13" s="419"/>
      <c r="F13" s="41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2:21" ht="12">
      <c r="B14" s="566"/>
      <c r="C14" s="571" t="s">
        <v>366</v>
      </c>
      <c r="D14" s="430" t="s">
        <v>394</v>
      </c>
      <c r="E14" s="569">
        <f>'561-p2'!F83</f>
        <v>0</v>
      </c>
      <c r="F14" s="570">
        <f>'561-p3'!F72</f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2:21" ht="12">
      <c r="B15" s="566"/>
      <c r="C15" s="571" t="s">
        <v>367</v>
      </c>
      <c r="D15" s="421" t="s">
        <v>406</v>
      </c>
      <c r="E15" s="419"/>
      <c r="F15" s="41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2:21" ht="12">
      <c r="B16" s="566"/>
      <c r="C16" s="571" t="s">
        <v>368</v>
      </c>
      <c r="D16" s="421" t="s">
        <v>405</v>
      </c>
      <c r="E16" s="419"/>
      <c r="F16" s="41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</row>
    <row r="17" spans="2:21" ht="12">
      <c r="B17" s="566"/>
      <c r="C17" s="571" t="s">
        <v>369</v>
      </c>
      <c r="D17" s="421" t="s">
        <v>404</v>
      </c>
      <c r="E17" s="419"/>
      <c r="F17" s="41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2:21" ht="12">
      <c r="B18" s="566"/>
      <c r="C18" s="571" t="s">
        <v>370</v>
      </c>
      <c r="D18" s="421" t="s">
        <v>403</v>
      </c>
      <c r="E18" s="419"/>
      <c r="F18" s="41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2:21" ht="12">
      <c r="B19" s="566"/>
      <c r="C19" s="571" t="s">
        <v>371</v>
      </c>
      <c r="D19" s="421" t="s">
        <v>410</v>
      </c>
      <c r="E19" s="419"/>
      <c r="F19" s="41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2:21" ht="12">
      <c r="B20" s="566"/>
      <c r="C20" s="571" t="s">
        <v>372</v>
      </c>
      <c r="D20" s="421" t="s">
        <v>402</v>
      </c>
      <c r="E20" s="419"/>
      <c r="F20" s="41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2:21" ht="12">
      <c r="B21" s="566"/>
      <c r="C21" s="571" t="s">
        <v>373</v>
      </c>
      <c r="D21" s="421" t="s">
        <v>401</v>
      </c>
      <c r="E21" s="419"/>
      <c r="F21" s="41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2:21" ht="12">
      <c r="B22" s="566"/>
      <c r="C22" s="572" t="s">
        <v>374</v>
      </c>
      <c r="D22" s="581"/>
      <c r="E22" s="419"/>
      <c r="F22" s="41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</row>
    <row r="23" spans="2:21" ht="12">
      <c r="B23" s="566"/>
      <c r="C23" s="572" t="s">
        <v>375</v>
      </c>
      <c r="D23" s="581"/>
      <c r="E23" s="419"/>
      <c r="F23" s="41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2:21" ht="12">
      <c r="B24" s="566"/>
      <c r="C24" s="572" t="s">
        <v>376</v>
      </c>
      <c r="D24" s="581"/>
      <c r="E24" s="419"/>
      <c r="F24" s="41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2:21" ht="12">
      <c r="B25" s="566"/>
      <c r="C25" s="572" t="s">
        <v>377</v>
      </c>
      <c r="D25" s="581"/>
      <c r="E25" s="419"/>
      <c r="F25" s="41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2:21" ht="12">
      <c r="B26" s="566"/>
      <c r="C26" s="572" t="s">
        <v>378</v>
      </c>
      <c r="D26" s="581"/>
      <c r="E26" s="419"/>
      <c r="F26" s="41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2:21" ht="12">
      <c r="B27" s="566"/>
      <c r="C27" s="572" t="s">
        <v>379</v>
      </c>
      <c r="D27" s="581"/>
      <c r="E27" s="419"/>
      <c r="F27" s="41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2:21" ht="12">
      <c r="B28" s="566"/>
      <c r="C28" s="572" t="s">
        <v>380</v>
      </c>
      <c r="D28" s="581"/>
      <c r="E28" s="419"/>
      <c r="F28" s="41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</row>
    <row r="29" spans="2:21" ht="12">
      <c r="B29" s="566"/>
      <c r="C29" s="572" t="s">
        <v>381</v>
      </c>
      <c r="D29" s="581"/>
      <c r="E29" s="419"/>
      <c r="F29" s="41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</row>
    <row r="30" spans="2:21" ht="12">
      <c r="B30" s="566"/>
      <c r="C30" s="572" t="s">
        <v>382</v>
      </c>
      <c r="D30" s="581"/>
      <c r="E30" s="419"/>
      <c r="F30" s="41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2:21" ht="12">
      <c r="B31" s="566"/>
      <c r="C31" s="572" t="s">
        <v>383</v>
      </c>
      <c r="D31" s="581"/>
      <c r="E31" s="419"/>
      <c r="F31" s="41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2:21" ht="12">
      <c r="B32" s="566"/>
      <c r="C32" s="572" t="s">
        <v>384</v>
      </c>
      <c r="D32" s="581"/>
      <c r="E32" s="419"/>
      <c r="F32" s="41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2:21" ht="12">
      <c r="B33" s="566"/>
      <c r="C33" s="572" t="s">
        <v>385</v>
      </c>
      <c r="D33" s="582"/>
      <c r="E33" s="419"/>
      <c r="F33" s="41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2:21" ht="12">
      <c r="B34" s="566"/>
      <c r="C34" s="572" t="s">
        <v>386</v>
      </c>
      <c r="D34" s="582"/>
      <c r="E34" s="419"/>
      <c r="F34" s="41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2:21" ht="12">
      <c r="B35" s="566"/>
      <c r="C35" s="572" t="s">
        <v>387</v>
      </c>
      <c r="D35" s="582"/>
      <c r="E35" s="419"/>
      <c r="F35" s="41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2:21" ht="12">
      <c r="B36" s="566"/>
      <c r="C36" s="572" t="s">
        <v>388</v>
      </c>
      <c r="D36" s="582"/>
      <c r="E36" s="419"/>
      <c r="F36" s="41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2:21" ht="12">
      <c r="B37" s="566"/>
      <c r="C37" s="572" t="s">
        <v>389</v>
      </c>
      <c r="D37" s="582"/>
      <c r="E37" s="419"/>
      <c r="F37" s="41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2:21" ht="12">
      <c r="B38" s="566"/>
      <c r="C38" s="572" t="s">
        <v>390</v>
      </c>
      <c r="D38" s="582"/>
      <c r="E38" s="419"/>
      <c r="F38" s="41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2:21" ht="12">
      <c r="B39" s="566"/>
      <c r="C39" s="572" t="s">
        <v>391</v>
      </c>
      <c r="D39" s="582"/>
      <c r="E39" s="419"/>
      <c r="F39" s="41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2:21" ht="12">
      <c r="B40" s="566"/>
      <c r="C40" s="572" t="s">
        <v>392</v>
      </c>
      <c r="D40" s="582"/>
      <c r="E40" s="419"/>
      <c r="F40" s="41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2:21" ht="12">
      <c r="B41" s="566"/>
      <c r="C41" s="572" t="s">
        <v>393</v>
      </c>
      <c r="D41" s="582"/>
      <c r="E41" s="419"/>
      <c r="F41" s="41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</row>
    <row r="42" spans="2:21" ht="12.75" customHeight="1">
      <c r="B42" s="566"/>
      <c r="C42" s="826" t="s">
        <v>408</v>
      </c>
      <c r="D42" s="827"/>
      <c r="E42" s="412">
        <f>SUM(E12:E41)</f>
        <v>0</v>
      </c>
      <c r="F42" s="423">
        <f>SUM(F12:F41)</f>
        <v>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</row>
    <row r="43" spans="2:21" ht="12">
      <c r="B43" s="424" t="s">
        <v>356</v>
      </c>
      <c r="C43" s="137"/>
      <c r="D43" s="142"/>
      <c r="E43" s="412">
        <f>SUM(E5:E10)+E42</f>
        <v>0</v>
      </c>
      <c r="F43" s="423">
        <f>SUM(F5:F10)+F42</f>
        <v>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2:21" ht="12">
      <c r="B44" s="424" t="s">
        <v>88</v>
      </c>
      <c r="C44" s="137"/>
      <c r="D44" s="142"/>
      <c r="E44" s="412">
        <f>E43+'561-p2'!G83</f>
        <v>0</v>
      </c>
      <c r="F44" s="423">
        <f>F43+'561-p3'!G72</f>
        <v>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2:21" ht="12">
      <c r="B45" s="425" t="s">
        <v>89</v>
      </c>
      <c r="C45" s="137"/>
      <c r="D45" s="142"/>
      <c r="E45" s="420"/>
      <c r="F45" s="426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2:21" ht="12">
      <c r="B46" s="427" t="s">
        <v>90</v>
      </c>
      <c r="C46" s="156"/>
      <c r="D46" s="573"/>
      <c r="E46" s="428"/>
      <c r="F46" s="574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2:21" ht="12">
      <c r="B47" s="429" t="s">
        <v>91</v>
      </c>
      <c r="C47" s="575"/>
      <c r="D47" s="575"/>
      <c r="E47" s="576"/>
      <c r="F47" s="577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2:21" ht="12">
      <c r="B48" s="478"/>
      <c r="C48" s="479"/>
      <c r="D48" s="479"/>
      <c r="E48" s="479"/>
      <c r="F48" s="480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2:21" ht="12">
      <c r="B49" s="478"/>
      <c r="C49" s="479"/>
      <c r="D49" s="479"/>
      <c r="E49" s="479"/>
      <c r="F49" s="48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2:21" ht="12">
      <c r="B50" s="478"/>
      <c r="C50" s="479"/>
      <c r="D50" s="479"/>
      <c r="E50" s="479"/>
      <c r="F50" s="480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</row>
    <row r="51" spans="2:21" ht="12">
      <c r="B51" s="478"/>
      <c r="C51" s="479"/>
      <c r="D51" s="479"/>
      <c r="E51" s="479"/>
      <c r="F51" s="480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</row>
    <row r="52" spans="2:21" ht="12">
      <c r="B52" s="478"/>
      <c r="C52" s="479"/>
      <c r="D52" s="479"/>
      <c r="E52" s="479"/>
      <c r="F52" s="480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</row>
    <row r="53" spans="2:21" ht="12">
      <c r="B53" s="478"/>
      <c r="C53" s="479"/>
      <c r="D53" s="479"/>
      <c r="E53" s="479"/>
      <c r="F53" s="480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</row>
    <row r="54" spans="2:21" ht="12">
      <c r="B54" s="478"/>
      <c r="C54" s="479"/>
      <c r="D54" s="479"/>
      <c r="E54" s="479"/>
      <c r="F54" s="480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</row>
    <row r="55" spans="2:21" ht="12">
      <c r="B55" s="478"/>
      <c r="C55" s="479"/>
      <c r="D55" s="479"/>
      <c r="E55" s="479"/>
      <c r="F55" s="480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2:21" ht="12">
      <c r="B56" s="478"/>
      <c r="C56" s="479"/>
      <c r="D56" s="479"/>
      <c r="E56" s="479"/>
      <c r="F56" s="480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2:21" ht="12">
      <c r="B57" s="478"/>
      <c r="C57" s="479"/>
      <c r="D57" s="479"/>
      <c r="E57" s="479"/>
      <c r="F57" s="480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2:21" ht="12">
      <c r="B58" s="478"/>
      <c r="C58" s="479"/>
      <c r="D58" s="479"/>
      <c r="E58" s="479"/>
      <c r="F58" s="480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2:21" ht="12">
      <c r="B59" s="478"/>
      <c r="C59" s="479"/>
      <c r="D59" s="479"/>
      <c r="E59" s="479"/>
      <c r="F59" s="480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2:21" ht="12">
      <c r="B60" s="478"/>
      <c r="C60" s="479"/>
      <c r="D60" s="479"/>
      <c r="E60" s="479"/>
      <c r="F60" s="480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2:21" ht="12.75" thickBot="1">
      <c r="B61" s="481"/>
      <c r="C61" s="482"/>
      <c r="D61" s="482"/>
      <c r="E61" s="482"/>
      <c r="F61" s="483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2:21" ht="12">
      <c r="B62" s="130" t="s">
        <v>500</v>
      </c>
      <c r="E62" s="131"/>
      <c r="F62" s="131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</row>
    <row r="63" spans="4:21" ht="12"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</row>
    <row r="64" spans="4:21" ht="12.75" thickBot="1"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</row>
    <row r="65" spans="2:21" ht="18.75" thickBot="1">
      <c r="B65" s="434" t="s">
        <v>335</v>
      </c>
      <c r="C65" s="578"/>
      <c r="D65" s="578"/>
      <c r="E65" s="435"/>
      <c r="F65" s="436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4:21" ht="12.75" thickBot="1"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2:21" ht="12.75" thickBot="1">
      <c r="B67" s="828" t="s">
        <v>83</v>
      </c>
      <c r="C67" s="829"/>
      <c r="D67" s="829"/>
      <c r="E67" s="829"/>
      <c r="F67" s="830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2:6" ht="12">
      <c r="B68" s="566"/>
      <c r="C68" s="137"/>
      <c r="D68" s="421"/>
      <c r="E68" s="418" t="s">
        <v>84</v>
      </c>
      <c r="F68" s="431" t="s">
        <v>85</v>
      </c>
    </row>
    <row r="69" spans="2:6" ht="12">
      <c r="B69" s="566"/>
      <c r="C69" s="137"/>
      <c r="D69" s="421"/>
      <c r="E69" s="418" t="s">
        <v>86</v>
      </c>
      <c r="F69" s="422" t="s">
        <v>87</v>
      </c>
    </row>
    <row r="70" spans="2:6" ht="12">
      <c r="B70" s="566" t="s">
        <v>149</v>
      </c>
      <c r="C70" s="831" t="s">
        <v>407</v>
      </c>
      <c r="D70" s="832"/>
      <c r="E70" s="762">
        <v>96395</v>
      </c>
      <c r="F70" s="762">
        <v>1282252</v>
      </c>
    </row>
    <row r="71" spans="2:6" ht="12">
      <c r="B71" s="566" t="s">
        <v>153</v>
      </c>
      <c r="C71" s="831" t="s">
        <v>397</v>
      </c>
      <c r="D71" s="832"/>
      <c r="E71" s="762">
        <v>19297901</v>
      </c>
      <c r="F71" s="762">
        <v>19298773</v>
      </c>
    </row>
    <row r="72" spans="2:6" ht="12">
      <c r="B72" s="566" t="s">
        <v>362</v>
      </c>
      <c r="C72" s="831" t="s">
        <v>398</v>
      </c>
      <c r="D72" s="832"/>
      <c r="E72" s="762">
        <v>0</v>
      </c>
      <c r="F72" s="762">
        <v>3885528</v>
      </c>
    </row>
    <row r="73" spans="2:6" ht="12">
      <c r="B73" s="566" t="s">
        <v>168</v>
      </c>
      <c r="C73" s="567" t="s">
        <v>396</v>
      </c>
      <c r="D73" s="568"/>
      <c r="E73" s="569">
        <f>'561-p2'!D185</f>
        <v>0</v>
      </c>
      <c r="F73" s="570">
        <f>'561-p3'!D164</f>
        <v>0</v>
      </c>
    </row>
    <row r="74" spans="2:6" ht="12">
      <c r="B74" s="566" t="s">
        <v>172</v>
      </c>
      <c r="C74" s="831" t="s">
        <v>399</v>
      </c>
      <c r="D74" s="832"/>
      <c r="E74" s="762"/>
      <c r="F74" s="762"/>
    </row>
    <row r="75" spans="2:6" ht="12">
      <c r="B75" s="566" t="s">
        <v>174</v>
      </c>
      <c r="C75" s="831" t="s">
        <v>400</v>
      </c>
      <c r="D75" s="832"/>
      <c r="E75" s="762">
        <v>33873</v>
      </c>
      <c r="F75" s="762">
        <v>375115</v>
      </c>
    </row>
    <row r="76" spans="2:6" ht="12">
      <c r="B76" s="566" t="s">
        <v>176</v>
      </c>
      <c r="C76" s="831" t="s">
        <v>363</v>
      </c>
      <c r="D76" s="832"/>
      <c r="E76" s="762"/>
      <c r="F76" s="762"/>
    </row>
    <row r="77" spans="2:6" ht="12">
      <c r="B77" s="566"/>
      <c r="C77" s="571" t="s">
        <v>364</v>
      </c>
      <c r="D77" s="430" t="s">
        <v>395</v>
      </c>
      <c r="E77" s="569">
        <f>'561-p2'!E185</f>
        <v>0</v>
      </c>
      <c r="F77" s="570">
        <f>'561-p3'!E164</f>
        <v>0</v>
      </c>
    </row>
    <row r="78" spans="2:6" ht="12">
      <c r="B78" s="566"/>
      <c r="C78" s="571" t="s">
        <v>365</v>
      </c>
      <c r="D78" s="421" t="s">
        <v>409</v>
      </c>
      <c r="E78" s="762"/>
      <c r="F78" s="762"/>
    </row>
    <row r="79" spans="2:6" ht="12">
      <c r="B79" s="566"/>
      <c r="C79" s="571" t="s">
        <v>366</v>
      </c>
      <c r="D79" s="430" t="s">
        <v>394</v>
      </c>
      <c r="E79" s="569">
        <f>'561-p2'!F185</f>
        <v>0</v>
      </c>
      <c r="F79" s="570">
        <f>'561-p3'!F164</f>
        <v>0</v>
      </c>
    </row>
    <row r="80" spans="2:6" ht="12">
      <c r="B80" s="566"/>
      <c r="C80" s="571" t="s">
        <v>367</v>
      </c>
      <c r="D80" s="421" t="s">
        <v>406</v>
      </c>
      <c r="E80" s="762">
        <v>55</v>
      </c>
      <c r="F80" s="762">
        <v>1348</v>
      </c>
    </row>
    <row r="81" spans="2:6" ht="12">
      <c r="B81" s="566"/>
      <c r="C81" s="571" t="s">
        <v>368</v>
      </c>
      <c r="D81" s="421" t="s">
        <v>405</v>
      </c>
      <c r="E81" s="762" t="s">
        <v>7</v>
      </c>
      <c r="F81" s="762">
        <v>3003556</v>
      </c>
    </row>
    <row r="82" spans="2:6" ht="12">
      <c r="B82" s="566"/>
      <c r="C82" s="571" t="s">
        <v>369</v>
      </c>
      <c r="D82" s="421" t="s">
        <v>404</v>
      </c>
      <c r="E82" s="762">
        <v>274369</v>
      </c>
      <c r="F82" s="762">
        <v>3566797</v>
      </c>
    </row>
    <row r="83" spans="2:6" ht="12">
      <c r="B83" s="566"/>
      <c r="C83" s="571" t="s">
        <v>370</v>
      </c>
      <c r="D83" s="421" t="s">
        <v>403</v>
      </c>
      <c r="E83" s="762" t="s">
        <v>446</v>
      </c>
      <c r="F83" s="762">
        <v>7641419</v>
      </c>
    </row>
    <row r="84" spans="2:6" ht="12">
      <c r="B84" s="566"/>
      <c r="C84" s="571" t="s">
        <v>371</v>
      </c>
      <c r="D84" s="421" t="s">
        <v>410</v>
      </c>
      <c r="E84" s="762"/>
      <c r="F84" s="762"/>
    </row>
    <row r="85" spans="2:6" ht="12">
      <c r="B85" s="566"/>
      <c r="C85" s="571" t="s">
        <v>372</v>
      </c>
      <c r="D85" s="421" t="s">
        <v>402</v>
      </c>
      <c r="E85" s="762"/>
      <c r="F85" s="762"/>
    </row>
    <row r="86" spans="2:6" ht="12">
      <c r="B86" s="566"/>
      <c r="C86" s="571" t="s">
        <v>373</v>
      </c>
      <c r="D86" s="421" t="s">
        <v>401</v>
      </c>
      <c r="E86" s="762"/>
      <c r="F86" s="762"/>
    </row>
    <row r="87" spans="2:6" ht="12">
      <c r="B87" s="566"/>
      <c r="C87" s="572" t="s">
        <v>374</v>
      </c>
      <c r="D87" s="763" t="s">
        <v>447</v>
      </c>
      <c r="E87" s="762">
        <v>28</v>
      </c>
      <c r="F87" s="762">
        <v>140</v>
      </c>
    </row>
    <row r="88" spans="2:6" ht="12">
      <c r="B88" s="566"/>
      <c r="C88" s="572" t="s">
        <v>375</v>
      </c>
      <c r="D88" s="763" t="s">
        <v>448</v>
      </c>
      <c r="E88" s="762">
        <v>14808</v>
      </c>
      <c r="F88" s="762">
        <v>148080</v>
      </c>
    </row>
    <row r="89" spans="2:6" ht="12">
      <c r="B89" s="566"/>
      <c r="C89" s="572" t="s">
        <v>376</v>
      </c>
      <c r="D89" s="763" t="s">
        <v>449</v>
      </c>
      <c r="E89" s="762">
        <v>73794</v>
      </c>
      <c r="F89" s="762">
        <v>147588</v>
      </c>
    </row>
    <row r="90" spans="2:6" ht="12">
      <c r="B90" s="566"/>
      <c r="C90" s="572" t="s">
        <v>377</v>
      </c>
      <c r="D90" s="763" t="s">
        <v>450</v>
      </c>
      <c r="E90" s="762">
        <v>647960</v>
      </c>
      <c r="F90" s="762">
        <v>4855668</v>
      </c>
    </row>
    <row r="91" spans="2:6" ht="12">
      <c r="B91" s="566"/>
      <c r="C91" s="572" t="s">
        <v>378</v>
      </c>
      <c r="D91" s="763" t="s">
        <v>451</v>
      </c>
      <c r="E91" s="762">
        <v>6738</v>
      </c>
      <c r="F91" s="762">
        <v>50407</v>
      </c>
    </row>
    <row r="92" spans="2:6" ht="12">
      <c r="B92" s="566"/>
      <c r="C92" s="572" t="s">
        <v>379</v>
      </c>
      <c r="D92" s="763" t="s">
        <v>452</v>
      </c>
      <c r="E92" s="762">
        <v>17967</v>
      </c>
      <c r="F92" s="762">
        <v>448558</v>
      </c>
    </row>
    <row r="93" spans="2:6" ht="12">
      <c r="B93" s="566"/>
      <c r="C93" s="572" t="s">
        <v>380</v>
      </c>
      <c r="D93" s="763" t="s">
        <v>453</v>
      </c>
      <c r="E93" s="762">
        <v>29368</v>
      </c>
      <c r="F93" s="762">
        <v>0</v>
      </c>
    </row>
    <row r="94" spans="2:6" ht="12">
      <c r="B94" s="566"/>
      <c r="C94" s="572" t="s">
        <v>381</v>
      </c>
      <c r="D94" s="763" t="s">
        <v>454</v>
      </c>
      <c r="E94" s="762">
        <v>20870</v>
      </c>
      <c r="F94" s="762">
        <v>859165</v>
      </c>
    </row>
    <row r="95" spans="2:6" ht="12">
      <c r="B95" s="566"/>
      <c r="C95" s="572" t="s">
        <v>382</v>
      </c>
      <c r="D95" s="763" t="s">
        <v>455</v>
      </c>
      <c r="E95" s="762"/>
      <c r="F95" s="762">
        <v>2388220</v>
      </c>
    </row>
    <row r="96" spans="2:6" ht="12">
      <c r="B96" s="566"/>
      <c r="C96" s="572" t="s">
        <v>383</v>
      </c>
      <c r="D96" s="763"/>
      <c r="E96" s="762"/>
      <c r="F96" s="762"/>
    </row>
    <row r="97" spans="2:6" ht="12">
      <c r="B97" s="566"/>
      <c r="C97" s="572" t="s">
        <v>384</v>
      </c>
      <c r="D97" s="763"/>
      <c r="E97" s="762"/>
      <c r="F97" s="762"/>
    </row>
    <row r="98" spans="2:6" ht="12">
      <c r="B98" s="566"/>
      <c r="C98" s="572" t="s">
        <v>385</v>
      </c>
      <c r="D98" s="764"/>
      <c r="E98" s="762"/>
      <c r="F98" s="762"/>
    </row>
    <row r="99" spans="2:6" ht="12">
      <c r="B99" s="566"/>
      <c r="C99" s="572" t="s">
        <v>386</v>
      </c>
      <c r="D99" s="764"/>
      <c r="E99" s="762"/>
      <c r="F99" s="762"/>
    </row>
    <row r="100" spans="2:6" ht="12">
      <c r="B100" s="566"/>
      <c r="C100" s="572" t="s">
        <v>387</v>
      </c>
      <c r="D100" s="764"/>
      <c r="E100" s="762"/>
      <c r="F100" s="762"/>
    </row>
    <row r="101" spans="2:6" ht="12">
      <c r="B101" s="566"/>
      <c r="C101" s="572" t="s">
        <v>388</v>
      </c>
      <c r="D101" s="764"/>
      <c r="E101" s="762"/>
      <c r="F101" s="762"/>
    </row>
    <row r="102" spans="2:6" ht="12">
      <c r="B102" s="566"/>
      <c r="C102" s="572" t="s">
        <v>389</v>
      </c>
      <c r="D102" s="764"/>
      <c r="E102" s="762"/>
      <c r="F102" s="762"/>
    </row>
    <row r="103" spans="2:6" ht="12">
      <c r="B103" s="566"/>
      <c r="C103" s="572" t="s">
        <v>390</v>
      </c>
      <c r="D103" s="764"/>
      <c r="E103" s="762"/>
      <c r="F103" s="762"/>
    </row>
    <row r="104" spans="2:6" ht="12">
      <c r="B104" s="566"/>
      <c r="C104" s="572" t="s">
        <v>391</v>
      </c>
      <c r="D104" s="764"/>
      <c r="E104" s="762"/>
      <c r="F104" s="762"/>
    </row>
    <row r="105" spans="2:6" ht="12">
      <c r="B105" s="566"/>
      <c r="C105" s="572" t="s">
        <v>392</v>
      </c>
      <c r="D105" s="764"/>
      <c r="E105" s="762"/>
      <c r="F105" s="762"/>
    </row>
    <row r="106" spans="2:6" ht="12">
      <c r="B106" s="566"/>
      <c r="C106" s="572" t="s">
        <v>393</v>
      </c>
      <c r="D106" s="764"/>
      <c r="E106" s="762"/>
      <c r="F106" s="762"/>
    </row>
    <row r="107" spans="2:6" ht="12">
      <c r="B107" s="566"/>
      <c r="C107" s="826" t="s">
        <v>408</v>
      </c>
      <c r="D107" s="827"/>
      <c r="E107" s="412">
        <f>SUM(E77:E106)</f>
        <v>1085957</v>
      </c>
      <c r="F107" s="423">
        <f>SUM(F77:F106)</f>
        <v>23110946</v>
      </c>
    </row>
    <row r="108" spans="2:6" ht="12">
      <c r="B108" s="424" t="s">
        <v>356</v>
      </c>
      <c r="C108" s="137"/>
      <c r="D108" s="142"/>
      <c r="E108" s="412">
        <f>SUM(E70:E75)+E107</f>
        <v>20514126</v>
      </c>
      <c r="F108" s="423">
        <f>SUM(F70:F75)+F107</f>
        <v>47952614</v>
      </c>
    </row>
    <row r="109" spans="2:6" ht="12">
      <c r="B109" s="424" t="s">
        <v>88</v>
      </c>
      <c r="C109" s="137"/>
      <c r="D109" s="142"/>
      <c r="E109" s="412">
        <f>E108+'561-p2'!G185</f>
        <v>26553877</v>
      </c>
      <c r="F109" s="423">
        <f>F108+'561-p3'!G164</f>
        <v>298009839</v>
      </c>
    </row>
    <row r="110" spans="2:6" ht="12">
      <c r="B110" s="425" t="s">
        <v>89</v>
      </c>
      <c r="C110" s="137"/>
      <c r="D110" s="142"/>
      <c r="E110" s="420"/>
      <c r="F110" s="426"/>
    </row>
    <row r="111" spans="2:6" ht="12">
      <c r="B111" s="427" t="s">
        <v>90</v>
      </c>
      <c r="C111" s="156"/>
      <c r="D111" s="573"/>
      <c r="E111" s="428"/>
      <c r="F111" s="574"/>
    </row>
    <row r="112" spans="2:6" ht="12">
      <c r="B112" s="429" t="s">
        <v>91</v>
      </c>
      <c r="C112" s="575"/>
      <c r="D112" s="575"/>
      <c r="E112" s="576"/>
      <c r="F112" s="577"/>
    </row>
    <row r="113" spans="2:6" ht="12">
      <c r="B113" s="765"/>
      <c r="C113" s="766"/>
      <c r="D113" s="766"/>
      <c r="E113" s="766"/>
      <c r="F113" s="767"/>
    </row>
    <row r="114" spans="2:6" ht="12">
      <c r="B114" s="765"/>
      <c r="C114" s="766"/>
      <c r="D114" s="766"/>
      <c r="E114" s="766"/>
      <c r="F114" s="767"/>
    </row>
    <row r="115" spans="2:6" ht="12">
      <c r="B115" s="765"/>
      <c r="C115" s="766"/>
      <c r="D115" s="766"/>
      <c r="E115" s="766"/>
      <c r="F115" s="767"/>
    </row>
    <row r="116" spans="2:6" ht="12">
      <c r="B116" s="765"/>
      <c r="C116" s="766"/>
      <c r="D116" s="766"/>
      <c r="E116" s="766"/>
      <c r="F116" s="767"/>
    </row>
    <row r="117" spans="2:6" ht="12">
      <c r="B117" s="765"/>
      <c r="C117" s="766"/>
      <c r="D117" s="766"/>
      <c r="E117" s="766"/>
      <c r="F117" s="767"/>
    </row>
    <row r="118" spans="2:6" ht="12">
      <c r="B118" s="765"/>
      <c r="C118" s="766"/>
      <c r="D118" s="766"/>
      <c r="E118" s="766"/>
      <c r="F118" s="767"/>
    </row>
    <row r="119" spans="2:6" ht="12">
      <c r="B119" s="765"/>
      <c r="C119" s="766"/>
      <c r="D119" s="766"/>
      <c r="E119" s="766"/>
      <c r="F119" s="767"/>
    </row>
    <row r="120" spans="2:6" ht="12">
      <c r="B120" s="765"/>
      <c r="C120" s="766"/>
      <c r="D120" s="766"/>
      <c r="E120" s="766"/>
      <c r="F120" s="767"/>
    </row>
    <row r="121" spans="2:6" ht="12">
      <c r="B121" s="765"/>
      <c r="C121" s="766"/>
      <c r="D121" s="766"/>
      <c r="E121" s="766"/>
      <c r="F121" s="767"/>
    </row>
    <row r="122" spans="2:6" ht="12">
      <c r="B122" s="765"/>
      <c r="C122" s="766"/>
      <c r="D122" s="766"/>
      <c r="E122" s="766"/>
      <c r="F122" s="767"/>
    </row>
    <row r="123" spans="2:6" ht="12">
      <c r="B123" s="765"/>
      <c r="C123" s="766"/>
      <c r="D123" s="766"/>
      <c r="E123" s="766"/>
      <c r="F123" s="767"/>
    </row>
    <row r="124" spans="2:6" ht="12">
      <c r="B124" s="765"/>
      <c r="C124" s="766"/>
      <c r="D124" s="766"/>
      <c r="E124" s="766"/>
      <c r="F124" s="767"/>
    </row>
    <row r="125" spans="2:6" ht="12">
      <c r="B125" s="765"/>
      <c r="C125" s="766"/>
      <c r="D125" s="766"/>
      <c r="E125" s="766"/>
      <c r="F125" s="767"/>
    </row>
    <row r="126" spans="2:6" ht="12.75" thickBot="1">
      <c r="B126" s="768"/>
      <c r="C126" s="769"/>
      <c r="D126" s="769"/>
      <c r="E126" s="769"/>
      <c r="F126" s="770"/>
    </row>
    <row r="127" spans="4:6" ht="12">
      <c r="D127" s="130" t="s">
        <v>500</v>
      </c>
      <c r="E127" s="131"/>
      <c r="F127" s="131"/>
    </row>
  </sheetData>
  <sheetProtection password="CCB6" sheet="1" objects="1" scenarios="1"/>
  <mergeCells count="16">
    <mergeCell ref="C76:D76"/>
    <mergeCell ref="C107:D107"/>
    <mergeCell ref="C71:D71"/>
    <mergeCell ref="C72:D72"/>
    <mergeCell ref="C74:D74"/>
    <mergeCell ref="C75:D75"/>
    <mergeCell ref="C42:D42"/>
    <mergeCell ref="B2:F2"/>
    <mergeCell ref="B67:F67"/>
    <mergeCell ref="C70:D70"/>
    <mergeCell ref="C11:D11"/>
    <mergeCell ref="C10:D10"/>
    <mergeCell ref="C9:D9"/>
    <mergeCell ref="C5:D5"/>
    <mergeCell ref="C6:D6"/>
    <mergeCell ref="C7:D7"/>
  </mergeCells>
  <conditionalFormatting sqref="E9:E11 E5:E7 E13 E15:E41">
    <cfRule type="cellIs" priority="1" dxfId="0" operator="notBetween" stopIfTrue="1">
      <formula>E70*1.1</formula>
      <formula>E70*0.9</formula>
    </cfRule>
  </conditionalFormatting>
  <conditionalFormatting sqref="F5:F7 F9:F11 F13 F15:F41">
    <cfRule type="cellIs" priority="2" dxfId="0" operator="notBetween" stopIfTrue="1">
      <formula>F70*1.15</formula>
      <formula>F70*0.85</formula>
    </cfRule>
  </conditionalFormatting>
  <dataValidations count="4">
    <dataValidation errorStyle="warning" type="custom" allowBlank="1" showInputMessage="1" showErrorMessage="1" errorTitle="NOTE!" error="Value is more than a 10% change from last year's value!" sqref="E79 E77 E73 E12 E8 E14">
      <formula1>AND(E79&lt;=(1+threshold)*E144,E79&gt;=(1-threshold)*E144)</formula1>
    </dataValidation>
    <dataValidation errorStyle="warning" type="custom" allowBlank="1" showInputMessage="1" showErrorMessage="1" errorTitle="NOTE!" error="Value is more than a 15% change from last year's value!" sqref="F79 F77 F73 F12 F8 F14">
      <formula1>AND(F79&lt;=(1+fundthreshold)*F144,F79&gt;=(1-fundthreshold)*F144)</formula1>
    </dataValidation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E78:F78 E70:F72 E74:F76 E80:F106 E15:E41 E13 E9:E11 E5:E7">
      <formula1>AND(E78&lt;=(1+threshold)*E143,E78&gt;=(1-threshold)*E143)</formula1>
    </dataValidation>
    <dataValidation errorStyle="warning" type="custom" showInputMessage="1" showErrorMessage="1" errorTitle="NOTE!" error="Value is more than a 15% change from last year's value!  Please add a comment in the &quot;Notes &amp; Comments Section&quot; on page 1 of this form to explain the reasons for a margin of change which is more than 15%." sqref="F9:F11 F15:F41 F13 F5:F7">
      <formula1>AND(F9&lt;=(1+fundthreshold)*F74,F9&gt;=(1-fundthreshold)*F74)</formula1>
    </dataValidation>
  </dataValidations>
  <printOptions horizontalCentered="1" verticalCentered="1"/>
  <pageMargins left="0.31" right="0.18" top="0.48" bottom="0.51" header="0.31" footer="0.29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65535"/>
  <sheetViews>
    <sheetView workbookViewId="0" topLeftCell="A1">
      <selection activeCell="A1" sqref="A1"/>
    </sheetView>
  </sheetViews>
  <sheetFormatPr defaultColWidth="9.7109375" defaultRowHeight="12.75"/>
  <cols>
    <col min="1" max="1" width="1.57421875" style="90" customWidth="1"/>
    <col min="2" max="2" width="6.7109375" style="90" customWidth="1"/>
    <col min="3" max="3" width="1.7109375" style="90" customWidth="1"/>
    <col min="4" max="4" width="16.7109375" style="90" customWidth="1"/>
    <col min="5" max="6" width="18.7109375" style="90" customWidth="1"/>
    <col min="7" max="7" width="32.28125" style="90" customWidth="1"/>
    <col min="8" max="16384" width="9.7109375" style="90" customWidth="1"/>
  </cols>
  <sheetData>
    <row r="2" spans="2:8" ht="12" customHeight="1">
      <c r="B2" s="322" t="s">
        <v>336</v>
      </c>
      <c r="C2" s="323"/>
      <c r="D2" s="323"/>
      <c r="E2" s="323"/>
      <c r="F2" s="323"/>
      <c r="G2" s="170" t="s">
        <v>92</v>
      </c>
      <c r="H2" s="597"/>
    </row>
    <row r="3" spans="2:8" ht="12" customHeight="1">
      <c r="B3" s="324" t="s">
        <v>337</v>
      </c>
      <c r="C3" s="325"/>
      <c r="D3" s="325"/>
      <c r="E3" s="325"/>
      <c r="F3" s="325"/>
      <c r="G3" s="374" t="s">
        <v>93</v>
      </c>
      <c r="H3" s="597"/>
    </row>
    <row r="4" spans="2:8" ht="12" customHeight="1">
      <c r="B4" s="326"/>
      <c r="C4" s="325"/>
      <c r="D4" s="325"/>
      <c r="E4" s="325"/>
      <c r="F4" s="325"/>
      <c r="G4" s="463"/>
      <c r="H4" s="597"/>
    </row>
    <row r="5" spans="2:8" ht="12" customHeight="1">
      <c r="B5" s="310" t="s">
        <v>94</v>
      </c>
      <c r="C5" s="311"/>
      <c r="D5" s="311"/>
      <c r="E5" s="311"/>
      <c r="F5" s="311"/>
      <c r="G5" s="375" t="s">
        <v>95</v>
      </c>
      <c r="H5" s="597"/>
    </row>
    <row r="6" spans="2:8" ht="12" customHeight="1">
      <c r="B6" s="327"/>
      <c r="C6" s="328"/>
      <c r="D6" s="328"/>
      <c r="E6" s="328"/>
      <c r="F6" s="328"/>
      <c r="G6" s="460"/>
      <c r="H6" s="597"/>
    </row>
    <row r="7" spans="2:8" ht="12" customHeight="1">
      <c r="B7" s="834"/>
      <c r="C7" s="835"/>
      <c r="D7" s="835"/>
      <c r="E7" s="835"/>
      <c r="F7" s="835"/>
      <c r="G7" s="836"/>
      <c r="H7" s="597"/>
    </row>
    <row r="8" spans="2:8" ht="12" customHeight="1">
      <c r="B8" s="837"/>
      <c r="C8" s="838"/>
      <c r="D8" s="838"/>
      <c r="E8" s="838"/>
      <c r="F8" s="838"/>
      <c r="G8" s="839"/>
      <c r="H8" s="597"/>
    </row>
    <row r="9" spans="2:8" ht="13.5" customHeight="1">
      <c r="B9" s="840"/>
      <c r="C9" s="841"/>
      <c r="D9" s="841"/>
      <c r="E9" s="841"/>
      <c r="F9" s="841"/>
      <c r="G9" s="842"/>
      <c r="H9" s="597"/>
    </row>
    <row r="10" spans="2:8" ht="12" customHeight="1">
      <c r="B10" s="136"/>
      <c r="C10" s="137"/>
      <c r="D10" s="137"/>
      <c r="E10" s="137"/>
      <c r="F10" s="137"/>
      <c r="G10" s="142"/>
      <c r="H10" s="597"/>
    </row>
    <row r="11" spans="2:8" ht="12.75" customHeight="1">
      <c r="B11" s="138" t="s">
        <v>501</v>
      </c>
      <c r="C11" s="139"/>
      <c r="D11" s="139"/>
      <c r="E11" s="139"/>
      <c r="F11" s="139"/>
      <c r="G11" s="145"/>
      <c r="H11" s="597"/>
    </row>
    <row r="12" spans="2:8" ht="12" customHeight="1">
      <c r="B12" s="141"/>
      <c r="C12" s="92"/>
      <c r="D12" s="92"/>
      <c r="E12" s="92"/>
      <c r="F12" s="92"/>
      <c r="G12" s="143"/>
      <c r="H12" s="597"/>
    </row>
    <row r="13" spans="2:8" ht="13.5" customHeight="1">
      <c r="B13" s="314" t="s">
        <v>96</v>
      </c>
      <c r="C13" s="315"/>
      <c r="D13" s="316"/>
      <c r="E13" s="317" t="s">
        <v>97</v>
      </c>
      <c r="F13" s="317" t="s">
        <v>98</v>
      </c>
      <c r="G13" s="318" t="s">
        <v>99</v>
      </c>
      <c r="H13" s="597"/>
    </row>
    <row r="14" spans="2:8" ht="10.5" customHeight="1">
      <c r="B14" s="319"/>
      <c r="C14" s="312"/>
      <c r="D14" s="320"/>
      <c r="E14" s="321"/>
      <c r="F14" s="321"/>
      <c r="G14" s="313"/>
      <c r="H14" s="597"/>
    </row>
    <row r="15" spans="2:7" ht="12.75" customHeight="1">
      <c r="B15" s="141">
        <v>1</v>
      </c>
      <c r="C15" s="92" t="s">
        <v>100</v>
      </c>
      <c r="D15" s="98" t="s">
        <v>101</v>
      </c>
      <c r="E15" s="508"/>
      <c r="F15" s="508"/>
      <c r="G15" s="152">
        <f>E15+F15</f>
        <v>0</v>
      </c>
    </row>
    <row r="16" spans="2:9" ht="12.75" customHeight="1">
      <c r="B16" s="141">
        <v>2</v>
      </c>
      <c r="C16" s="92" t="s">
        <v>100</v>
      </c>
      <c r="D16" s="98" t="s">
        <v>102</v>
      </c>
      <c r="E16" s="508"/>
      <c r="F16" s="508"/>
      <c r="G16" s="152">
        <f>E16+F16</f>
        <v>0</v>
      </c>
      <c r="H16" s="597"/>
      <c r="I16" s="598"/>
    </row>
    <row r="17" spans="2:9" ht="12.75" customHeight="1">
      <c r="B17" s="141">
        <v>3</v>
      </c>
      <c r="C17" s="92" t="s">
        <v>100</v>
      </c>
      <c r="D17" s="98" t="s">
        <v>103</v>
      </c>
      <c r="E17" s="508"/>
      <c r="F17" s="508"/>
      <c r="G17" s="152">
        <f aca="true" t="shared" si="0" ref="G17:G37">E17+F17</f>
        <v>0</v>
      </c>
      <c r="H17" s="597"/>
      <c r="I17" s="598"/>
    </row>
    <row r="18" spans="2:9" ht="12.75" customHeight="1">
      <c r="B18" s="141">
        <v>4</v>
      </c>
      <c r="C18" s="92" t="s">
        <v>100</v>
      </c>
      <c r="D18" s="98" t="s">
        <v>104</v>
      </c>
      <c r="E18" s="508"/>
      <c r="F18" s="508"/>
      <c r="G18" s="152">
        <f t="shared" si="0"/>
        <v>0</v>
      </c>
      <c r="H18" s="597"/>
      <c r="I18" s="598"/>
    </row>
    <row r="19" spans="2:9" ht="12.75" customHeight="1">
      <c r="B19" s="141">
        <v>5</v>
      </c>
      <c r="C19" s="92" t="s">
        <v>100</v>
      </c>
      <c r="D19" s="98" t="s">
        <v>105</v>
      </c>
      <c r="E19" s="508"/>
      <c r="F19" s="508"/>
      <c r="G19" s="152">
        <f t="shared" si="0"/>
        <v>0</v>
      </c>
      <c r="H19" s="597"/>
      <c r="I19" s="598"/>
    </row>
    <row r="20" spans="2:9" ht="12.75" customHeight="1">
      <c r="B20" s="141">
        <v>6</v>
      </c>
      <c r="C20" s="92" t="s">
        <v>100</v>
      </c>
      <c r="D20" s="98" t="s">
        <v>106</v>
      </c>
      <c r="E20" s="508"/>
      <c r="F20" s="508"/>
      <c r="G20" s="152">
        <f t="shared" si="0"/>
        <v>0</v>
      </c>
      <c r="H20" s="597"/>
      <c r="I20" s="598"/>
    </row>
    <row r="21" spans="2:9" ht="12.75" customHeight="1">
      <c r="B21" s="141">
        <v>7</v>
      </c>
      <c r="C21" s="92" t="s">
        <v>100</v>
      </c>
      <c r="D21" s="98" t="s">
        <v>107</v>
      </c>
      <c r="E21" s="508"/>
      <c r="F21" s="508"/>
      <c r="G21" s="152">
        <f t="shared" si="0"/>
        <v>0</v>
      </c>
      <c r="H21" s="597"/>
      <c r="I21" s="598"/>
    </row>
    <row r="22" spans="2:8" ht="12.75" customHeight="1">
      <c r="B22" s="141">
        <v>8</v>
      </c>
      <c r="C22" s="92" t="s">
        <v>100</v>
      </c>
      <c r="D22" s="98" t="s">
        <v>108</v>
      </c>
      <c r="E22" s="508"/>
      <c r="F22" s="508"/>
      <c r="G22" s="152">
        <f t="shared" si="0"/>
        <v>0</v>
      </c>
      <c r="H22" s="597"/>
    </row>
    <row r="23" spans="2:8" ht="12.75" customHeight="1">
      <c r="B23" s="141">
        <v>9</v>
      </c>
      <c r="C23" s="92" t="s">
        <v>100</v>
      </c>
      <c r="D23" s="98" t="s">
        <v>109</v>
      </c>
      <c r="E23" s="508"/>
      <c r="F23" s="508"/>
      <c r="G23" s="152">
        <f t="shared" si="0"/>
        <v>0</v>
      </c>
      <c r="H23" s="597"/>
    </row>
    <row r="24" spans="2:8" ht="12.75" customHeight="1">
      <c r="B24" s="141">
        <v>10</v>
      </c>
      <c r="C24" s="92" t="s">
        <v>100</v>
      </c>
      <c r="D24" s="98" t="s">
        <v>110</v>
      </c>
      <c r="E24" s="508"/>
      <c r="F24" s="508"/>
      <c r="G24" s="152">
        <f t="shared" si="0"/>
        <v>0</v>
      </c>
      <c r="H24" s="597"/>
    </row>
    <row r="25" spans="2:8" ht="12.75" customHeight="1">
      <c r="B25" s="141">
        <v>11</v>
      </c>
      <c r="C25" s="92" t="s">
        <v>100</v>
      </c>
      <c r="D25" s="98" t="s">
        <v>111</v>
      </c>
      <c r="E25" s="508"/>
      <c r="F25" s="508"/>
      <c r="G25" s="152">
        <f t="shared" si="0"/>
        <v>0</v>
      </c>
      <c r="H25" s="597"/>
    </row>
    <row r="26" spans="2:8" ht="12.75" customHeight="1">
      <c r="B26" s="141">
        <v>12</v>
      </c>
      <c r="C26" s="92" t="s">
        <v>100</v>
      </c>
      <c r="D26" s="98" t="s">
        <v>112</v>
      </c>
      <c r="E26" s="508"/>
      <c r="F26" s="508"/>
      <c r="G26" s="152">
        <f t="shared" si="0"/>
        <v>0</v>
      </c>
      <c r="H26" s="597"/>
    </row>
    <row r="27" spans="2:8" ht="12.75" customHeight="1">
      <c r="B27" s="141">
        <v>13</v>
      </c>
      <c r="C27" s="92" t="s">
        <v>100</v>
      </c>
      <c r="D27" s="98" t="s">
        <v>113</v>
      </c>
      <c r="E27" s="508"/>
      <c r="F27" s="508"/>
      <c r="G27" s="152">
        <f t="shared" si="0"/>
        <v>0</v>
      </c>
      <c r="H27" s="597"/>
    </row>
    <row r="28" spans="2:8" ht="12.75" customHeight="1">
      <c r="B28" s="141">
        <v>14</v>
      </c>
      <c r="C28" s="92" t="s">
        <v>100</v>
      </c>
      <c r="D28" s="98" t="s">
        <v>114</v>
      </c>
      <c r="E28" s="508"/>
      <c r="F28" s="508"/>
      <c r="G28" s="152">
        <f t="shared" si="0"/>
        <v>0</v>
      </c>
      <c r="H28" s="597"/>
    </row>
    <row r="29" spans="2:8" ht="12.75" customHeight="1">
      <c r="B29" s="141">
        <v>15</v>
      </c>
      <c r="C29" s="92" t="s">
        <v>100</v>
      </c>
      <c r="D29" s="98" t="s">
        <v>115</v>
      </c>
      <c r="E29" s="508"/>
      <c r="F29" s="508"/>
      <c r="G29" s="152">
        <f t="shared" si="0"/>
        <v>0</v>
      </c>
      <c r="H29" s="597"/>
    </row>
    <row r="30" spans="2:8" ht="12.75" customHeight="1">
      <c r="B30" s="141">
        <v>16</v>
      </c>
      <c r="C30" s="92" t="s">
        <v>100</v>
      </c>
      <c r="D30" s="98" t="s">
        <v>116</v>
      </c>
      <c r="E30" s="508"/>
      <c r="F30" s="508"/>
      <c r="G30" s="152">
        <f t="shared" si="0"/>
        <v>0</v>
      </c>
      <c r="H30" s="597"/>
    </row>
    <row r="31" spans="2:8" ht="12.75" customHeight="1">
      <c r="B31" s="141">
        <v>17</v>
      </c>
      <c r="C31" s="92" t="s">
        <v>100</v>
      </c>
      <c r="D31" s="98" t="s">
        <v>117</v>
      </c>
      <c r="E31" s="508"/>
      <c r="F31" s="508"/>
      <c r="G31" s="152">
        <f t="shared" si="0"/>
        <v>0</v>
      </c>
      <c r="H31" s="597"/>
    </row>
    <row r="32" spans="2:8" ht="12.75" customHeight="1">
      <c r="B32" s="141">
        <v>18</v>
      </c>
      <c r="C32" s="92" t="s">
        <v>100</v>
      </c>
      <c r="D32" s="98" t="s">
        <v>118</v>
      </c>
      <c r="E32" s="508"/>
      <c r="F32" s="508"/>
      <c r="G32" s="152">
        <f t="shared" si="0"/>
        <v>0</v>
      </c>
      <c r="H32" s="597"/>
    </row>
    <row r="33" spans="2:8" ht="12.75" customHeight="1">
      <c r="B33" s="141">
        <v>19</v>
      </c>
      <c r="C33" s="92" t="s">
        <v>100</v>
      </c>
      <c r="D33" s="98" t="s">
        <v>119</v>
      </c>
      <c r="E33" s="508"/>
      <c r="F33" s="508"/>
      <c r="G33" s="152">
        <f t="shared" si="0"/>
        <v>0</v>
      </c>
      <c r="H33" s="597"/>
    </row>
    <row r="34" spans="2:8" ht="12.75" customHeight="1">
      <c r="B34" s="141">
        <v>20</v>
      </c>
      <c r="C34" s="92" t="s">
        <v>100</v>
      </c>
      <c r="D34" s="98" t="s">
        <v>120</v>
      </c>
      <c r="E34" s="508"/>
      <c r="F34" s="508"/>
      <c r="G34" s="152">
        <f t="shared" si="0"/>
        <v>0</v>
      </c>
      <c r="H34" s="597"/>
    </row>
    <row r="35" spans="2:8" ht="12.75" customHeight="1">
      <c r="B35" s="141">
        <v>21</v>
      </c>
      <c r="C35" s="92" t="s">
        <v>100</v>
      </c>
      <c r="D35" s="98" t="s">
        <v>121</v>
      </c>
      <c r="E35" s="508"/>
      <c r="F35" s="508"/>
      <c r="G35" s="152">
        <f t="shared" si="0"/>
        <v>0</v>
      </c>
      <c r="H35" s="597"/>
    </row>
    <row r="36" spans="2:8" ht="12.75" customHeight="1">
      <c r="B36" s="141">
        <v>22</v>
      </c>
      <c r="C36" s="92" t="s">
        <v>100</v>
      </c>
      <c r="D36" s="98" t="s">
        <v>122</v>
      </c>
      <c r="E36" s="508"/>
      <c r="F36" s="508"/>
      <c r="G36" s="152">
        <f t="shared" si="0"/>
        <v>0</v>
      </c>
      <c r="H36" s="597"/>
    </row>
    <row r="37" spans="2:8" ht="12.75" customHeight="1" thickBot="1">
      <c r="B37" s="141">
        <v>23</v>
      </c>
      <c r="C37" s="153" t="s">
        <v>100</v>
      </c>
      <c r="D37" s="154" t="s">
        <v>123</v>
      </c>
      <c r="E37" s="508"/>
      <c r="F37" s="508"/>
      <c r="G37" s="155">
        <f t="shared" si="0"/>
        <v>0</v>
      </c>
      <c r="H37" s="597"/>
    </row>
    <row r="38" spans="2:8" ht="12.75" customHeight="1" thickTop="1">
      <c r="B38" s="141">
        <v>24</v>
      </c>
      <c r="C38" s="156" t="s">
        <v>100</v>
      </c>
      <c r="D38" s="157" t="s">
        <v>124</v>
      </c>
      <c r="E38" s="413">
        <f>SUM(E15:E37)</f>
        <v>0</v>
      </c>
      <c r="F38" s="413">
        <f>SUM(F15:F37)</f>
        <v>0</v>
      </c>
      <c r="G38" s="413">
        <f>SUM(G15:G37)</f>
        <v>0</v>
      </c>
      <c r="H38" s="597"/>
    </row>
    <row r="39" spans="2:8" ht="12.75" customHeight="1">
      <c r="B39" s="136"/>
      <c r="C39" s="137"/>
      <c r="D39" s="137"/>
      <c r="E39" s="158"/>
      <c r="F39" s="158"/>
      <c r="G39" s="162"/>
      <c r="H39" s="597"/>
    </row>
    <row r="40" spans="2:8" ht="11.25" customHeight="1">
      <c r="B40" s="437" t="s">
        <v>91</v>
      </c>
      <c r="C40" s="438"/>
      <c r="D40" s="438"/>
      <c r="E40" s="599"/>
      <c r="F40" s="599"/>
      <c r="G40" s="600"/>
      <c r="H40" s="597"/>
    </row>
    <row r="41" spans="2:7" ht="12" customHeight="1">
      <c r="B41" s="456"/>
      <c r="C41" s="484"/>
      <c r="D41" s="484"/>
      <c r="E41" s="484"/>
      <c r="F41" s="484"/>
      <c r="G41" s="485"/>
    </row>
    <row r="42" spans="2:7" ht="12" customHeight="1">
      <c r="B42" s="456"/>
      <c r="C42" s="484"/>
      <c r="D42" s="484"/>
      <c r="E42" s="484"/>
      <c r="F42" s="484"/>
      <c r="G42" s="485"/>
    </row>
    <row r="43" spans="2:8" ht="12" customHeight="1">
      <c r="B43" s="456"/>
      <c r="C43" s="484"/>
      <c r="D43" s="484"/>
      <c r="E43" s="484"/>
      <c r="F43" s="484"/>
      <c r="G43" s="485"/>
      <c r="H43" s="597"/>
    </row>
    <row r="44" spans="2:8" ht="12" customHeight="1">
      <c r="B44" s="456"/>
      <c r="C44" s="484"/>
      <c r="D44" s="484"/>
      <c r="E44" s="484"/>
      <c r="F44" s="484"/>
      <c r="G44" s="485"/>
      <c r="H44" s="597"/>
    </row>
    <row r="45" spans="2:8" ht="12" customHeight="1">
      <c r="B45" s="456"/>
      <c r="C45" s="484"/>
      <c r="D45" s="484"/>
      <c r="E45" s="484"/>
      <c r="F45" s="484"/>
      <c r="G45" s="485"/>
      <c r="H45" s="597"/>
    </row>
    <row r="46" spans="2:8" ht="12" customHeight="1">
      <c r="B46" s="456"/>
      <c r="C46" s="484"/>
      <c r="D46" s="484"/>
      <c r="E46" s="484"/>
      <c r="F46" s="484"/>
      <c r="G46" s="485"/>
      <c r="H46" s="597"/>
    </row>
    <row r="47" spans="2:8" ht="12" customHeight="1">
      <c r="B47" s="456"/>
      <c r="C47" s="484"/>
      <c r="D47" s="484"/>
      <c r="E47" s="484"/>
      <c r="F47" s="484"/>
      <c r="G47" s="485"/>
      <c r="H47" s="597"/>
    </row>
    <row r="48" spans="2:8" ht="12" customHeight="1">
      <c r="B48" s="456"/>
      <c r="C48" s="484"/>
      <c r="D48" s="484"/>
      <c r="E48" s="484"/>
      <c r="F48" s="484"/>
      <c r="G48" s="485"/>
      <c r="H48" s="597"/>
    </row>
    <row r="49" spans="2:8" ht="12" customHeight="1" thickBot="1">
      <c r="B49" s="486"/>
      <c r="C49" s="487"/>
      <c r="D49" s="487"/>
      <c r="E49" s="487"/>
      <c r="F49" s="487"/>
      <c r="G49" s="488"/>
      <c r="H49" s="597"/>
    </row>
    <row r="50" spans="2:8" ht="11.25" customHeight="1">
      <c r="B50" s="136"/>
      <c r="C50" s="137"/>
      <c r="D50" s="159"/>
      <c r="E50" s="299" t="s">
        <v>125</v>
      </c>
      <c r="F50" s="163"/>
      <c r="G50" s="166"/>
      <c r="H50" s="597"/>
    </row>
    <row r="51" spans="2:8" ht="11.25" customHeight="1">
      <c r="B51" s="136"/>
      <c r="C51" s="137"/>
      <c r="D51" s="464"/>
      <c r="E51" s="164"/>
      <c r="F51" s="164"/>
      <c r="G51" s="165"/>
      <c r="H51" s="597"/>
    </row>
    <row r="52" spans="2:8" ht="11.25" customHeight="1">
      <c r="B52" s="136"/>
      <c r="C52" s="137"/>
      <c r="D52" s="601"/>
      <c r="E52" s="602"/>
      <c r="F52" s="602"/>
      <c r="G52" s="603"/>
      <c r="H52" s="597"/>
    </row>
    <row r="53" spans="2:8" ht="11.25" customHeight="1">
      <c r="B53" s="300" t="s">
        <v>126</v>
      </c>
      <c r="C53" s="137"/>
      <c r="D53" s="159"/>
      <c r="E53" s="299" t="s">
        <v>127</v>
      </c>
      <c r="F53" s="163"/>
      <c r="G53" s="166"/>
      <c r="H53" s="597"/>
    </row>
    <row r="54" spans="2:8" ht="11.25" customHeight="1">
      <c r="B54" s="136"/>
      <c r="C54" s="137"/>
      <c r="D54" s="464"/>
      <c r="E54" s="164"/>
      <c r="F54" s="164"/>
      <c r="G54" s="165"/>
      <c r="H54" s="597"/>
    </row>
    <row r="55" spans="2:8" ht="11.25" customHeight="1">
      <c r="B55" s="136"/>
      <c r="C55" s="137"/>
      <c r="D55" s="601"/>
      <c r="E55" s="602"/>
      <c r="F55" s="602"/>
      <c r="G55" s="603"/>
      <c r="H55" s="597"/>
    </row>
    <row r="56" spans="2:8" ht="11.25" customHeight="1">
      <c r="B56" s="136"/>
      <c r="C56" s="137"/>
      <c r="D56" s="159"/>
      <c r="E56" s="299" t="s">
        <v>128</v>
      </c>
      <c r="F56" s="163"/>
      <c r="G56" s="166"/>
      <c r="H56" s="597"/>
    </row>
    <row r="57" spans="2:8" ht="11.25" customHeight="1">
      <c r="B57" s="136"/>
      <c r="C57" s="137"/>
      <c r="D57" s="464"/>
      <c r="E57" s="164"/>
      <c r="F57" s="164"/>
      <c r="G57" s="165"/>
      <c r="H57" s="597"/>
    </row>
    <row r="58" spans="2:8" ht="11.25" customHeight="1">
      <c r="B58" s="167"/>
      <c r="C58" s="156"/>
      <c r="D58" s="604"/>
      <c r="E58" s="605"/>
      <c r="F58" s="605"/>
      <c r="G58" s="606"/>
      <c r="H58" s="597"/>
    </row>
    <row r="59" spans="2:8" ht="11.25" customHeight="1">
      <c r="B59" s="119" t="s">
        <v>502</v>
      </c>
      <c r="C59" s="119"/>
      <c r="D59" s="160"/>
      <c r="E59" s="833" t="s">
        <v>317</v>
      </c>
      <c r="F59" s="833"/>
      <c r="G59" s="161"/>
      <c r="H59" s="597"/>
    </row>
    <row r="62" spans="2:7" ht="18">
      <c r="B62" s="79" t="s">
        <v>335</v>
      </c>
      <c r="C62" s="132"/>
      <c r="D62" s="133"/>
      <c r="E62" s="543"/>
      <c r="F62" s="543"/>
      <c r="G62" s="544"/>
    </row>
    <row r="64" spans="2:7" ht="12">
      <c r="B64" s="168" t="s">
        <v>336</v>
      </c>
      <c r="C64" s="134"/>
      <c r="D64" s="134"/>
      <c r="E64" s="134"/>
      <c r="F64" s="134"/>
      <c r="G64" s="170" t="s">
        <v>92</v>
      </c>
    </row>
    <row r="65" spans="2:7" ht="12">
      <c r="B65" s="169" t="s">
        <v>337</v>
      </c>
      <c r="C65" s="137"/>
      <c r="D65" s="137"/>
      <c r="E65" s="137"/>
      <c r="F65" s="137"/>
      <c r="G65" s="135" t="s">
        <v>93</v>
      </c>
    </row>
    <row r="66" spans="2:7" ht="12">
      <c r="B66" s="136"/>
      <c r="C66" s="137"/>
      <c r="D66" s="137"/>
      <c r="E66" s="137"/>
      <c r="F66" s="137"/>
      <c r="G66" s="631" t="s">
        <v>440</v>
      </c>
    </row>
    <row r="67" spans="2:7" ht="12">
      <c r="B67" s="138" t="s">
        <v>94</v>
      </c>
      <c r="C67" s="139"/>
      <c r="D67" s="139"/>
      <c r="E67" s="139"/>
      <c r="F67" s="139"/>
      <c r="G67" s="140" t="s">
        <v>95</v>
      </c>
    </row>
    <row r="68" spans="2:7" ht="12">
      <c r="B68" s="141"/>
      <c r="C68" s="92"/>
      <c r="D68" s="92"/>
      <c r="E68" s="92"/>
      <c r="F68" s="92"/>
      <c r="G68" s="771">
        <v>38874</v>
      </c>
    </row>
    <row r="69" spans="2:7" ht="12">
      <c r="B69" s="834"/>
      <c r="C69" s="835"/>
      <c r="D69" s="835"/>
      <c r="E69" s="835"/>
      <c r="F69" s="835"/>
      <c r="G69" s="836"/>
    </row>
    <row r="70" spans="2:7" ht="12">
      <c r="B70" s="837"/>
      <c r="C70" s="838"/>
      <c r="D70" s="838"/>
      <c r="E70" s="838"/>
      <c r="F70" s="838"/>
      <c r="G70" s="839"/>
    </row>
    <row r="71" spans="2:7" ht="12">
      <c r="B71" s="840"/>
      <c r="C71" s="841"/>
      <c r="D71" s="841"/>
      <c r="E71" s="841"/>
      <c r="F71" s="841"/>
      <c r="G71" s="842"/>
    </row>
    <row r="72" spans="2:7" ht="12">
      <c r="B72" s="136"/>
      <c r="C72" s="137"/>
      <c r="D72" s="137"/>
      <c r="E72" s="137"/>
      <c r="F72" s="137"/>
      <c r="G72" s="142"/>
    </row>
    <row r="73" spans="2:7" ht="12">
      <c r="B73" s="138" t="s">
        <v>501</v>
      </c>
      <c r="C73" s="139"/>
      <c r="D73" s="139"/>
      <c r="E73" s="139"/>
      <c r="F73" s="139"/>
      <c r="G73" s="145"/>
    </row>
    <row r="74" spans="2:7" ht="12">
      <c r="B74" s="141"/>
      <c r="C74" s="92"/>
      <c r="D74" s="92"/>
      <c r="E74" s="92"/>
      <c r="F74" s="92"/>
      <c r="G74" s="143"/>
    </row>
    <row r="75" spans="2:7" ht="12">
      <c r="B75" s="146" t="s">
        <v>96</v>
      </c>
      <c r="C75" s="147"/>
      <c r="D75" s="148"/>
      <c r="E75" s="149" t="s">
        <v>97</v>
      </c>
      <c r="F75" s="149" t="s">
        <v>98</v>
      </c>
      <c r="G75" s="150" t="s">
        <v>99</v>
      </c>
    </row>
    <row r="76" spans="2:7" ht="12">
      <c r="B76" s="141"/>
      <c r="C76" s="92"/>
      <c r="D76" s="98"/>
      <c r="E76" s="151"/>
      <c r="F76" s="151"/>
      <c r="G76" s="143"/>
    </row>
    <row r="77" spans="2:7" ht="12">
      <c r="B77" s="141">
        <v>1</v>
      </c>
      <c r="C77" s="92" t="s">
        <v>100</v>
      </c>
      <c r="D77" s="98" t="s">
        <v>101</v>
      </c>
      <c r="E77" s="632">
        <v>0</v>
      </c>
      <c r="F77" s="632">
        <v>0</v>
      </c>
      <c r="G77" s="699">
        <f>E77+F77</f>
        <v>0</v>
      </c>
    </row>
    <row r="78" spans="2:7" ht="12">
      <c r="B78" s="141">
        <v>2</v>
      </c>
      <c r="C78" s="92" t="s">
        <v>100</v>
      </c>
      <c r="D78" s="98" t="s">
        <v>102</v>
      </c>
      <c r="E78" s="632">
        <v>19465</v>
      </c>
      <c r="F78" s="632">
        <v>18665</v>
      </c>
      <c r="G78" s="699">
        <f>E78+F78</f>
        <v>38130</v>
      </c>
    </row>
    <row r="79" spans="2:7" ht="12">
      <c r="B79" s="141">
        <v>3</v>
      </c>
      <c r="C79" s="92" t="s">
        <v>100</v>
      </c>
      <c r="D79" s="98" t="s">
        <v>103</v>
      </c>
      <c r="E79" s="632">
        <v>29073</v>
      </c>
      <c r="F79" s="632">
        <v>27277</v>
      </c>
      <c r="G79" s="699">
        <f aca="true" t="shared" si="1" ref="G79:G99">E79+F79</f>
        <v>56350</v>
      </c>
    </row>
    <row r="80" spans="2:7" ht="12">
      <c r="B80" s="141">
        <v>4</v>
      </c>
      <c r="C80" s="92" t="s">
        <v>100</v>
      </c>
      <c r="D80" s="98" t="s">
        <v>104</v>
      </c>
      <c r="E80" s="632">
        <v>33429</v>
      </c>
      <c r="F80" s="632">
        <v>31044</v>
      </c>
      <c r="G80" s="699">
        <f t="shared" si="1"/>
        <v>64473</v>
      </c>
    </row>
    <row r="81" spans="2:7" ht="12">
      <c r="B81" s="141">
        <v>5</v>
      </c>
      <c r="C81" s="92" t="s">
        <v>100</v>
      </c>
      <c r="D81" s="98" t="s">
        <v>105</v>
      </c>
      <c r="E81" s="632">
        <v>34608</v>
      </c>
      <c r="F81" s="632">
        <v>32660</v>
      </c>
      <c r="G81" s="699">
        <f t="shared" si="1"/>
        <v>67268</v>
      </c>
    </row>
    <row r="82" spans="2:7" ht="12">
      <c r="B82" s="141">
        <v>6</v>
      </c>
      <c r="C82" s="92" t="s">
        <v>100</v>
      </c>
      <c r="D82" s="98" t="s">
        <v>106</v>
      </c>
      <c r="E82" s="632">
        <v>36307</v>
      </c>
      <c r="F82" s="632">
        <v>34870</v>
      </c>
      <c r="G82" s="699">
        <f t="shared" si="1"/>
        <v>71177</v>
      </c>
    </row>
    <row r="83" spans="2:7" ht="12">
      <c r="B83" s="141">
        <v>7</v>
      </c>
      <c r="C83" s="92" t="s">
        <v>100</v>
      </c>
      <c r="D83" s="98" t="s">
        <v>107</v>
      </c>
      <c r="E83" s="632">
        <v>38039</v>
      </c>
      <c r="F83" s="632">
        <v>36508</v>
      </c>
      <c r="G83" s="699">
        <f t="shared" si="1"/>
        <v>74547</v>
      </c>
    </row>
    <row r="84" spans="2:7" ht="12">
      <c r="B84" s="141">
        <v>8</v>
      </c>
      <c r="C84" s="92" t="s">
        <v>100</v>
      </c>
      <c r="D84" s="98" t="s">
        <v>108</v>
      </c>
      <c r="E84" s="632">
        <v>36168</v>
      </c>
      <c r="F84" s="632">
        <v>35658</v>
      </c>
      <c r="G84" s="699">
        <f t="shared" si="1"/>
        <v>71826</v>
      </c>
    </row>
    <row r="85" spans="2:7" ht="12">
      <c r="B85" s="141">
        <v>9</v>
      </c>
      <c r="C85" s="92" t="s">
        <v>100</v>
      </c>
      <c r="D85" s="98" t="s">
        <v>109</v>
      </c>
      <c r="E85" s="632">
        <v>36784</v>
      </c>
      <c r="F85" s="632">
        <v>36590</v>
      </c>
      <c r="G85" s="699">
        <f t="shared" si="1"/>
        <v>73374</v>
      </c>
    </row>
    <row r="86" spans="2:7" ht="12">
      <c r="B86" s="141">
        <v>10</v>
      </c>
      <c r="C86" s="92" t="s">
        <v>100</v>
      </c>
      <c r="D86" s="98" t="s">
        <v>110</v>
      </c>
      <c r="E86" s="632">
        <v>37235</v>
      </c>
      <c r="F86" s="632">
        <v>37128</v>
      </c>
      <c r="G86" s="699">
        <f t="shared" si="1"/>
        <v>74363</v>
      </c>
    </row>
    <row r="87" spans="2:7" ht="12">
      <c r="B87" s="141">
        <v>11</v>
      </c>
      <c r="C87" s="92" t="s">
        <v>100</v>
      </c>
      <c r="D87" s="98" t="s">
        <v>111</v>
      </c>
      <c r="E87" s="632">
        <v>188297</v>
      </c>
      <c r="F87" s="632">
        <v>186010</v>
      </c>
      <c r="G87" s="699">
        <f t="shared" si="1"/>
        <v>374307</v>
      </c>
    </row>
    <row r="88" spans="2:7" ht="12">
      <c r="B88" s="141">
        <v>12</v>
      </c>
      <c r="C88" s="92" t="s">
        <v>100</v>
      </c>
      <c r="D88" s="98" t="s">
        <v>112</v>
      </c>
      <c r="E88" s="632">
        <v>172202</v>
      </c>
      <c r="F88" s="632">
        <v>171030</v>
      </c>
      <c r="G88" s="699">
        <f t="shared" si="1"/>
        <v>343232</v>
      </c>
    </row>
    <row r="89" spans="2:7" ht="12">
      <c r="B89" s="141">
        <v>13</v>
      </c>
      <c r="C89" s="92" t="s">
        <v>100</v>
      </c>
      <c r="D89" s="98" t="s">
        <v>113</v>
      </c>
      <c r="E89" s="632">
        <v>183895</v>
      </c>
      <c r="F89" s="632">
        <v>184210</v>
      </c>
      <c r="G89" s="699">
        <f t="shared" si="1"/>
        <v>368105</v>
      </c>
    </row>
    <row r="90" spans="2:7" ht="12">
      <c r="B90" s="141">
        <v>14</v>
      </c>
      <c r="C90" s="92" t="s">
        <v>100</v>
      </c>
      <c r="D90" s="98" t="s">
        <v>114</v>
      </c>
      <c r="E90" s="632">
        <v>200309</v>
      </c>
      <c r="F90" s="632">
        <v>203069</v>
      </c>
      <c r="G90" s="699">
        <f t="shared" si="1"/>
        <v>403378</v>
      </c>
    </row>
    <row r="91" spans="2:7" ht="12">
      <c r="B91" s="141">
        <v>15</v>
      </c>
      <c r="C91" s="92" t="s">
        <v>100</v>
      </c>
      <c r="D91" s="98" t="s">
        <v>115</v>
      </c>
      <c r="E91" s="632">
        <v>210995</v>
      </c>
      <c r="F91" s="632">
        <v>217114</v>
      </c>
      <c r="G91" s="699">
        <f t="shared" si="1"/>
        <v>428109</v>
      </c>
    </row>
    <row r="92" spans="2:7" ht="12">
      <c r="B92" s="141">
        <v>16</v>
      </c>
      <c r="C92" s="92" t="s">
        <v>100</v>
      </c>
      <c r="D92" s="98" t="s">
        <v>116</v>
      </c>
      <c r="E92" s="632">
        <v>190369</v>
      </c>
      <c r="F92" s="632">
        <v>197901</v>
      </c>
      <c r="G92" s="699">
        <f t="shared" si="1"/>
        <v>388270</v>
      </c>
    </row>
    <row r="93" spans="2:7" ht="12">
      <c r="B93" s="141">
        <v>17</v>
      </c>
      <c r="C93" s="92" t="s">
        <v>100</v>
      </c>
      <c r="D93" s="98" t="s">
        <v>117</v>
      </c>
      <c r="E93" s="632">
        <v>167554</v>
      </c>
      <c r="F93" s="632">
        <v>176588</v>
      </c>
      <c r="G93" s="699">
        <f t="shared" si="1"/>
        <v>344142</v>
      </c>
    </row>
    <row r="94" spans="2:7" ht="12">
      <c r="B94" s="141">
        <v>18</v>
      </c>
      <c r="C94" s="92" t="s">
        <v>100</v>
      </c>
      <c r="D94" s="98" t="s">
        <v>118</v>
      </c>
      <c r="E94" s="632">
        <v>126750</v>
      </c>
      <c r="F94" s="632">
        <v>134983</v>
      </c>
      <c r="G94" s="699">
        <f t="shared" si="1"/>
        <v>261733</v>
      </c>
    </row>
    <row r="95" spans="2:7" ht="12">
      <c r="B95" s="141">
        <v>19</v>
      </c>
      <c r="C95" s="92" t="s">
        <v>100</v>
      </c>
      <c r="D95" s="98" t="s">
        <v>119</v>
      </c>
      <c r="E95" s="632">
        <v>98876</v>
      </c>
      <c r="F95" s="632">
        <v>106163</v>
      </c>
      <c r="G95" s="699">
        <f t="shared" si="1"/>
        <v>205039</v>
      </c>
    </row>
    <row r="96" spans="2:7" ht="12">
      <c r="B96" s="141">
        <v>20</v>
      </c>
      <c r="C96" s="92" t="s">
        <v>100</v>
      </c>
      <c r="D96" s="98" t="s">
        <v>120</v>
      </c>
      <c r="E96" s="632">
        <v>78391</v>
      </c>
      <c r="F96" s="632">
        <v>85898</v>
      </c>
      <c r="G96" s="699">
        <f t="shared" si="1"/>
        <v>164289</v>
      </c>
    </row>
    <row r="97" spans="2:7" ht="12">
      <c r="B97" s="141">
        <v>21</v>
      </c>
      <c r="C97" s="92" t="s">
        <v>100</v>
      </c>
      <c r="D97" s="98" t="s">
        <v>121</v>
      </c>
      <c r="E97" s="632">
        <v>59506</v>
      </c>
      <c r="F97" s="632">
        <v>69274</v>
      </c>
      <c r="G97" s="699">
        <f t="shared" si="1"/>
        <v>128780</v>
      </c>
    </row>
    <row r="98" spans="2:7" ht="12">
      <c r="B98" s="141">
        <v>22</v>
      </c>
      <c r="C98" s="92" t="s">
        <v>100</v>
      </c>
      <c r="D98" s="98" t="s">
        <v>122</v>
      </c>
      <c r="E98" s="632">
        <v>39101</v>
      </c>
      <c r="F98" s="632">
        <v>47878</v>
      </c>
      <c r="G98" s="699">
        <f t="shared" si="1"/>
        <v>86979</v>
      </c>
    </row>
    <row r="99" spans="2:7" ht="12.75" thickBot="1">
      <c r="B99" s="141">
        <v>23</v>
      </c>
      <c r="C99" s="153" t="s">
        <v>100</v>
      </c>
      <c r="D99" s="154" t="s">
        <v>123</v>
      </c>
      <c r="E99" s="632">
        <v>22418</v>
      </c>
      <c r="F99" s="632">
        <v>29343</v>
      </c>
      <c r="G99" s="700">
        <f t="shared" si="1"/>
        <v>51761</v>
      </c>
    </row>
    <row r="100" spans="2:7" ht="12.75" thickTop="1">
      <c r="B100" s="141">
        <v>24</v>
      </c>
      <c r="C100" s="156" t="s">
        <v>100</v>
      </c>
      <c r="D100" s="157" t="s">
        <v>124</v>
      </c>
      <c r="E100" s="701">
        <f>SUM(E77:E99)</f>
        <v>2039771</v>
      </c>
      <c r="F100" s="701">
        <f>SUM(F77:F99)</f>
        <v>2099861</v>
      </c>
      <c r="G100" s="701">
        <f>SUM(G77:G99)</f>
        <v>4139632</v>
      </c>
    </row>
    <row r="101" spans="2:7" ht="12">
      <c r="B101" s="136"/>
      <c r="C101" s="137"/>
      <c r="D101" s="137"/>
      <c r="E101" s="158"/>
      <c r="F101" s="158"/>
      <c r="G101" s="162"/>
    </row>
    <row r="102" spans="2:7" ht="12">
      <c r="B102" s="437" t="s">
        <v>91</v>
      </c>
      <c r="C102" s="438"/>
      <c r="D102" s="438"/>
      <c r="E102" s="583"/>
      <c r="F102" s="583"/>
      <c r="G102" s="584"/>
    </row>
    <row r="103" spans="2:7" ht="12">
      <c r="B103" s="585"/>
      <c r="C103" s="586"/>
      <c r="D103" s="586"/>
      <c r="E103" s="586"/>
      <c r="F103" s="586"/>
      <c r="G103" s="587"/>
    </row>
    <row r="104" spans="2:7" ht="12">
      <c r="B104" s="585"/>
      <c r="C104" s="586"/>
      <c r="D104" s="586"/>
      <c r="E104" s="586"/>
      <c r="F104" s="586"/>
      <c r="G104" s="587"/>
    </row>
    <row r="105" spans="2:7" ht="12">
      <c r="B105" s="585"/>
      <c r="C105" s="586"/>
      <c r="D105" s="586"/>
      <c r="E105" s="586"/>
      <c r="F105" s="586"/>
      <c r="G105" s="587"/>
    </row>
    <row r="106" spans="2:7" ht="12">
      <c r="B106" s="585"/>
      <c r="C106" s="586"/>
      <c r="D106" s="586"/>
      <c r="E106" s="586"/>
      <c r="F106" s="586"/>
      <c r="G106" s="587"/>
    </row>
    <row r="107" spans="2:7" ht="12">
      <c r="B107" s="585"/>
      <c r="C107" s="586"/>
      <c r="D107" s="586"/>
      <c r="E107" s="586"/>
      <c r="F107" s="586"/>
      <c r="G107" s="587"/>
    </row>
    <row r="108" spans="2:7" ht="12">
      <c r="B108" s="585"/>
      <c r="C108" s="586"/>
      <c r="D108" s="586"/>
      <c r="E108" s="586"/>
      <c r="F108" s="586"/>
      <c r="G108" s="587"/>
    </row>
    <row r="109" spans="2:7" ht="12">
      <c r="B109" s="585"/>
      <c r="C109" s="586"/>
      <c r="D109" s="586"/>
      <c r="E109" s="586"/>
      <c r="F109" s="586"/>
      <c r="G109" s="587"/>
    </row>
    <row r="110" spans="2:7" ht="12">
      <c r="B110" s="585"/>
      <c r="C110" s="586"/>
      <c r="D110" s="586"/>
      <c r="E110" s="586"/>
      <c r="F110" s="586"/>
      <c r="G110" s="587"/>
    </row>
    <row r="111" spans="2:7" ht="12.75" thickBot="1">
      <c r="B111" s="588"/>
      <c r="C111" s="589"/>
      <c r="D111" s="589"/>
      <c r="E111" s="589"/>
      <c r="F111" s="589"/>
      <c r="G111" s="590"/>
    </row>
    <row r="112" spans="2:7" ht="12">
      <c r="B112" s="136"/>
      <c r="C112" s="137"/>
      <c r="D112" s="159"/>
      <c r="E112" s="299" t="s">
        <v>125</v>
      </c>
      <c r="F112" s="163"/>
      <c r="G112" s="166"/>
    </row>
    <row r="113" spans="2:7" ht="12">
      <c r="B113" s="136"/>
      <c r="C113" s="137"/>
      <c r="D113" s="633" t="s">
        <v>456</v>
      </c>
      <c r="E113" s="634"/>
      <c r="F113" s="634"/>
      <c r="G113" s="635"/>
    </row>
    <row r="114" spans="2:7" ht="12">
      <c r="B114" s="136"/>
      <c r="C114" s="137"/>
      <c r="D114" s="591"/>
      <c r="E114" s="592"/>
      <c r="F114" s="592"/>
      <c r="G114" s="593"/>
    </row>
    <row r="115" spans="2:7" ht="12">
      <c r="B115" s="300" t="s">
        <v>126</v>
      </c>
      <c r="C115" s="137"/>
      <c r="D115" s="301"/>
      <c r="E115" s="302" t="s">
        <v>127</v>
      </c>
      <c r="F115" s="303"/>
      <c r="G115" s="304"/>
    </row>
    <row r="116" spans="2:7" ht="12">
      <c r="B116" s="136"/>
      <c r="C116" s="137"/>
      <c r="D116" s="633" t="s">
        <v>456</v>
      </c>
      <c r="E116" s="634"/>
      <c r="F116" s="634"/>
      <c r="G116" s="635"/>
    </row>
    <row r="117" spans="2:7" ht="12">
      <c r="B117" s="136"/>
      <c r="C117" s="137"/>
      <c r="D117" s="591"/>
      <c r="E117" s="592"/>
      <c r="F117" s="592"/>
      <c r="G117" s="593"/>
    </row>
    <row r="118" spans="2:7" ht="12">
      <c r="B118" s="136"/>
      <c r="C118" s="137"/>
      <c r="D118" s="301"/>
      <c r="E118" s="302" t="s">
        <v>128</v>
      </c>
      <c r="F118" s="303"/>
      <c r="G118" s="304"/>
    </row>
    <row r="119" spans="2:7" ht="12">
      <c r="B119" s="136"/>
      <c r="C119" s="137"/>
      <c r="D119" s="633" t="s">
        <v>445</v>
      </c>
      <c r="E119" s="634"/>
      <c r="F119" s="634"/>
      <c r="G119" s="635"/>
    </row>
    <row r="120" spans="2:7" ht="12">
      <c r="B120" s="167"/>
      <c r="C120" s="156"/>
      <c r="D120" s="594"/>
      <c r="E120" s="595"/>
      <c r="F120" s="595"/>
      <c r="G120" s="596"/>
    </row>
    <row r="121" spans="2:7" ht="12">
      <c r="B121" s="119" t="s">
        <v>502</v>
      </c>
      <c r="C121" s="119"/>
      <c r="D121" s="160"/>
      <c r="E121" s="833" t="s">
        <v>317</v>
      </c>
      <c r="F121" s="833"/>
      <c r="G121" s="161"/>
    </row>
    <row r="65535" spans="4:5" ht="12">
      <c r="D65535" s="579"/>
      <c r="E65535" s="580"/>
    </row>
  </sheetData>
  <sheetProtection password="CCB6" sheet="1" objects="1" scenarios="1"/>
  <mergeCells count="4">
    <mergeCell ref="E121:F121"/>
    <mergeCell ref="E59:F59"/>
    <mergeCell ref="B7:G9"/>
    <mergeCell ref="B69:G71"/>
  </mergeCells>
  <conditionalFormatting sqref="E15:F37">
    <cfRule type="cellIs" priority="1" dxfId="0" operator="notBetween" stopIfTrue="1">
      <formula>E77*1.1</formula>
      <formula>E77*0.9</formula>
    </cfRule>
  </conditionalFormatting>
  <dataValidations count="1"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E15:F37">
      <formula1>AND(E15&lt;=(1+threshold)*E77,E15&gt;=(1-threshold)*E77)</formula1>
    </dataValidation>
  </dataValidations>
  <printOptions horizontalCentered="1" verticalCentered="1"/>
  <pageMargins left="0.39" right="0.18" top="0.48" bottom="0.4" header="0.24" footer="0.27"/>
  <pageSetup horizontalDpi="600" verticalDpi="600" orientation="portrait" r:id="rId2"/>
  <rowBreaks count="1" manualBreakCount="1">
    <brk id="60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P65536"/>
  <sheetViews>
    <sheetView workbookViewId="0" topLeftCell="A1">
      <selection activeCell="A1" sqref="A1"/>
    </sheetView>
  </sheetViews>
  <sheetFormatPr defaultColWidth="9.7109375" defaultRowHeight="12.75"/>
  <cols>
    <col min="1" max="1" width="1.421875" style="69" customWidth="1"/>
    <col min="2" max="3" width="3.7109375" style="69" customWidth="1"/>
    <col min="4" max="4" width="1.7109375" style="69" customWidth="1"/>
    <col min="5" max="5" width="5.7109375" style="69" customWidth="1"/>
    <col min="6" max="6" width="16.28125" style="69" customWidth="1"/>
    <col min="7" max="7" width="9.140625" style="69" bestFit="1" customWidth="1"/>
    <col min="8" max="8" width="10.00390625" style="69" bestFit="1" customWidth="1"/>
    <col min="9" max="9" width="14.421875" style="69" customWidth="1"/>
    <col min="10" max="10" width="16.28125" style="69" customWidth="1"/>
    <col min="11" max="11" width="14.421875" style="69" bestFit="1" customWidth="1"/>
    <col min="12" max="12" width="11.8515625" style="69" bestFit="1" customWidth="1"/>
    <col min="13" max="14" width="9.7109375" style="69" customWidth="1"/>
    <col min="15" max="16" width="0" style="69" hidden="1" customWidth="1"/>
    <col min="17" max="16384" width="9.7109375" style="69" customWidth="1"/>
  </cols>
  <sheetData>
    <row r="1" ht="8.25" customHeight="1"/>
    <row r="2" spans="2:16" ht="12.75" customHeight="1">
      <c r="B2" s="82"/>
      <c r="C2" s="83"/>
      <c r="D2" s="83"/>
      <c r="E2" s="83"/>
      <c r="F2" s="83"/>
      <c r="G2" s="376" t="s">
        <v>93</v>
      </c>
      <c r="H2" s="806"/>
      <c r="I2" s="83"/>
      <c r="J2" s="376" t="s">
        <v>318</v>
      </c>
      <c r="K2" s="805"/>
      <c r="L2" s="84"/>
      <c r="O2" s="69" t="s">
        <v>129</v>
      </c>
      <c r="P2" s="85">
        <f>K60</f>
        <v>0</v>
      </c>
    </row>
    <row r="3" spans="2:16" ht="12.75" customHeight="1">
      <c r="B3" s="336" t="s">
        <v>130</v>
      </c>
      <c r="C3" s="337"/>
      <c r="D3" s="338"/>
      <c r="E3" s="338"/>
      <c r="F3" s="338"/>
      <c r="G3" s="408"/>
      <c r="H3" s="338"/>
      <c r="I3" s="338"/>
      <c r="J3" s="338"/>
      <c r="K3" s="338"/>
      <c r="L3" s="340"/>
      <c r="O3" s="69" t="s">
        <v>131</v>
      </c>
      <c r="P3" s="85">
        <f>K61</f>
        <v>0</v>
      </c>
    </row>
    <row r="4" spans="2:16" ht="12.75" customHeight="1">
      <c r="B4" s="87"/>
      <c r="C4" s="88"/>
      <c r="D4" s="88"/>
      <c r="E4" s="60"/>
      <c r="F4" s="61"/>
      <c r="G4" s="385" t="s">
        <v>133</v>
      </c>
      <c r="H4" s="386"/>
      <c r="I4" s="386" t="s">
        <v>135</v>
      </c>
      <c r="J4" s="385"/>
      <c r="K4" s="386"/>
      <c r="L4" s="392"/>
      <c r="O4" s="69" t="s">
        <v>139</v>
      </c>
      <c r="P4" s="85">
        <v>12357719.5</v>
      </c>
    </row>
    <row r="5" spans="2:16" ht="12.75" customHeight="1">
      <c r="B5" s="89"/>
      <c r="C5" s="90"/>
      <c r="D5" s="90"/>
      <c r="E5" s="387" t="s">
        <v>132</v>
      </c>
      <c r="F5" s="377"/>
      <c r="G5" s="378" t="s">
        <v>141</v>
      </c>
      <c r="H5" s="379" t="s">
        <v>134</v>
      </c>
      <c r="I5" s="380" t="s">
        <v>143</v>
      </c>
      <c r="J5" s="378" t="s">
        <v>136</v>
      </c>
      <c r="K5" s="379" t="s">
        <v>137</v>
      </c>
      <c r="L5" s="379" t="s">
        <v>138</v>
      </c>
      <c r="O5" s="69" t="s">
        <v>146</v>
      </c>
      <c r="P5" s="85">
        <f>SUM(P2:P4)</f>
        <v>12357719.5</v>
      </c>
    </row>
    <row r="6" spans="2:16" ht="12.75" customHeight="1">
      <c r="B6" s="91"/>
      <c r="C6" s="92"/>
      <c r="D6" s="92"/>
      <c r="E6" s="388" t="s">
        <v>140</v>
      </c>
      <c r="F6" s="381"/>
      <c r="G6" s="382" t="s">
        <v>86</v>
      </c>
      <c r="H6" s="383" t="s">
        <v>142</v>
      </c>
      <c r="I6" s="384" t="s">
        <v>147</v>
      </c>
      <c r="J6" s="382" t="s">
        <v>144</v>
      </c>
      <c r="K6" s="383" t="s">
        <v>85</v>
      </c>
      <c r="L6" s="383" t="s">
        <v>145</v>
      </c>
      <c r="O6" s="69" t="s">
        <v>148</v>
      </c>
      <c r="P6" s="85">
        <v>36585350</v>
      </c>
    </row>
    <row r="7" spans="2:12" ht="12.75" customHeight="1">
      <c r="B7" s="89" t="s">
        <v>149</v>
      </c>
      <c r="C7" s="90" t="s">
        <v>150</v>
      </c>
      <c r="D7" s="90"/>
      <c r="E7" s="90"/>
      <c r="F7" s="93"/>
      <c r="G7" s="94"/>
      <c r="H7" s="93"/>
      <c r="I7" s="95"/>
      <c r="J7" s="96"/>
      <c r="K7" s="97"/>
      <c r="L7" s="724"/>
    </row>
    <row r="8" spans="2:12" ht="12.75" customHeight="1">
      <c r="B8" s="91"/>
      <c r="C8" s="92">
        <v>1</v>
      </c>
      <c r="D8" s="92" t="s">
        <v>100</v>
      </c>
      <c r="E8" s="92" t="s">
        <v>151</v>
      </c>
      <c r="F8" s="98"/>
      <c r="G8" s="219"/>
      <c r="H8" s="439"/>
      <c r="I8" s="440"/>
      <c r="J8" s="489"/>
      <c r="K8" s="410">
        <f>I8*J8</f>
        <v>0</v>
      </c>
      <c r="L8" s="725"/>
    </row>
    <row r="9" spans="2:14" ht="12.75" customHeight="1" thickBot="1">
      <c r="B9" s="99"/>
      <c r="C9" s="100">
        <v>2</v>
      </c>
      <c r="D9" s="100" t="s">
        <v>100</v>
      </c>
      <c r="E9" s="100" t="s">
        <v>152</v>
      </c>
      <c r="F9" s="101"/>
      <c r="G9" s="441"/>
      <c r="H9" s="441"/>
      <c r="I9" s="440"/>
      <c r="J9" s="489"/>
      <c r="K9" s="448">
        <f>I9*J9</f>
        <v>0</v>
      </c>
      <c r="L9" s="726"/>
      <c r="N9" s="102"/>
    </row>
    <row r="10" spans="2:12" ht="12.75" customHeight="1">
      <c r="B10" s="103" t="s">
        <v>153</v>
      </c>
      <c r="C10" s="104" t="s">
        <v>154</v>
      </c>
      <c r="D10" s="104"/>
      <c r="E10" s="104"/>
      <c r="F10" s="105"/>
      <c r="G10" s="106"/>
      <c r="H10" s="107"/>
      <c r="I10" s="447"/>
      <c r="J10" s="490"/>
      <c r="K10" s="446"/>
      <c r="L10" s="727"/>
    </row>
    <row r="11" spans="2:12" ht="12.75" customHeight="1">
      <c r="B11" s="110"/>
      <c r="C11" s="845" t="s">
        <v>155</v>
      </c>
      <c r="D11" s="845"/>
      <c r="E11" s="845"/>
      <c r="F11" s="846"/>
      <c r="G11" s="106"/>
      <c r="H11" s="107"/>
      <c r="I11" s="108"/>
      <c r="J11" s="491"/>
      <c r="K11" s="109"/>
      <c r="L11" s="727"/>
    </row>
    <row r="12" spans="2:12" ht="12.75" customHeight="1">
      <c r="B12" s="91"/>
      <c r="C12" s="92">
        <f>C9+1</f>
        <v>3</v>
      </c>
      <c r="D12" s="92" t="s">
        <v>100</v>
      </c>
      <c r="E12" s="92" t="s">
        <v>156</v>
      </c>
      <c r="F12" s="92" t="s">
        <v>157</v>
      </c>
      <c r="G12" s="442"/>
      <c r="H12" s="443"/>
      <c r="I12" s="440"/>
      <c r="J12" s="489"/>
      <c r="K12" s="410">
        <f>I12*J12</f>
        <v>0</v>
      </c>
      <c r="L12" s="728"/>
    </row>
    <row r="13" spans="2:12" ht="12.75" customHeight="1">
      <c r="B13" s="91"/>
      <c r="C13" s="92">
        <f aca="true" t="shared" si="0" ref="C13:C18">C12+1</f>
        <v>4</v>
      </c>
      <c r="D13" s="92" t="s">
        <v>100</v>
      </c>
      <c r="E13" s="92" t="s">
        <v>156</v>
      </c>
      <c r="F13" s="92" t="s">
        <v>158</v>
      </c>
      <c r="G13" s="442"/>
      <c r="H13" s="443"/>
      <c r="I13" s="440"/>
      <c r="J13" s="489"/>
      <c r="K13" s="410">
        <f aca="true" t="shared" si="1" ref="K13:K26">I13*J13</f>
        <v>0</v>
      </c>
      <c r="L13" s="728"/>
    </row>
    <row r="14" spans="2:12" ht="12.75" customHeight="1">
      <c r="B14" s="91"/>
      <c r="C14" s="92">
        <f t="shared" si="0"/>
        <v>5</v>
      </c>
      <c r="D14" s="92" t="s">
        <v>100</v>
      </c>
      <c r="E14" s="92" t="s">
        <v>156</v>
      </c>
      <c r="F14" s="92" t="s">
        <v>159</v>
      </c>
      <c r="G14" s="442"/>
      <c r="H14" s="443"/>
      <c r="I14" s="440"/>
      <c r="J14" s="489"/>
      <c r="K14" s="410">
        <f t="shared" si="1"/>
        <v>0</v>
      </c>
      <c r="L14" s="728"/>
    </row>
    <row r="15" spans="2:12" ht="12.75" customHeight="1">
      <c r="B15" s="91"/>
      <c r="C15" s="92">
        <f t="shared" si="0"/>
        <v>6</v>
      </c>
      <c r="D15" s="92" t="s">
        <v>100</v>
      </c>
      <c r="E15" s="92" t="s">
        <v>156</v>
      </c>
      <c r="F15" s="92" t="s">
        <v>160</v>
      </c>
      <c r="G15" s="442"/>
      <c r="H15" s="443"/>
      <c r="I15" s="440"/>
      <c r="J15" s="489"/>
      <c r="K15" s="410">
        <f t="shared" si="1"/>
        <v>0</v>
      </c>
      <c r="L15" s="728"/>
    </row>
    <row r="16" spans="2:12" ht="12.75" customHeight="1">
      <c r="B16" s="91"/>
      <c r="C16" s="92">
        <f t="shared" si="0"/>
        <v>7</v>
      </c>
      <c r="D16" s="92" t="s">
        <v>100</v>
      </c>
      <c r="E16" s="92" t="s">
        <v>156</v>
      </c>
      <c r="F16" s="92" t="s">
        <v>161</v>
      </c>
      <c r="G16" s="442"/>
      <c r="H16" s="443"/>
      <c r="I16" s="440"/>
      <c r="J16" s="489"/>
      <c r="K16" s="410">
        <f t="shared" si="1"/>
        <v>0</v>
      </c>
      <c r="L16" s="728"/>
    </row>
    <row r="17" spans="2:12" ht="12.75" customHeight="1">
      <c r="B17" s="91"/>
      <c r="C17" s="92">
        <f t="shared" si="0"/>
        <v>8</v>
      </c>
      <c r="D17" s="92" t="s">
        <v>100</v>
      </c>
      <c r="E17" s="92" t="s">
        <v>156</v>
      </c>
      <c r="F17" s="80" t="s">
        <v>162</v>
      </c>
      <c r="G17" s="442"/>
      <c r="H17" s="443"/>
      <c r="I17" s="440"/>
      <c r="J17" s="489"/>
      <c r="K17" s="410">
        <f t="shared" si="1"/>
        <v>0</v>
      </c>
      <c r="L17" s="728"/>
    </row>
    <row r="18" spans="2:12" ht="12.75" customHeight="1">
      <c r="B18" s="91"/>
      <c r="C18" s="92">
        <f t="shared" si="0"/>
        <v>9</v>
      </c>
      <c r="D18" s="92" t="s">
        <v>100</v>
      </c>
      <c r="E18" s="92" t="s">
        <v>163</v>
      </c>
      <c r="F18" s="80"/>
      <c r="G18" s="442"/>
      <c r="H18" s="443"/>
      <c r="I18" s="440"/>
      <c r="J18" s="489"/>
      <c r="K18" s="410">
        <f t="shared" si="1"/>
        <v>0</v>
      </c>
      <c r="L18" s="728"/>
    </row>
    <row r="19" spans="2:12" ht="12.75" customHeight="1">
      <c r="B19" s="113"/>
      <c r="C19" s="847" t="s">
        <v>164</v>
      </c>
      <c r="D19" s="847"/>
      <c r="E19" s="847"/>
      <c r="F19" s="848"/>
      <c r="G19" s="106"/>
      <c r="H19" s="107"/>
      <c r="I19" s="108"/>
      <c r="J19" s="491"/>
      <c r="K19" s="109"/>
      <c r="L19" s="727"/>
    </row>
    <row r="20" spans="2:12" ht="12.75" customHeight="1">
      <c r="B20" s="91"/>
      <c r="C20" s="92">
        <f>C18+1</f>
        <v>10</v>
      </c>
      <c r="D20" s="92" t="s">
        <v>100</v>
      </c>
      <c r="E20" s="92" t="s">
        <v>156</v>
      </c>
      <c r="F20" s="92" t="s">
        <v>157</v>
      </c>
      <c r="G20" s="442"/>
      <c r="H20" s="443"/>
      <c r="I20" s="440"/>
      <c r="J20" s="489"/>
      <c r="K20" s="410">
        <f t="shared" si="1"/>
        <v>0</v>
      </c>
      <c r="L20" s="728"/>
    </row>
    <row r="21" spans="2:12" ht="12.75" customHeight="1">
      <c r="B21" s="91"/>
      <c r="C21" s="92">
        <f aca="true" t="shared" si="2" ref="C21:C26">C20+1</f>
        <v>11</v>
      </c>
      <c r="D21" s="92" t="s">
        <v>100</v>
      </c>
      <c r="E21" s="92" t="s">
        <v>156</v>
      </c>
      <c r="F21" s="92" t="s">
        <v>158</v>
      </c>
      <c r="G21" s="442"/>
      <c r="H21" s="443"/>
      <c r="I21" s="440"/>
      <c r="J21" s="489"/>
      <c r="K21" s="410">
        <f t="shared" si="1"/>
        <v>0</v>
      </c>
      <c r="L21" s="728"/>
    </row>
    <row r="22" spans="2:12" ht="12.75" customHeight="1">
      <c r="B22" s="91"/>
      <c r="C22" s="92">
        <f t="shared" si="2"/>
        <v>12</v>
      </c>
      <c r="D22" s="92" t="s">
        <v>100</v>
      </c>
      <c r="E22" s="92" t="s">
        <v>156</v>
      </c>
      <c r="F22" s="92" t="s">
        <v>159</v>
      </c>
      <c r="G22" s="442"/>
      <c r="H22" s="443"/>
      <c r="I22" s="440"/>
      <c r="J22" s="489"/>
      <c r="K22" s="410">
        <f t="shared" si="1"/>
        <v>0</v>
      </c>
      <c r="L22" s="728"/>
    </row>
    <row r="23" spans="2:12" ht="12.75" customHeight="1">
      <c r="B23" s="91"/>
      <c r="C23" s="92">
        <f t="shared" si="2"/>
        <v>13</v>
      </c>
      <c r="D23" s="92" t="s">
        <v>100</v>
      </c>
      <c r="E23" s="92" t="s">
        <v>156</v>
      </c>
      <c r="F23" s="92" t="s">
        <v>160</v>
      </c>
      <c r="G23" s="442"/>
      <c r="H23" s="443"/>
      <c r="I23" s="440"/>
      <c r="J23" s="489"/>
      <c r="K23" s="410">
        <f t="shared" si="1"/>
        <v>0</v>
      </c>
      <c r="L23" s="728"/>
    </row>
    <row r="24" spans="2:12" ht="12.75" customHeight="1">
      <c r="B24" s="91"/>
      <c r="C24" s="92">
        <f t="shared" si="2"/>
        <v>14</v>
      </c>
      <c r="D24" s="92" t="s">
        <v>100</v>
      </c>
      <c r="E24" s="92" t="s">
        <v>156</v>
      </c>
      <c r="F24" s="92" t="s">
        <v>161</v>
      </c>
      <c r="G24" s="442"/>
      <c r="H24" s="443"/>
      <c r="I24" s="440"/>
      <c r="J24" s="489"/>
      <c r="K24" s="410">
        <f t="shared" si="1"/>
        <v>0</v>
      </c>
      <c r="L24" s="728"/>
    </row>
    <row r="25" spans="2:12" ht="12.75" customHeight="1">
      <c r="B25" s="91"/>
      <c r="C25" s="92">
        <f t="shared" si="2"/>
        <v>15</v>
      </c>
      <c r="D25" s="92" t="s">
        <v>100</v>
      </c>
      <c r="E25" s="92" t="s">
        <v>156</v>
      </c>
      <c r="F25" s="214"/>
      <c r="G25" s="442"/>
      <c r="H25" s="443"/>
      <c r="I25" s="440"/>
      <c r="J25" s="489"/>
      <c r="K25" s="410">
        <f t="shared" si="1"/>
        <v>0</v>
      </c>
      <c r="L25" s="728"/>
    </row>
    <row r="26" spans="2:12" ht="12.75" customHeight="1">
      <c r="B26" s="91"/>
      <c r="C26" s="92">
        <f t="shared" si="2"/>
        <v>16</v>
      </c>
      <c r="D26" s="92" t="s">
        <v>100</v>
      </c>
      <c r="E26" s="92" t="s">
        <v>156</v>
      </c>
      <c r="F26" s="214"/>
      <c r="G26" s="442"/>
      <c r="H26" s="443"/>
      <c r="I26" s="440"/>
      <c r="J26" s="489"/>
      <c r="K26" s="410">
        <f t="shared" si="1"/>
        <v>0</v>
      </c>
      <c r="L26" s="728"/>
    </row>
    <row r="27" spans="2:12" ht="12.75" customHeight="1">
      <c r="B27" s="89"/>
      <c r="C27" s="843" t="s">
        <v>319</v>
      </c>
      <c r="D27" s="843"/>
      <c r="E27" s="843"/>
      <c r="F27" s="844"/>
      <c r="G27" s="106"/>
      <c r="H27" s="107"/>
      <c r="I27" s="108"/>
      <c r="J27" s="491"/>
      <c r="K27" s="109"/>
      <c r="L27" s="727"/>
    </row>
    <row r="28" spans="2:12" ht="12.75" customHeight="1">
      <c r="B28" s="91"/>
      <c r="C28" s="92">
        <f>C26+1</f>
        <v>17</v>
      </c>
      <c r="D28" s="92" t="s">
        <v>100</v>
      </c>
      <c r="E28" s="92" t="s">
        <v>156</v>
      </c>
      <c r="F28" s="92" t="s">
        <v>157</v>
      </c>
      <c r="G28" s="442"/>
      <c r="H28" s="443"/>
      <c r="I28" s="440"/>
      <c r="J28" s="489"/>
      <c r="K28" s="410">
        <f aca="true" t="shared" si="3" ref="K28:K58">I28*J28</f>
        <v>0</v>
      </c>
      <c r="L28" s="728"/>
    </row>
    <row r="29" spans="2:12" ht="12.75" customHeight="1">
      <c r="B29" s="91"/>
      <c r="C29" s="92">
        <f aca="true" t="shared" si="4" ref="C29:C42">C28+1</f>
        <v>18</v>
      </c>
      <c r="D29" s="92" t="s">
        <v>100</v>
      </c>
      <c r="E29" s="92" t="s">
        <v>156</v>
      </c>
      <c r="F29" s="92" t="s">
        <v>158</v>
      </c>
      <c r="G29" s="442"/>
      <c r="H29" s="443"/>
      <c r="I29" s="440"/>
      <c r="J29" s="489"/>
      <c r="K29" s="410">
        <f t="shared" si="3"/>
        <v>0</v>
      </c>
      <c r="L29" s="728"/>
    </row>
    <row r="30" spans="2:12" ht="12.75" customHeight="1">
      <c r="B30" s="91"/>
      <c r="C30" s="92">
        <f t="shared" si="4"/>
        <v>19</v>
      </c>
      <c r="D30" s="92" t="s">
        <v>100</v>
      </c>
      <c r="E30" s="92" t="s">
        <v>156</v>
      </c>
      <c r="F30" s="92" t="s">
        <v>159</v>
      </c>
      <c r="G30" s="442"/>
      <c r="H30" s="443"/>
      <c r="I30" s="440"/>
      <c r="J30" s="489"/>
      <c r="K30" s="410">
        <f t="shared" si="3"/>
        <v>0</v>
      </c>
      <c r="L30" s="728"/>
    </row>
    <row r="31" spans="2:12" ht="12.75" customHeight="1">
      <c r="B31" s="91"/>
      <c r="C31" s="92">
        <f t="shared" si="4"/>
        <v>20</v>
      </c>
      <c r="D31" s="92" t="s">
        <v>100</v>
      </c>
      <c r="E31" s="92" t="s">
        <v>156</v>
      </c>
      <c r="F31" s="92" t="s">
        <v>160</v>
      </c>
      <c r="G31" s="442"/>
      <c r="H31" s="443"/>
      <c r="I31" s="440"/>
      <c r="J31" s="489"/>
      <c r="K31" s="410">
        <f t="shared" si="3"/>
        <v>0</v>
      </c>
      <c r="L31" s="728"/>
    </row>
    <row r="32" spans="2:12" ht="12.75" customHeight="1">
      <c r="B32" s="91"/>
      <c r="C32" s="92">
        <f t="shared" si="4"/>
        <v>21</v>
      </c>
      <c r="D32" s="92" t="s">
        <v>100</v>
      </c>
      <c r="E32" s="92" t="s">
        <v>156</v>
      </c>
      <c r="F32" s="92" t="s">
        <v>161</v>
      </c>
      <c r="G32" s="442"/>
      <c r="H32" s="443"/>
      <c r="I32" s="440"/>
      <c r="J32" s="489"/>
      <c r="K32" s="410">
        <f t="shared" si="3"/>
        <v>0</v>
      </c>
      <c r="L32" s="728"/>
    </row>
    <row r="33" spans="2:12" ht="12.75" customHeight="1">
      <c r="B33" s="91"/>
      <c r="C33" s="92">
        <f t="shared" si="4"/>
        <v>22</v>
      </c>
      <c r="D33" s="92" t="s">
        <v>100</v>
      </c>
      <c r="E33" s="92" t="s">
        <v>156</v>
      </c>
      <c r="F33" s="214"/>
      <c r="G33" s="442"/>
      <c r="H33" s="443"/>
      <c r="I33" s="440"/>
      <c r="J33" s="489"/>
      <c r="K33" s="410">
        <f t="shared" si="3"/>
        <v>0</v>
      </c>
      <c r="L33" s="728"/>
    </row>
    <row r="34" spans="2:12" ht="12.75" customHeight="1">
      <c r="B34" s="91"/>
      <c r="C34" s="92">
        <f t="shared" si="4"/>
        <v>23</v>
      </c>
      <c r="D34" s="92" t="s">
        <v>100</v>
      </c>
      <c r="E34" s="92" t="s">
        <v>156</v>
      </c>
      <c r="F34" s="214"/>
      <c r="G34" s="442"/>
      <c r="H34" s="443"/>
      <c r="I34" s="440"/>
      <c r="J34" s="489"/>
      <c r="K34" s="410">
        <f t="shared" si="3"/>
        <v>0</v>
      </c>
      <c r="L34" s="728"/>
    </row>
    <row r="35" spans="2:12" ht="12.75" customHeight="1">
      <c r="B35" s="91"/>
      <c r="C35" s="92">
        <f t="shared" si="4"/>
        <v>24</v>
      </c>
      <c r="D35" s="92" t="s">
        <v>100</v>
      </c>
      <c r="E35" s="92" t="s">
        <v>156</v>
      </c>
      <c r="F35" s="214"/>
      <c r="G35" s="442"/>
      <c r="H35" s="443"/>
      <c r="I35" s="440"/>
      <c r="J35" s="489"/>
      <c r="K35" s="410">
        <f t="shared" si="3"/>
        <v>0</v>
      </c>
      <c r="L35" s="728"/>
    </row>
    <row r="36" spans="2:12" ht="12.75" customHeight="1">
      <c r="B36" s="91"/>
      <c r="C36" s="92">
        <f t="shared" si="4"/>
        <v>25</v>
      </c>
      <c r="D36" s="92" t="s">
        <v>100</v>
      </c>
      <c r="E36" s="92" t="s">
        <v>156</v>
      </c>
      <c r="F36" s="214"/>
      <c r="G36" s="442"/>
      <c r="H36" s="443"/>
      <c r="I36" s="440"/>
      <c r="J36" s="489"/>
      <c r="K36" s="410">
        <f t="shared" si="3"/>
        <v>0</v>
      </c>
      <c r="L36" s="728"/>
    </row>
    <row r="37" spans="2:12" ht="12.75" customHeight="1">
      <c r="B37" s="91"/>
      <c r="C37" s="92">
        <f t="shared" si="4"/>
        <v>26</v>
      </c>
      <c r="D37" s="92" t="s">
        <v>100</v>
      </c>
      <c r="E37" s="92" t="s">
        <v>156</v>
      </c>
      <c r="F37" s="214"/>
      <c r="G37" s="442"/>
      <c r="H37" s="443"/>
      <c r="I37" s="440"/>
      <c r="J37" s="489"/>
      <c r="K37" s="410">
        <f t="shared" si="3"/>
        <v>0</v>
      </c>
      <c r="L37" s="728"/>
    </row>
    <row r="38" spans="2:12" ht="12.75" customHeight="1">
      <c r="B38" s="91"/>
      <c r="C38" s="92">
        <f t="shared" si="4"/>
        <v>27</v>
      </c>
      <c r="D38" s="92" t="s">
        <v>100</v>
      </c>
      <c r="E38" s="92" t="s">
        <v>156</v>
      </c>
      <c r="F38" s="214"/>
      <c r="G38" s="442"/>
      <c r="H38" s="443"/>
      <c r="I38" s="440"/>
      <c r="J38" s="489"/>
      <c r="K38" s="410">
        <f t="shared" si="3"/>
        <v>0</v>
      </c>
      <c r="L38" s="728"/>
    </row>
    <row r="39" spans="2:12" ht="12.75" customHeight="1">
      <c r="B39" s="91"/>
      <c r="C39" s="92">
        <f t="shared" si="4"/>
        <v>28</v>
      </c>
      <c r="D39" s="92" t="s">
        <v>100</v>
      </c>
      <c r="E39" s="92" t="s">
        <v>156</v>
      </c>
      <c r="F39" s="214"/>
      <c r="G39" s="442"/>
      <c r="H39" s="443"/>
      <c r="I39" s="440"/>
      <c r="J39" s="489"/>
      <c r="K39" s="410">
        <f t="shared" si="3"/>
        <v>0</v>
      </c>
      <c r="L39" s="728"/>
    </row>
    <row r="40" spans="2:12" ht="12.75" customHeight="1">
      <c r="B40" s="91"/>
      <c r="C40" s="92">
        <f t="shared" si="4"/>
        <v>29</v>
      </c>
      <c r="D40" s="92" t="s">
        <v>100</v>
      </c>
      <c r="E40" s="92" t="s">
        <v>156</v>
      </c>
      <c r="F40" s="214"/>
      <c r="G40" s="442"/>
      <c r="H40" s="443"/>
      <c r="I40" s="440"/>
      <c r="J40" s="489"/>
      <c r="K40" s="410">
        <f t="shared" si="3"/>
        <v>0</v>
      </c>
      <c r="L40" s="728"/>
    </row>
    <row r="41" spans="2:12" ht="12.75" customHeight="1">
      <c r="B41" s="91"/>
      <c r="C41" s="92">
        <f t="shared" si="4"/>
        <v>30</v>
      </c>
      <c r="D41" s="92" t="s">
        <v>100</v>
      </c>
      <c r="E41" s="92" t="s">
        <v>156</v>
      </c>
      <c r="F41" s="214"/>
      <c r="G41" s="442"/>
      <c r="H41" s="443"/>
      <c r="I41" s="440"/>
      <c r="J41" s="489"/>
      <c r="K41" s="410">
        <f t="shared" si="3"/>
        <v>0</v>
      </c>
      <c r="L41" s="728"/>
    </row>
    <row r="42" spans="2:12" ht="12.75" customHeight="1">
      <c r="B42" s="91"/>
      <c r="C42" s="92">
        <f t="shared" si="4"/>
        <v>31</v>
      </c>
      <c r="D42" s="92" t="s">
        <v>100</v>
      </c>
      <c r="E42" s="92" t="s">
        <v>156</v>
      </c>
      <c r="F42" s="214"/>
      <c r="G42" s="111"/>
      <c r="H42" s="112"/>
      <c r="I42" s="440"/>
      <c r="J42" s="489"/>
      <c r="K42" s="410">
        <f t="shared" si="3"/>
        <v>0</v>
      </c>
      <c r="L42" s="728"/>
    </row>
    <row r="43" spans="2:12" ht="12.75" customHeight="1">
      <c r="B43" s="113"/>
      <c r="C43" s="847" t="s">
        <v>320</v>
      </c>
      <c r="D43" s="847"/>
      <c r="E43" s="847"/>
      <c r="F43" s="848"/>
      <c r="G43" s="106"/>
      <c r="H43" s="107"/>
      <c r="I43" s="108"/>
      <c r="J43" s="491"/>
      <c r="K43" s="109"/>
      <c r="L43" s="727"/>
    </row>
    <row r="44" spans="2:12" ht="12.75" customHeight="1">
      <c r="B44" s="91"/>
      <c r="C44" s="92">
        <f>C42+1</f>
        <v>32</v>
      </c>
      <c r="D44" s="92" t="s">
        <v>100</v>
      </c>
      <c r="E44" s="92" t="s">
        <v>156</v>
      </c>
      <c r="F44" s="92" t="s">
        <v>157</v>
      </c>
      <c r="G44" s="442"/>
      <c r="H44" s="443"/>
      <c r="I44" s="440"/>
      <c r="J44" s="489"/>
      <c r="K44" s="410">
        <f t="shared" si="3"/>
        <v>0</v>
      </c>
      <c r="L44" s="728"/>
    </row>
    <row r="45" spans="2:12" ht="12.75" customHeight="1">
      <c r="B45" s="91"/>
      <c r="C45" s="92">
        <f aca="true" t="shared" si="5" ref="C45:C58">C44+1</f>
        <v>33</v>
      </c>
      <c r="D45" s="92" t="s">
        <v>100</v>
      </c>
      <c r="E45" s="92" t="s">
        <v>156</v>
      </c>
      <c r="F45" s="92" t="s">
        <v>158</v>
      </c>
      <c r="G45" s="442"/>
      <c r="H45" s="443"/>
      <c r="I45" s="440"/>
      <c r="J45" s="489"/>
      <c r="K45" s="410">
        <f t="shared" si="3"/>
        <v>0</v>
      </c>
      <c r="L45" s="728"/>
    </row>
    <row r="46" spans="2:12" ht="12.75" customHeight="1">
      <c r="B46" s="91"/>
      <c r="C46" s="92">
        <f t="shared" si="5"/>
        <v>34</v>
      </c>
      <c r="D46" s="92" t="s">
        <v>100</v>
      </c>
      <c r="E46" s="92" t="s">
        <v>156</v>
      </c>
      <c r="F46" s="92" t="s">
        <v>159</v>
      </c>
      <c r="G46" s="442"/>
      <c r="H46" s="443"/>
      <c r="I46" s="440"/>
      <c r="J46" s="489"/>
      <c r="K46" s="410">
        <f t="shared" si="3"/>
        <v>0</v>
      </c>
      <c r="L46" s="728"/>
    </row>
    <row r="47" spans="2:12" ht="12.75" customHeight="1">
      <c r="B47" s="91"/>
      <c r="C47" s="92">
        <f t="shared" si="5"/>
        <v>35</v>
      </c>
      <c r="D47" s="92" t="s">
        <v>100</v>
      </c>
      <c r="E47" s="92" t="s">
        <v>156</v>
      </c>
      <c r="F47" s="92" t="s">
        <v>160</v>
      </c>
      <c r="G47" s="442"/>
      <c r="H47" s="443"/>
      <c r="I47" s="440"/>
      <c r="J47" s="489"/>
      <c r="K47" s="410">
        <f t="shared" si="3"/>
        <v>0</v>
      </c>
      <c r="L47" s="728"/>
    </row>
    <row r="48" spans="2:12" ht="12.75" customHeight="1">
      <c r="B48" s="91"/>
      <c r="C48" s="92">
        <f t="shared" si="5"/>
        <v>36</v>
      </c>
      <c r="D48" s="92" t="s">
        <v>100</v>
      </c>
      <c r="E48" s="92" t="s">
        <v>156</v>
      </c>
      <c r="F48" s="92" t="s">
        <v>161</v>
      </c>
      <c r="G48" s="442"/>
      <c r="H48" s="443"/>
      <c r="I48" s="440"/>
      <c r="J48" s="489"/>
      <c r="K48" s="410">
        <f t="shared" si="3"/>
        <v>0</v>
      </c>
      <c r="L48" s="728"/>
    </row>
    <row r="49" spans="2:12" ht="12.75" customHeight="1">
      <c r="B49" s="91"/>
      <c r="C49" s="92">
        <f t="shared" si="5"/>
        <v>37</v>
      </c>
      <c r="D49" s="92" t="s">
        <v>100</v>
      </c>
      <c r="E49" s="92" t="s">
        <v>156</v>
      </c>
      <c r="F49" s="214"/>
      <c r="G49" s="442"/>
      <c r="H49" s="443"/>
      <c r="I49" s="440"/>
      <c r="J49" s="489"/>
      <c r="K49" s="410">
        <f t="shared" si="3"/>
        <v>0</v>
      </c>
      <c r="L49" s="728"/>
    </row>
    <row r="50" spans="2:12" ht="12.75" customHeight="1">
      <c r="B50" s="91"/>
      <c r="C50" s="92">
        <f t="shared" si="5"/>
        <v>38</v>
      </c>
      <c r="D50" s="92" t="s">
        <v>100</v>
      </c>
      <c r="E50" s="92" t="s">
        <v>156</v>
      </c>
      <c r="F50" s="214"/>
      <c r="G50" s="442"/>
      <c r="H50" s="443"/>
      <c r="I50" s="440"/>
      <c r="J50" s="489"/>
      <c r="K50" s="410">
        <f t="shared" si="3"/>
        <v>0</v>
      </c>
      <c r="L50" s="728"/>
    </row>
    <row r="51" spans="2:12" ht="12.75" customHeight="1">
      <c r="B51" s="91"/>
      <c r="C51" s="92">
        <f t="shared" si="5"/>
        <v>39</v>
      </c>
      <c r="D51" s="92" t="s">
        <v>100</v>
      </c>
      <c r="E51" s="92" t="s">
        <v>156</v>
      </c>
      <c r="F51" s="214"/>
      <c r="G51" s="442"/>
      <c r="H51" s="443"/>
      <c r="I51" s="440"/>
      <c r="J51" s="489"/>
      <c r="K51" s="410">
        <f t="shared" si="3"/>
        <v>0</v>
      </c>
      <c r="L51" s="728"/>
    </row>
    <row r="52" spans="2:12" ht="12.75" customHeight="1">
      <c r="B52" s="91"/>
      <c r="C52" s="92">
        <f t="shared" si="5"/>
        <v>40</v>
      </c>
      <c r="D52" s="92" t="s">
        <v>100</v>
      </c>
      <c r="E52" s="92" t="s">
        <v>156</v>
      </c>
      <c r="F52" s="214"/>
      <c r="G52" s="442"/>
      <c r="H52" s="443"/>
      <c r="I52" s="440"/>
      <c r="J52" s="489"/>
      <c r="K52" s="410">
        <f t="shared" si="3"/>
        <v>0</v>
      </c>
      <c r="L52" s="728"/>
    </row>
    <row r="53" spans="2:12" ht="12.75" customHeight="1">
      <c r="B53" s="91"/>
      <c r="C53" s="92">
        <f t="shared" si="5"/>
        <v>41</v>
      </c>
      <c r="D53" s="92" t="s">
        <v>100</v>
      </c>
      <c r="E53" s="92" t="s">
        <v>156</v>
      </c>
      <c r="F53" s="214"/>
      <c r="G53" s="442"/>
      <c r="H53" s="443"/>
      <c r="I53" s="440"/>
      <c r="J53" s="489"/>
      <c r="K53" s="410">
        <f t="shared" si="3"/>
        <v>0</v>
      </c>
      <c r="L53" s="728"/>
    </row>
    <row r="54" spans="2:12" ht="12.75" customHeight="1">
      <c r="B54" s="91"/>
      <c r="C54" s="92">
        <f t="shared" si="5"/>
        <v>42</v>
      </c>
      <c r="D54" s="92" t="s">
        <v>100</v>
      </c>
      <c r="E54" s="92" t="s">
        <v>156</v>
      </c>
      <c r="F54" s="214"/>
      <c r="G54" s="442"/>
      <c r="H54" s="443"/>
      <c r="I54" s="440"/>
      <c r="J54" s="489"/>
      <c r="K54" s="410">
        <f t="shared" si="3"/>
        <v>0</v>
      </c>
      <c r="L54" s="728"/>
    </row>
    <row r="55" spans="2:12" ht="12.75" customHeight="1">
      <c r="B55" s="91"/>
      <c r="C55" s="92">
        <f t="shared" si="5"/>
        <v>43</v>
      </c>
      <c r="D55" s="92" t="s">
        <v>100</v>
      </c>
      <c r="E55" s="92" t="s">
        <v>156</v>
      </c>
      <c r="F55" s="214"/>
      <c r="G55" s="442"/>
      <c r="H55" s="443"/>
      <c r="I55" s="440"/>
      <c r="J55" s="489"/>
      <c r="K55" s="410">
        <f t="shared" si="3"/>
        <v>0</v>
      </c>
      <c r="L55" s="728"/>
    </row>
    <row r="56" spans="2:12" ht="12.75" customHeight="1">
      <c r="B56" s="91"/>
      <c r="C56" s="92">
        <f t="shared" si="5"/>
        <v>44</v>
      </c>
      <c r="D56" s="92" t="s">
        <v>100</v>
      </c>
      <c r="E56" s="92" t="s">
        <v>156</v>
      </c>
      <c r="F56" s="214"/>
      <c r="G56" s="442"/>
      <c r="H56" s="443"/>
      <c r="I56" s="440"/>
      <c r="J56" s="489"/>
      <c r="K56" s="410">
        <f t="shared" si="3"/>
        <v>0</v>
      </c>
      <c r="L56" s="728"/>
    </row>
    <row r="57" spans="2:12" ht="12.75" customHeight="1">
      <c r="B57" s="91"/>
      <c r="C57" s="92">
        <f t="shared" si="5"/>
        <v>45</v>
      </c>
      <c r="D57" s="92" t="s">
        <v>100</v>
      </c>
      <c r="E57" s="92" t="s">
        <v>156</v>
      </c>
      <c r="F57" s="214"/>
      <c r="G57" s="442"/>
      <c r="H57" s="443"/>
      <c r="I57" s="440"/>
      <c r="J57" s="489"/>
      <c r="K57" s="410">
        <f t="shared" si="3"/>
        <v>0</v>
      </c>
      <c r="L57" s="728"/>
    </row>
    <row r="58" spans="2:12" ht="12.75" customHeight="1" thickBot="1">
      <c r="B58" s="114"/>
      <c r="C58" s="115">
        <f t="shared" si="5"/>
        <v>46</v>
      </c>
      <c r="D58" s="115" t="s">
        <v>100</v>
      </c>
      <c r="E58" s="115" t="s">
        <v>156</v>
      </c>
      <c r="F58" s="651"/>
      <c r="G58" s="444"/>
      <c r="H58" s="445"/>
      <c r="I58" s="440"/>
      <c r="J58" s="489"/>
      <c r="K58" s="410">
        <f t="shared" si="3"/>
        <v>0</v>
      </c>
      <c r="L58" s="729"/>
    </row>
    <row r="59" spans="2:12" ht="13.5" thickBot="1" thickTop="1">
      <c r="B59" s="449" t="s">
        <v>165</v>
      </c>
      <c r="C59" s="100"/>
      <c r="D59" s="100"/>
      <c r="E59" s="100"/>
      <c r="F59" s="100"/>
      <c r="G59" s="116"/>
      <c r="H59" s="117"/>
      <c r="I59" s="171">
        <f>SUM(I12:I58)</f>
        <v>0</v>
      </c>
      <c r="J59" s="492"/>
      <c r="K59" s="172">
        <f>SUM(K12:K58)</f>
        <v>0</v>
      </c>
      <c r="L59" s="730">
        <f>SUM(L12:L58)</f>
        <v>0</v>
      </c>
    </row>
    <row r="60" spans="2:12" ht="12.75" customHeight="1" thickBot="1">
      <c r="B60" s="99" t="s">
        <v>166</v>
      </c>
      <c r="C60" s="100"/>
      <c r="D60" s="100"/>
      <c r="E60" s="200" t="s">
        <v>167</v>
      </c>
      <c r="F60" s="101"/>
      <c r="G60" s="116"/>
      <c r="H60" s="117"/>
      <c r="I60" s="171">
        <f>I8+I9+I59</f>
        <v>0</v>
      </c>
      <c r="J60" s="492"/>
      <c r="K60" s="172">
        <f>K8+K9+K59</f>
        <v>0</v>
      </c>
      <c r="L60" s="731"/>
    </row>
    <row r="61" spans="2:12" ht="15" customHeight="1" thickBot="1">
      <c r="B61" s="99" t="s">
        <v>168</v>
      </c>
      <c r="C61" s="100" t="s">
        <v>169</v>
      </c>
      <c r="D61" s="100"/>
      <c r="E61" s="100"/>
      <c r="F61" s="101"/>
      <c r="G61" s="116"/>
      <c r="H61" s="117"/>
      <c r="I61" s="440"/>
      <c r="J61" s="492"/>
      <c r="K61" s="440"/>
      <c r="L61" s="731"/>
    </row>
    <row r="62" spans="2:12" ht="12.75" customHeight="1">
      <c r="B62" s="118"/>
      <c r="C62" s="86"/>
      <c r="D62" s="86"/>
      <c r="E62" s="86"/>
      <c r="F62" s="86"/>
      <c r="G62" s="86"/>
      <c r="H62" s="86"/>
      <c r="I62" s="86"/>
      <c r="J62" s="86"/>
      <c r="K62" s="86"/>
      <c r="L62" s="732"/>
    </row>
    <row r="63" spans="2:12" ht="12">
      <c r="B63" s="119" t="s">
        <v>503</v>
      </c>
      <c r="C63" s="119"/>
      <c r="D63" s="119"/>
      <c r="E63" s="119"/>
      <c r="F63" s="119"/>
      <c r="G63" s="119" t="s">
        <v>170</v>
      </c>
      <c r="H63" s="90"/>
      <c r="I63" s="90"/>
      <c r="J63" s="90"/>
      <c r="K63" s="120"/>
      <c r="L63" s="733"/>
    </row>
    <row r="64" ht="12">
      <c r="L64" s="734"/>
    </row>
    <row r="65" spans="2:12" ht="18">
      <c r="B65" s="79" t="s">
        <v>335</v>
      </c>
      <c r="C65" s="543"/>
      <c r="D65" s="543"/>
      <c r="E65" s="543"/>
      <c r="F65" s="543"/>
      <c r="G65" s="543"/>
      <c r="H65" s="543"/>
      <c r="I65" s="543"/>
      <c r="J65" s="543"/>
      <c r="K65" s="543"/>
      <c r="L65" s="773"/>
    </row>
    <row r="66" spans="2:12" ht="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733"/>
    </row>
    <row r="67" spans="2:12" ht="12">
      <c r="B67" s="82"/>
      <c r="C67" s="83"/>
      <c r="D67" s="83"/>
      <c r="E67" s="83"/>
      <c r="F67" s="83"/>
      <c r="G67" s="376" t="s">
        <v>93</v>
      </c>
      <c r="H67" s="615" t="s">
        <v>440</v>
      </c>
      <c r="I67" s="83"/>
      <c r="J67" s="376" t="s">
        <v>318</v>
      </c>
      <c r="K67" s="616">
        <v>38869</v>
      </c>
      <c r="L67" s="735"/>
    </row>
    <row r="68" spans="2:12" ht="12">
      <c r="B68" s="336" t="s">
        <v>130</v>
      </c>
      <c r="C68" s="337"/>
      <c r="D68" s="338"/>
      <c r="E68" s="338"/>
      <c r="F68" s="338"/>
      <c r="G68" s="339"/>
      <c r="H68" s="338"/>
      <c r="I68" s="338"/>
      <c r="J68" s="338"/>
      <c r="K68" s="338"/>
      <c r="L68" s="736"/>
    </row>
    <row r="69" spans="2:12" ht="12">
      <c r="B69" s="87"/>
      <c r="C69" s="88"/>
      <c r="D69" s="88"/>
      <c r="E69" s="60"/>
      <c r="F69" s="61"/>
      <c r="G69" s="385" t="s">
        <v>133</v>
      </c>
      <c r="H69" s="386"/>
      <c r="I69" s="386" t="s">
        <v>135</v>
      </c>
      <c r="J69" s="385"/>
      <c r="K69" s="386"/>
      <c r="L69" s="737"/>
    </row>
    <row r="70" spans="2:12" ht="12">
      <c r="B70" s="89"/>
      <c r="C70" s="90"/>
      <c r="D70" s="90"/>
      <c r="E70" s="387" t="s">
        <v>132</v>
      </c>
      <c r="F70" s="377"/>
      <c r="G70" s="378" t="s">
        <v>141</v>
      </c>
      <c r="H70" s="379" t="s">
        <v>134</v>
      </c>
      <c r="I70" s="380" t="s">
        <v>143</v>
      </c>
      <c r="J70" s="378" t="s">
        <v>136</v>
      </c>
      <c r="K70" s="379" t="s">
        <v>137</v>
      </c>
      <c r="L70" s="738" t="s">
        <v>138</v>
      </c>
    </row>
    <row r="71" spans="2:12" ht="12">
      <c r="B71" s="91"/>
      <c r="C71" s="92"/>
      <c r="D71" s="92"/>
      <c r="E71" s="388" t="s">
        <v>140</v>
      </c>
      <c r="F71" s="381"/>
      <c r="G71" s="382" t="s">
        <v>86</v>
      </c>
      <c r="H71" s="383" t="s">
        <v>142</v>
      </c>
      <c r="I71" s="384" t="s">
        <v>147</v>
      </c>
      <c r="J71" s="382" t="s">
        <v>144</v>
      </c>
      <c r="K71" s="383" t="s">
        <v>85</v>
      </c>
      <c r="L71" s="739" t="s">
        <v>145</v>
      </c>
    </row>
    <row r="72" spans="2:12" ht="12">
      <c r="B72" s="89" t="s">
        <v>149</v>
      </c>
      <c r="C72" s="90" t="s">
        <v>150</v>
      </c>
      <c r="D72" s="90"/>
      <c r="E72" s="90"/>
      <c r="F72" s="93"/>
      <c r="G72" s="94"/>
      <c r="H72" s="93"/>
      <c r="I72" s="95"/>
      <c r="J72" s="96"/>
      <c r="K72" s="97"/>
      <c r="L72" s="724"/>
    </row>
    <row r="73" spans="2:12" ht="12">
      <c r="B73" s="91"/>
      <c r="C73" s="92">
        <v>1</v>
      </c>
      <c r="D73" s="92" t="s">
        <v>100</v>
      </c>
      <c r="E73" s="92" t="s">
        <v>151</v>
      </c>
      <c r="F73" s="98"/>
      <c r="G73" s="652" t="s">
        <v>457</v>
      </c>
      <c r="H73" s="653"/>
      <c r="I73" s="654">
        <v>16961</v>
      </c>
      <c r="J73" s="655">
        <v>1</v>
      </c>
      <c r="K73" s="410">
        <f>I73*J73</f>
        <v>16961</v>
      </c>
      <c r="L73" s="725"/>
    </row>
    <row r="74" spans="2:12" ht="12.75" thickBot="1">
      <c r="B74" s="99"/>
      <c r="C74" s="100">
        <v>2</v>
      </c>
      <c r="D74" s="100" t="s">
        <v>100</v>
      </c>
      <c r="E74" s="100" t="s">
        <v>152</v>
      </c>
      <c r="F74" s="101"/>
      <c r="G74" s="656" t="s">
        <v>458</v>
      </c>
      <c r="H74" s="656"/>
      <c r="I74" s="654">
        <v>133061</v>
      </c>
      <c r="J74" s="655">
        <v>1</v>
      </c>
      <c r="K74" s="448">
        <f>I74*J74</f>
        <v>133061</v>
      </c>
      <c r="L74" s="726"/>
    </row>
    <row r="75" spans="2:12" ht="12">
      <c r="B75" s="103" t="s">
        <v>153</v>
      </c>
      <c r="C75" s="104" t="s">
        <v>154</v>
      </c>
      <c r="D75" s="104"/>
      <c r="E75" s="104"/>
      <c r="F75" s="105"/>
      <c r="G75" s="106"/>
      <c r="H75" s="107"/>
      <c r="I75" s="447"/>
      <c r="J75" s="490"/>
      <c r="K75" s="446"/>
      <c r="L75" s="727"/>
    </row>
    <row r="76" spans="2:12" ht="12">
      <c r="B76" s="110"/>
      <c r="C76" s="845" t="s">
        <v>155</v>
      </c>
      <c r="D76" s="845"/>
      <c r="E76" s="845"/>
      <c r="F76" s="846"/>
      <c r="G76" s="106"/>
      <c r="H76" s="107"/>
      <c r="I76" s="108"/>
      <c r="J76" s="491"/>
      <c r="K76" s="109"/>
      <c r="L76" s="727"/>
    </row>
    <row r="77" spans="2:12" ht="12">
      <c r="B77" s="91"/>
      <c r="C77" s="92">
        <f>C74+1</f>
        <v>3</v>
      </c>
      <c r="D77" s="92" t="s">
        <v>100</v>
      </c>
      <c r="E77" s="92" t="s">
        <v>156</v>
      </c>
      <c r="F77" s="92" t="s">
        <v>157</v>
      </c>
      <c r="G77" s="657" t="s">
        <v>459</v>
      </c>
      <c r="H77" s="658"/>
      <c r="I77" s="654">
        <v>583</v>
      </c>
      <c r="J77" s="655">
        <v>20</v>
      </c>
      <c r="K77" s="410">
        <f>I77*J77</f>
        <v>11660</v>
      </c>
      <c r="L77" s="632"/>
    </row>
    <row r="78" spans="2:12" ht="12">
      <c r="B78" s="91"/>
      <c r="C78" s="92">
        <f aca="true" t="shared" si="6" ref="C78:C83">C77+1</f>
        <v>4</v>
      </c>
      <c r="D78" s="92" t="s">
        <v>100</v>
      </c>
      <c r="E78" s="92" t="s">
        <v>156</v>
      </c>
      <c r="F78" s="92" t="s">
        <v>158</v>
      </c>
      <c r="G78" s="657" t="s">
        <v>459</v>
      </c>
      <c r="H78" s="658"/>
      <c r="I78" s="654">
        <v>310</v>
      </c>
      <c r="J78" s="655">
        <v>20</v>
      </c>
      <c r="K78" s="410">
        <f aca="true" t="shared" si="7" ref="K78:K83">I78*J78</f>
        <v>6200</v>
      </c>
      <c r="L78" s="632"/>
    </row>
    <row r="79" spans="2:12" ht="12">
      <c r="B79" s="91"/>
      <c r="C79" s="92">
        <f t="shared" si="6"/>
        <v>5</v>
      </c>
      <c r="D79" s="92" t="s">
        <v>100</v>
      </c>
      <c r="E79" s="92" t="s">
        <v>156</v>
      </c>
      <c r="F79" s="92" t="s">
        <v>159</v>
      </c>
      <c r="G79" s="657" t="s">
        <v>459</v>
      </c>
      <c r="H79" s="658"/>
      <c r="I79" s="654">
        <v>17</v>
      </c>
      <c r="J79" s="655">
        <v>20</v>
      </c>
      <c r="K79" s="410">
        <f t="shared" si="7"/>
        <v>340</v>
      </c>
      <c r="L79" s="632"/>
    </row>
    <row r="80" spans="2:12" ht="12">
      <c r="B80" s="91"/>
      <c r="C80" s="92">
        <f t="shared" si="6"/>
        <v>6</v>
      </c>
      <c r="D80" s="92" t="s">
        <v>100</v>
      </c>
      <c r="E80" s="92" t="s">
        <v>156</v>
      </c>
      <c r="F80" s="772" t="s">
        <v>157</v>
      </c>
      <c r="G80" s="657" t="s">
        <v>460</v>
      </c>
      <c r="H80" s="658"/>
      <c r="I80" s="654">
        <v>14994</v>
      </c>
      <c r="J80" s="655">
        <v>40</v>
      </c>
      <c r="K80" s="410">
        <f t="shared" si="7"/>
        <v>599760</v>
      </c>
      <c r="L80" s="632"/>
    </row>
    <row r="81" spans="2:12" ht="12">
      <c r="B81" s="91"/>
      <c r="C81" s="92">
        <f t="shared" si="6"/>
        <v>7</v>
      </c>
      <c r="D81" s="92" t="s">
        <v>100</v>
      </c>
      <c r="E81" s="92" t="s">
        <v>156</v>
      </c>
      <c r="F81" s="772" t="s">
        <v>158</v>
      </c>
      <c r="G81" s="657" t="s">
        <v>460</v>
      </c>
      <c r="H81" s="658"/>
      <c r="I81" s="654">
        <v>6921</v>
      </c>
      <c r="J81" s="655">
        <v>40</v>
      </c>
      <c r="K81" s="410">
        <f t="shared" si="7"/>
        <v>276840</v>
      </c>
      <c r="L81" s="632"/>
    </row>
    <row r="82" spans="2:12" ht="12">
      <c r="B82" s="91"/>
      <c r="C82" s="92">
        <f t="shared" si="6"/>
        <v>8</v>
      </c>
      <c r="D82" s="92" t="s">
        <v>100</v>
      </c>
      <c r="E82" s="92" t="s">
        <v>156</v>
      </c>
      <c r="F82" s="772" t="s">
        <v>159</v>
      </c>
      <c r="G82" s="657" t="s">
        <v>460</v>
      </c>
      <c r="H82" s="658"/>
      <c r="I82" s="654">
        <v>613</v>
      </c>
      <c r="J82" s="655">
        <v>40</v>
      </c>
      <c r="K82" s="410">
        <f t="shared" si="7"/>
        <v>24520</v>
      </c>
      <c r="L82" s="632"/>
    </row>
    <row r="83" spans="2:12" ht="12">
      <c r="B83" s="91"/>
      <c r="C83" s="92">
        <f t="shared" si="6"/>
        <v>9</v>
      </c>
      <c r="D83" s="92" t="s">
        <v>100</v>
      </c>
      <c r="E83" s="92" t="s">
        <v>163</v>
      </c>
      <c r="F83" s="92"/>
      <c r="G83" s="657"/>
      <c r="H83" s="658"/>
      <c r="I83" s="654"/>
      <c r="J83" s="655"/>
      <c r="K83" s="410">
        <f t="shared" si="7"/>
        <v>0</v>
      </c>
      <c r="L83" s="632"/>
    </row>
    <row r="84" spans="2:12" ht="12">
      <c r="B84" s="113"/>
      <c r="C84" s="847" t="s">
        <v>164</v>
      </c>
      <c r="D84" s="847"/>
      <c r="E84" s="847"/>
      <c r="F84" s="848"/>
      <c r="G84" s="106"/>
      <c r="H84" s="107"/>
      <c r="I84" s="108"/>
      <c r="J84" s="491"/>
      <c r="K84" s="109"/>
      <c r="L84" s="727"/>
    </row>
    <row r="85" spans="2:12" ht="12">
      <c r="B85" s="91"/>
      <c r="C85" s="92">
        <f>C83+1</f>
        <v>10</v>
      </c>
      <c r="D85" s="92" t="s">
        <v>100</v>
      </c>
      <c r="E85" s="92" t="s">
        <v>156</v>
      </c>
      <c r="F85" s="92" t="s">
        <v>157</v>
      </c>
      <c r="G85" s="657" t="s">
        <v>459</v>
      </c>
      <c r="H85" s="658"/>
      <c r="I85" s="654">
        <v>1687</v>
      </c>
      <c r="J85" s="655">
        <v>20</v>
      </c>
      <c r="K85" s="410">
        <f aca="true" t="shared" si="8" ref="K85:K91">I85*J85</f>
        <v>33740</v>
      </c>
      <c r="L85" s="632"/>
    </row>
    <row r="86" spans="2:12" ht="12">
      <c r="B86" s="91"/>
      <c r="C86" s="92">
        <f aca="true" t="shared" si="9" ref="C86:C91">C85+1</f>
        <v>11</v>
      </c>
      <c r="D86" s="92" t="s">
        <v>100</v>
      </c>
      <c r="E86" s="92" t="s">
        <v>156</v>
      </c>
      <c r="F86" s="92" t="s">
        <v>158</v>
      </c>
      <c r="G86" s="657" t="s">
        <v>459</v>
      </c>
      <c r="H86" s="658"/>
      <c r="I86" s="654">
        <v>917</v>
      </c>
      <c r="J86" s="655">
        <v>20</v>
      </c>
      <c r="K86" s="410">
        <f t="shared" si="8"/>
        <v>18340</v>
      </c>
      <c r="L86" s="632"/>
    </row>
    <row r="87" spans="2:12" ht="12">
      <c r="B87" s="91"/>
      <c r="C87" s="92">
        <f t="shared" si="9"/>
        <v>12</v>
      </c>
      <c r="D87" s="92" t="s">
        <v>100</v>
      </c>
      <c r="E87" s="92" t="s">
        <v>156</v>
      </c>
      <c r="F87" s="92" t="s">
        <v>159</v>
      </c>
      <c r="G87" s="657" t="s">
        <v>459</v>
      </c>
      <c r="H87" s="658"/>
      <c r="I87" s="654">
        <v>121</v>
      </c>
      <c r="J87" s="655">
        <v>20</v>
      </c>
      <c r="K87" s="410">
        <f t="shared" si="8"/>
        <v>2420</v>
      </c>
      <c r="L87" s="632"/>
    </row>
    <row r="88" spans="2:12" ht="12">
      <c r="B88" s="91"/>
      <c r="C88" s="92">
        <f t="shared" si="9"/>
        <v>13</v>
      </c>
      <c r="D88" s="92" t="s">
        <v>100</v>
      </c>
      <c r="E88" s="92" t="s">
        <v>156</v>
      </c>
      <c r="F88" s="772" t="s">
        <v>157</v>
      </c>
      <c r="G88" s="657" t="s">
        <v>460</v>
      </c>
      <c r="H88" s="658"/>
      <c r="I88" s="654">
        <v>20230</v>
      </c>
      <c r="J88" s="655">
        <v>40</v>
      </c>
      <c r="K88" s="410">
        <f t="shared" si="8"/>
        <v>809200</v>
      </c>
      <c r="L88" s="632"/>
    </row>
    <row r="89" spans="2:12" ht="12">
      <c r="B89" s="91"/>
      <c r="C89" s="92">
        <f t="shared" si="9"/>
        <v>14</v>
      </c>
      <c r="D89" s="92" t="s">
        <v>100</v>
      </c>
      <c r="E89" s="92" t="s">
        <v>156</v>
      </c>
      <c r="F89" s="772" t="s">
        <v>158</v>
      </c>
      <c r="G89" s="657" t="s">
        <v>460</v>
      </c>
      <c r="H89" s="658"/>
      <c r="I89" s="654">
        <v>10179</v>
      </c>
      <c r="J89" s="655">
        <v>40</v>
      </c>
      <c r="K89" s="410">
        <f t="shared" si="8"/>
        <v>407160</v>
      </c>
      <c r="L89" s="632"/>
    </row>
    <row r="90" spans="2:12" ht="12">
      <c r="B90" s="91"/>
      <c r="C90" s="92">
        <f t="shared" si="9"/>
        <v>15</v>
      </c>
      <c r="D90" s="92" t="s">
        <v>100</v>
      </c>
      <c r="E90" s="92" t="s">
        <v>156</v>
      </c>
      <c r="F90" s="772" t="s">
        <v>159</v>
      </c>
      <c r="G90" s="657" t="s">
        <v>460</v>
      </c>
      <c r="H90" s="658"/>
      <c r="I90" s="654">
        <v>862</v>
      </c>
      <c r="J90" s="655">
        <v>40</v>
      </c>
      <c r="K90" s="410">
        <f t="shared" si="8"/>
        <v>34480</v>
      </c>
      <c r="L90" s="632"/>
    </row>
    <row r="91" spans="2:12" ht="12">
      <c r="B91" s="91"/>
      <c r="C91" s="92">
        <f t="shared" si="9"/>
        <v>16</v>
      </c>
      <c r="D91" s="92" t="s">
        <v>100</v>
      </c>
      <c r="E91" s="92" t="s">
        <v>156</v>
      </c>
      <c r="F91" s="225"/>
      <c r="G91" s="657"/>
      <c r="H91" s="658"/>
      <c r="I91" s="654"/>
      <c r="J91" s="655"/>
      <c r="K91" s="410">
        <f t="shared" si="8"/>
        <v>0</v>
      </c>
      <c r="L91" s="632"/>
    </row>
    <row r="92" spans="2:12" ht="12">
      <c r="B92" s="89"/>
      <c r="C92" s="843" t="s">
        <v>319</v>
      </c>
      <c r="D92" s="843"/>
      <c r="E92" s="843"/>
      <c r="F92" s="844"/>
      <c r="G92" s="106"/>
      <c r="H92" s="107"/>
      <c r="I92" s="108"/>
      <c r="J92" s="491"/>
      <c r="K92" s="109"/>
      <c r="L92" s="727"/>
    </row>
    <row r="93" spans="2:12" ht="12">
      <c r="B93" s="91"/>
      <c r="C93" s="92">
        <f>C91+1</f>
        <v>17</v>
      </c>
      <c r="D93" s="92" t="s">
        <v>100</v>
      </c>
      <c r="E93" s="92" t="s">
        <v>156</v>
      </c>
      <c r="F93" s="772" t="s">
        <v>462</v>
      </c>
      <c r="G93" s="657" t="s">
        <v>459</v>
      </c>
      <c r="H93" s="658"/>
      <c r="I93" s="654">
        <v>2361</v>
      </c>
      <c r="J93" s="655">
        <v>15</v>
      </c>
      <c r="K93" s="410">
        <f aca="true" t="shared" si="10" ref="K93:K107">I93*J93</f>
        <v>35415</v>
      </c>
      <c r="L93" s="632"/>
    </row>
    <row r="94" spans="2:12" ht="12">
      <c r="B94" s="91"/>
      <c r="C94" s="92">
        <f aca="true" t="shared" si="11" ref="C94:C107">C93+1</f>
        <v>18</v>
      </c>
      <c r="D94" s="92" t="s">
        <v>100</v>
      </c>
      <c r="E94" s="92" t="s">
        <v>156</v>
      </c>
      <c r="F94" s="772" t="s">
        <v>463</v>
      </c>
      <c r="G94" s="657" t="s">
        <v>459</v>
      </c>
      <c r="H94" s="658"/>
      <c r="I94" s="654">
        <v>31961</v>
      </c>
      <c r="J94" s="655">
        <f>239685/31961</f>
        <v>7.499296017020744</v>
      </c>
      <c r="K94" s="410">
        <f t="shared" si="10"/>
        <v>239685</v>
      </c>
      <c r="L94" s="632"/>
    </row>
    <row r="95" spans="2:12" ht="12">
      <c r="B95" s="91"/>
      <c r="C95" s="92">
        <f t="shared" si="11"/>
        <v>19</v>
      </c>
      <c r="D95" s="92" t="s">
        <v>100</v>
      </c>
      <c r="E95" s="92" t="s">
        <v>156</v>
      </c>
      <c r="F95" s="772" t="s">
        <v>161</v>
      </c>
      <c r="G95" s="657" t="s">
        <v>459</v>
      </c>
      <c r="H95" s="658"/>
      <c r="I95" s="654">
        <v>27</v>
      </c>
      <c r="J95" s="655">
        <v>7.5</v>
      </c>
      <c r="K95" s="410">
        <f t="shared" si="10"/>
        <v>202.5</v>
      </c>
      <c r="L95" s="632"/>
    </row>
    <row r="96" spans="2:12" ht="12">
      <c r="B96" s="91"/>
      <c r="C96" s="92">
        <f t="shared" si="11"/>
        <v>20</v>
      </c>
      <c r="D96" s="92" t="s">
        <v>100</v>
      </c>
      <c r="E96" s="92" t="s">
        <v>156</v>
      </c>
      <c r="F96" s="772" t="s">
        <v>462</v>
      </c>
      <c r="G96" s="657" t="s">
        <v>460</v>
      </c>
      <c r="H96" s="658"/>
      <c r="I96" s="654">
        <v>15730</v>
      </c>
      <c r="J96" s="655">
        <f>471880/15730</f>
        <v>29.99872854418309</v>
      </c>
      <c r="K96" s="410">
        <f t="shared" si="10"/>
        <v>471880</v>
      </c>
      <c r="L96" s="632"/>
    </row>
    <row r="97" spans="2:12" ht="12">
      <c r="B97" s="91"/>
      <c r="C97" s="92">
        <f t="shared" si="11"/>
        <v>21</v>
      </c>
      <c r="D97" s="92" t="s">
        <v>100</v>
      </c>
      <c r="E97" s="92" t="s">
        <v>156</v>
      </c>
      <c r="F97" s="772" t="s">
        <v>463</v>
      </c>
      <c r="G97" s="657" t="s">
        <v>460</v>
      </c>
      <c r="H97" s="658"/>
      <c r="I97" s="654">
        <v>101058</v>
      </c>
      <c r="J97" s="655">
        <f>1516065/101058</f>
        <v>15.001929584990798</v>
      </c>
      <c r="K97" s="410">
        <f t="shared" si="10"/>
        <v>1516065</v>
      </c>
      <c r="L97" s="632"/>
    </row>
    <row r="98" spans="2:12" ht="12">
      <c r="B98" s="91"/>
      <c r="C98" s="92">
        <f t="shared" si="11"/>
        <v>22</v>
      </c>
      <c r="D98" s="92" t="s">
        <v>100</v>
      </c>
      <c r="E98" s="92" t="s">
        <v>156</v>
      </c>
      <c r="F98" s="772" t="s">
        <v>161</v>
      </c>
      <c r="G98" s="657" t="s">
        <v>460</v>
      </c>
      <c r="H98" s="658"/>
      <c r="I98" s="654">
        <v>106</v>
      </c>
      <c r="J98" s="655">
        <v>15</v>
      </c>
      <c r="K98" s="410">
        <f t="shared" si="10"/>
        <v>1590</v>
      </c>
      <c r="L98" s="632"/>
    </row>
    <row r="99" spans="2:12" ht="12">
      <c r="B99" s="91"/>
      <c r="C99" s="92">
        <f t="shared" si="11"/>
        <v>23</v>
      </c>
      <c r="D99" s="92" t="s">
        <v>100</v>
      </c>
      <c r="E99" s="92" t="s">
        <v>156</v>
      </c>
      <c r="F99" s="772" t="s">
        <v>464</v>
      </c>
      <c r="G99" s="657" t="s">
        <v>461</v>
      </c>
      <c r="H99" s="658"/>
      <c r="I99" s="654">
        <v>60589</v>
      </c>
      <c r="J99" s="655">
        <f>302965/60589</f>
        <v>5.000330092921157</v>
      </c>
      <c r="K99" s="410">
        <f t="shared" si="10"/>
        <v>302965</v>
      </c>
      <c r="L99" s="632"/>
    </row>
    <row r="100" spans="2:12" ht="12">
      <c r="B100" s="91"/>
      <c r="C100" s="92">
        <f t="shared" si="11"/>
        <v>24</v>
      </c>
      <c r="D100" s="92" t="s">
        <v>100</v>
      </c>
      <c r="E100" s="92" t="s">
        <v>156</v>
      </c>
      <c r="F100" s="772" t="s">
        <v>465</v>
      </c>
      <c r="G100" s="657" t="s">
        <v>461</v>
      </c>
      <c r="H100" s="658"/>
      <c r="I100" s="654">
        <v>16</v>
      </c>
      <c r="J100" s="655">
        <v>5</v>
      </c>
      <c r="K100" s="410">
        <f t="shared" si="10"/>
        <v>80</v>
      </c>
      <c r="L100" s="632"/>
    </row>
    <row r="101" spans="2:12" ht="12">
      <c r="B101" s="91"/>
      <c r="C101" s="92">
        <f t="shared" si="11"/>
        <v>25</v>
      </c>
      <c r="D101" s="92" t="s">
        <v>100</v>
      </c>
      <c r="E101" s="92" t="s">
        <v>156</v>
      </c>
      <c r="F101" s="225"/>
      <c r="G101" s="657"/>
      <c r="H101" s="658"/>
      <c r="I101" s="654"/>
      <c r="J101" s="655"/>
      <c r="K101" s="410">
        <f t="shared" si="10"/>
        <v>0</v>
      </c>
      <c r="L101" s="632"/>
    </row>
    <row r="102" spans="2:12" ht="12">
      <c r="B102" s="91"/>
      <c r="C102" s="92">
        <f t="shared" si="11"/>
        <v>26</v>
      </c>
      <c r="D102" s="92" t="s">
        <v>100</v>
      </c>
      <c r="E102" s="92" t="s">
        <v>156</v>
      </c>
      <c r="F102" s="225"/>
      <c r="G102" s="657"/>
      <c r="H102" s="658"/>
      <c r="I102" s="654"/>
      <c r="J102" s="655"/>
      <c r="K102" s="410">
        <f t="shared" si="10"/>
        <v>0</v>
      </c>
      <c r="L102" s="632"/>
    </row>
    <row r="103" spans="2:12" ht="12">
      <c r="B103" s="91"/>
      <c r="C103" s="92">
        <f t="shared" si="11"/>
        <v>27</v>
      </c>
      <c r="D103" s="92" t="s">
        <v>100</v>
      </c>
      <c r="E103" s="92" t="s">
        <v>156</v>
      </c>
      <c r="F103" s="225"/>
      <c r="G103" s="657"/>
      <c r="H103" s="658"/>
      <c r="I103" s="654"/>
      <c r="J103" s="655"/>
      <c r="K103" s="410">
        <f t="shared" si="10"/>
        <v>0</v>
      </c>
      <c r="L103" s="632"/>
    </row>
    <row r="104" spans="2:12" ht="12">
      <c r="B104" s="91"/>
      <c r="C104" s="92">
        <f t="shared" si="11"/>
        <v>28</v>
      </c>
      <c r="D104" s="92" t="s">
        <v>100</v>
      </c>
      <c r="E104" s="92" t="s">
        <v>156</v>
      </c>
      <c r="F104" s="225"/>
      <c r="G104" s="657"/>
      <c r="H104" s="658"/>
      <c r="I104" s="654"/>
      <c r="J104" s="655"/>
      <c r="K104" s="410">
        <f t="shared" si="10"/>
        <v>0</v>
      </c>
      <c r="L104" s="632"/>
    </row>
    <row r="105" spans="2:12" ht="12">
      <c r="B105" s="91"/>
      <c r="C105" s="92">
        <f t="shared" si="11"/>
        <v>29</v>
      </c>
      <c r="D105" s="92" t="s">
        <v>100</v>
      </c>
      <c r="E105" s="92" t="s">
        <v>156</v>
      </c>
      <c r="F105" s="225"/>
      <c r="G105" s="657"/>
      <c r="H105" s="658"/>
      <c r="I105" s="654"/>
      <c r="J105" s="655"/>
      <c r="K105" s="410">
        <f t="shared" si="10"/>
        <v>0</v>
      </c>
      <c r="L105" s="632"/>
    </row>
    <row r="106" spans="2:12" ht="12">
      <c r="B106" s="91"/>
      <c r="C106" s="92">
        <f t="shared" si="11"/>
        <v>30</v>
      </c>
      <c r="D106" s="92" t="s">
        <v>100</v>
      </c>
      <c r="E106" s="92" t="s">
        <v>156</v>
      </c>
      <c r="F106" s="225"/>
      <c r="G106" s="657"/>
      <c r="H106" s="658"/>
      <c r="I106" s="654"/>
      <c r="J106" s="655"/>
      <c r="K106" s="410">
        <f t="shared" si="10"/>
        <v>0</v>
      </c>
      <c r="L106" s="632"/>
    </row>
    <row r="107" spans="2:12" ht="12">
      <c r="B107" s="91"/>
      <c r="C107" s="92">
        <f t="shared" si="11"/>
        <v>31</v>
      </c>
      <c r="D107" s="92" t="s">
        <v>100</v>
      </c>
      <c r="E107" s="92" t="s">
        <v>156</v>
      </c>
      <c r="F107" s="225"/>
      <c r="G107" s="659"/>
      <c r="H107" s="660"/>
      <c r="I107" s="654"/>
      <c r="J107" s="655"/>
      <c r="K107" s="410">
        <f t="shared" si="10"/>
        <v>0</v>
      </c>
      <c r="L107" s="632"/>
    </row>
    <row r="108" spans="2:12" ht="12">
      <c r="B108" s="113"/>
      <c r="C108" s="847" t="s">
        <v>320</v>
      </c>
      <c r="D108" s="847"/>
      <c r="E108" s="847"/>
      <c r="F108" s="848"/>
      <c r="G108" s="106"/>
      <c r="H108" s="107"/>
      <c r="I108" s="108"/>
      <c r="J108" s="491"/>
      <c r="K108" s="109"/>
      <c r="L108" s="727"/>
    </row>
    <row r="109" spans="2:12" ht="12">
      <c r="B109" s="91"/>
      <c r="C109" s="92">
        <f>C107+1</f>
        <v>32</v>
      </c>
      <c r="D109" s="92" t="s">
        <v>100</v>
      </c>
      <c r="E109" s="92" t="s">
        <v>156</v>
      </c>
      <c r="F109" s="772" t="s">
        <v>462</v>
      </c>
      <c r="G109" s="657" t="s">
        <v>459</v>
      </c>
      <c r="H109" s="658"/>
      <c r="I109" s="654">
        <v>8243</v>
      </c>
      <c r="J109" s="655">
        <v>15</v>
      </c>
      <c r="K109" s="410">
        <f aca="true" t="shared" si="12" ref="K109:K123">I109*J109</f>
        <v>123645</v>
      </c>
      <c r="L109" s="632"/>
    </row>
    <row r="110" spans="2:12" ht="12">
      <c r="B110" s="91"/>
      <c r="C110" s="92">
        <f aca="true" t="shared" si="13" ref="C110:C123">C109+1</f>
        <v>33</v>
      </c>
      <c r="D110" s="92" t="s">
        <v>100</v>
      </c>
      <c r="E110" s="92" t="s">
        <v>156</v>
      </c>
      <c r="F110" s="772" t="s">
        <v>463</v>
      </c>
      <c r="G110" s="657" t="s">
        <v>459</v>
      </c>
      <c r="H110" s="658"/>
      <c r="I110" s="654">
        <v>157087</v>
      </c>
      <c r="J110" s="655">
        <f>1178145/157087</f>
        <v>7.499952255756364</v>
      </c>
      <c r="K110" s="410">
        <f t="shared" si="12"/>
        <v>1178145</v>
      </c>
      <c r="L110" s="632"/>
    </row>
    <row r="111" spans="2:12" ht="12">
      <c r="B111" s="91"/>
      <c r="C111" s="92">
        <f t="shared" si="13"/>
        <v>34</v>
      </c>
      <c r="D111" s="92" t="s">
        <v>100</v>
      </c>
      <c r="E111" s="92" t="s">
        <v>156</v>
      </c>
      <c r="F111" s="772" t="s">
        <v>161</v>
      </c>
      <c r="G111" s="657" t="s">
        <v>459</v>
      </c>
      <c r="H111" s="658"/>
      <c r="I111" s="654">
        <v>0</v>
      </c>
      <c r="J111" s="655">
        <v>7.5</v>
      </c>
      <c r="K111" s="410">
        <f t="shared" si="12"/>
        <v>0</v>
      </c>
      <c r="L111" s="632"/>
    </row>
    <row r="112" spans="2:12" ht="12">
      <c r="B112" s="91"/>
      <c r="C112" s="92">
        <f t="shared" si="13"/>
        <v>35</v>
      </c>
      <c r="D112" s="92" t="s">
        <v>100</v>
      </c>
      <c r="E112" s="92" t="s">
        <v>156</v>
      </c>
      <c r="F112" s="772" t="s">
        <v>462</v>
      </c>
      <c r="G112" s="657" t="s">
        <v>460</v>
      </c>
      <c r="H112" s="658"/>
      <c r="I112" s="654">
        <v>44941</v>
      </c>
      <c r="J112" s="655">
        <f>1348210/44941</f>
        <v>29.9995549720745</v>
      </c>
      <c r="K112" s="410">
        <f t="shared" si="12"/>
        <v>1348210</v>
      </c>
      <c r="L112" s="632"/>
    </row>
    <row r="113" spans="2:12" ht="12">
      <c r="B113" s="91"/>
      <c r="C113" s="92">
        <f t="shared" si="13"/>
        <v>36</v>
      </c>
      <c r="D113" s="92" t="s">
        <v>100</v>
      </c>
      <c r="E113" s="92" t="s">
        <v>156</v>
      </c>
      <c r="F113" s="772" t="s">
        <v>463</v>
      </c>
      <c r="G113" s="657" t="s">
        <v>460</v>
      </c>
      <c r="H113" s="658"/>
      <c r="I113" s="654">
        <v>447573</v>
      </c>
      <c r="J113" s="655">
        <f>6713575/447573</f>
        <v>14.99995531455204</v>
      </c>
      <c r="K113" s="410">
        <f t="shared" si="12"/>
        <v>6713575</v>
      </c>
      <c r="L113" s="632"/>
    </row>
    <row r="114" spans="2:12" ht="12">
      <c r="B114" s="91"/>
      <c r="C114" s="92">
        <f t="shared" si="13"/>
        <v>37</v>
      </c>
      <c r="D114" s="92" t="s">
        <v>100</v>
      </c>
      <c r="E114" s="92" t="s">
        <v>156</v>
      </c>
      <c r="F114" s="772" t="s">
        <v>161</v>
      </c>
      <c r="G114" s="657" t="s">
        <v>460</v>
      </c>
      <c r="H114" s="658"/>
      <c r="I114" s="654">
        <v>5</v>
      </c>
      <c r="J114" s="655">
        <v>15</v>
      </c>
      <c r="K114" s="410">
        <f t="shared" si="12"/>
        <v>75</v>
      </c>
      <c r="L114" s="632"/>
    </row>
    <row r="115" spans="2:12" ht="12">
      <c r="B115" s="91"/>
      <c r="C115" s="92">
        <f t="shared" si="13"/>
        <v>38</v>
      </c>
      <c r="D115" s="92" t="s">
        <v>100</v>
      </c>
      <c r="E115" s="92" t="s">
        <v>156</v>
      </c>
      <c r="F115" s="772" t="s">
        <v>464</v>
      </c>
      <c r="G115" s="657" t="s">
        <v>461</v>
      </c>
      <c r="H115" s="658"/>
      <c r="I115" s="654">
        <v>10928</v>
      </c>
      <c r="J115" s="655">
        <v>5</v>
      </c>
      <c r="K115" s="410">
        <f t="shared" si="12"/>
        <v>54640</v>
      </c>
      <c r="L115" s="632"/>
    </row>
    <row r="116" spans="2:12" ht="12">
      <c r="B116" s="91"/>
      <c r="C116" s="92">
        <f t="shared" si="13"/>
        <v>39</v>
      </c>
      <c r="D116" s="92" t="s">
        <v>100</v>
      </c>
      <c r="E116" s="92" t="s">
        <v>156</v>
      </c>
      <c r="F116" s="772" t="s">
        <v>465</v>
      </c>
      <c r="G116" s="657" t="s">
        <v>461</v>
      </c>
      <c r="H116" s="658"/>
      <c r="I116" s="654">
        <v>1</v>
      </c>
      <c r="J116" s="655">
        <v>5</v>
      </c>
      <c r="K116" s="410">
        <f t="shared" si="12"/>
        <v>5</v>
      </c>
      <c r="L116" s="632"/>
    </row>
    <row r="117" spans="2:12" ht="12">
      <c r="B117" s="91"/>
      <c r="C117" s="92">
        <f t="shared" si="13"/>
        <v>40</v>
      </c>
      <c r="D117" s="92" t="s">
        <v>100</v>
      </c>
      <c r="E117" s="92" t="s">
        <v>156</v>
      </c>
      <c r="F117" s="225"/>
      <c r="G117" s="657"/>
      <c r="H117" s="658"/>
      <c r="I117" s="654"/>
      <c r="J117" s="655"/>
      <c r="K117" s="410">
        <f t="shared" si="12"/>
        <v>0</v>
      </c>
      <c r="L117" s="632"/>
    </row>
    <row r="118" spans="2:12" ht="12">
      <c r="B118" s="91"/>
      <c r="C118" s="92">
        <f t="shared" si="13"/>
        <v>41</v>
      </c>
      <c r="D118" s="92" t="s">
        <v>100</v>
      </c>
      <c r="E118" s="92" t="s">
        <v>156</v>
      </c>
      <c r="F118" s="225"/>
      <c r="G118" s="657"/>
      <c r="H118" s="658"/>
      <c r="I118" s="654"/>
      <c r="J118" s="655"/>
      <c r="K118" s="410">
        <f t="shared" si="12"/>
        <v>0</v>
      </c>
      <c r="L118" s="632"/>
    </row>
    <row r="119" spans="2:12" ht="12">
      <c r="B119" s="91"/>
      <c r="C119" s="92">
        <f t="shared" si="13"/>
        <v>42</v>
      </c>
      <c r="D119" s="92" t="s">
        <v>100</v>
      </c>
      <c r="E119" s="92" t="s">
        <v>156</v>
      </c>
      <c r="F119" s="225"/>
      <c r="G119" s="657"/>
      <c r="H119" s="658"/>
      <c r="I119" s="654"/>
      <c r="J119" s="655"/>
      <c r="K119" s="410">
        <f t="shared" si="12"/>
        <v>0</v>
      </c>
      <c r="L119" s="632"/>
    </row>
    <row r="120" spans="2:12" ht="12">
      <c r="B120" s="91"/>
      <c r="C120" s="92">
        <f t="shared" si="13"/>
        <v>43</v>
      </c>
      <c r="D120" s="92" t="s">
        <v>100</v>
      </c>
      <c r="E120" s="92" t="s">
        <v>156</v>
      </c>
      <c r="F120" s="225"/>
      <c r="G120" s="657"/>
      <c r="H120" s="658"/>
      <c r="I120" s="654"/>
      <c r="J120" s="655"/>
      <c r="K120" s="410">
        <f t="shared" si="12"/>
        <v>0</v>
      </c>
      <c r="L120" s="632"/>
    </row>
    <row r="121" spans="2:12" ht="12">
      <c r="B121" s="91"/>
      <c r="C121" s="92">
        <f t="shared" si="13"/>
        <v>44</v>
      </c>
      <c r="D121" s="92" t="s">
        <v>100</v>
      </c>
      <c r="E121" s="92" t="s">
        <v>156</v>
      </c>
      <c r="F121" s="225"/>
      <c r="G121" s="657"/>
      <c r="H121" s="658"/>
      <c r="I121" s="654"/>
      <c r="J121" s="655"/>
      <c r="K121" s="410">
        <f t="shared" si="12"/>
        <v>0</v>
      </c>
      <c r="L121" s="632"/>
    </row>
    <row r="122" spans="2:12" ht="12">
      <c r="B122" s="91"/>
      <c r="C122" s="92">
        <f t="shared" si="13"/>
        <v>45</v>
      </c>
      <c r="D122" s="92" t="s">
        <v>100</v>
      </c>
      <c r="E122" s="92" t="s">
        <v>156</v>
      </c>
      <c r="F122" s="225"/>
      <c r="G122" s="657"/>
      <c r="H122" s="658"/>
      <c r="I122" s="654"/>
      <c r="J122" s="655"/>
      <c r="K122" s="410">
        <f t="shared" si="12"/>
        <v>0</v>
      </c>
      <c r="L122" s="632"/>
    </row>
    <row r="123" spans="2:12" ht="12.75" thickBot="1">
      <c r="B123" s="114"/>
      <c r="C123" s="115">
        <f t="shared" si="13"/>
        <v>46</v>
      </c>
      <c r="D123" s="115" t="s">
        <v>100</v>
      </c>
      <c r="E123" s="115" t="s">
        <v>156</v>
      </c>
      <c r="F123" s="661"/>
      <c r="G123" s="662"/>
      <c r="H123" s="663"/>
      <c r="I123" s="654"/>
      <c r="J123" s="655"/>
      <c r="K123" s="410">
        <f t="shared" si="12"/>
        <v>0</v>
      </c>
      <c r="L123" s="740"/>
    </row>
    <row r="124" spans="2:12" ht="13.5" thickBot="1" thickTop="1">
      <c r="B124" s="449" t="s">
        <v>165</v>
      </c>
      <c r="C124" s="100"/>
      <c r="D124" s="100"/>
      <c r="E124" s="100"/>
      <c r="F124" s="100"/>
      <c r="G124" s="116"/>
      <c r="H124" s="117"/>
      <c r="I124" s="171">
        <f>SUM(I77:I123)</f>
        <v>938060</v>
      </c>
      <c r="J124" s="492"/>
      <c r="K124" s="172">
        <f>SUM(K77:K123)</f>
        <v>14210837.5</v>
      </c>
      <c r="L124" s="730">
        <f>SUM(L77:L123)</f>
        <v>0</v>
      </c>
    </row>
    <row r="125" spans="2:12" ht="12.75" thickBot="1">
      <c r="B125" s="99" t="s">
        <v>166</v>
      </c>
      <c r="C125" s="100"/>
      <c r="D125" s="100"/>
      <c r="E125" s="200" t="s">
        <v>167</v>
      </c>
      <c r="F125" s="101"/>
      <c r="G125" s="116"/>
      <c r="H125" s="117"/>
      <c r="I125" s="171">
        <f>I73+I74+I124</f>
        <v>1088082</v>
      </c>
      <c r="J125" s="492"/>
      <c r="K125" s="172">
        <f>K73+K74+K124</f>
        <v>14360859.5</v>
      </c>
      <c r="L125" s="731"/>
    </row>
    <row r="126" spans="2:12" ht="12.75" thickBot="1">
      <c r="B126" s="99" t="s">
        <v>168</v>
      </c>
      <c r="C126" s="100" t="s">
        <v>169</v>
      </c>
      <c r="D126" s="100"/>
      <c r="E126" s="100"/>
      <c r="F126" s="101"/>
      <c r="G126" s="116"/>
      <c r="H126" s="117"/>
      <c r="I126" s="654">
        <v>293211</v>
      </c>
      <c r="J126" s="492"/>
      <c r="K126" s="655">
        <v>2289717.47</v>
      </c>
      <c r="L126" s="731"/>
    </row>
    <row r="127" spans="2:12" ht="12">
      <c r="B127" s="118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2:12" ht="12">
      <c r="B128" s="119" t="s">
        <v>503</v>
      </c>
      <c r="C128" s="119"/>
      <c r="D128" s="119"/>
      <c r="E128" s="119"/>
      <c r="F128" s="119"/>
      <c r="G128" s="119" t="s">
        <v>170</v>
      </c>
      <c r="H128" s="90"/>
      <c r="I128" s="90"/>
      <c r="J128" s="90"/>
      <c r="K128" s="120"/>
      <c r="L128" s="90"/>
    </row>
    <row r="65536" spans="6:7" ht="12">
      <c r="F65536" s="121"/>
      <c r="G65536" s="122"/>
    </row>
  </sheetData>
  <sheetProtection password="CCB6" sheet="1" objects="1" scenarios="1"/>
  <mergeCells count="8">
    <mergeCell ref="C76:F76"/>
    <mergeCell ref="C84:F84"/>
    <mergeCell ref="C92:F92"/>
    <mergeCell ref="C108:F108"/>
    <mergeCell ref="C27:F27"/>
    <mergeCell ref="C11:F11"/>
    <mergeCell ref="C19:F19"/>
    <mergeCell ref="C43:F43"/>
  </mergeCells>
  <conditionalFormatting sqref="K61 I8:I9 I12:I18 I20:I26 I28:I42 I61 I44:I58">
    <cfRule type="cellIs" priority="1" dxfId="0" operator="notBetween" stopIfTrue="1">
      <formula>I73*1.1</formula>
      <formula>I73*0.9</formula>
    </cfRule>
  </conditionalFormatting>
  <conditionalFormatting sqref="J20:J26 J28:J42 J8:J9 J12:J18 J44:J58">
    <cfRule type="cellIs" priority="2" dxfId="0" operator="notBetween" stopIfTrue="1">
      <formula>J73*1.15</formula>
      <formula>J73*0.85</formula>
    </cfRule>
  </conditionalFormatting>
  <dataValidations count="3">
    <dataValidation errorStyle="warning" type="custom" showInputMessage="1" showErrorMessage="1" errorTitle="NOTE!" error="Value is more than a 10% change from last year's value! Please add a comment in the &quot;Notes &amp; Comments Section&quot; on page 1 of this form to explain the reasons for a margin of change which is more than 10%." sqref="K61">
      <formula1>AND(K61&lt;=(1+threshold)*K126,K61&gt;=(1-threshold)*K126)</formula1>
    </dataValidation>
    <dataValidation errorStyle="warning" type="custom" showInputMessage="1" showErrorMessage="1" errorTitle="NOTE!" error="Value is more than a 10% change from last year's value! Please add a comment in the &quot;Notes &amp; Comments Section&quot; on page 1 of this form to explain the reasons for a margin of change which is more than 10%." sqref="I8:I9 I12:I18 I20:I26 I28:I42 I44:I58 I61">
      <formula1>AND(I8&lt;=(1+threshold)*I73,I8&gt;=(1-threshold)*I73)</formula1>
    </dataValidation>
    <dataValidation errorStyle="warning" type="custom" showInputMessage="1" showErrorMessage="1" errorTitle="NOTE!" error="Value is more than a 15% change from last year's value! Please add a comment in the &quot;Notes &amp; Comments Section&quot; on page 1 of this form to explain the reasons for a margin of change which is more than 15%." sqref="J8:J9 J12:J18 J20:J26 J28:J42 J44:J58">
      <formula1>AND(J8&lt;=(1+fundthreshold)*J73,J8&gt;=(1-fundthreshold)*J73)</formula1>
    </dataValidation>
  </dataValidations>
  <printOptions horizontalCentered="1" verticalCentered="1"/>
  <pageMargins left="0.17" right="0.17" top="0.3" bottom="0.23" header="0.24" footer="0.16"/>
  <pageSetup horizontalDpi="600" verticalDpi="600" orientation="portrait" scale="95" r:id="rId3"/>
  <rowBreaks count="1" manualBreakCount="1">
    <brk id="63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L65536"/>
  <sheetViews>
    <sheetView workbookViewId="0" topLeftCell="A1">
      <selection activeCell="A1" sqref="A1"/>
    </sheetView>
  </sheetViews>
  <sheetFormatPr defaultColWidth="9.7109375" defaultRowHeight="12.75"/>
  <cols>
    <col min="1" max="1" width="1.57421875" style="90" customWidth="1"/>
    <col min="2" max="3" width="3.7109375" style="90" customWidth="1"/>
    <col min="4" max="4" width="1.7109375" style="90" customWidth="1"/>
    <col min="5" max="5" width="9.7109375" style="90" customWidth="1"/>
    <col min="6" max="6" width="21.7109375" style="90" customWidth="1"/>
    <col min="7" max="8" width="9.140625" style="90" bestFit="1" customWidth="1"/>
    <col min="9" max="9" width="12.57421875" style="90" customWidth="1"/>
    <col min="10" max="10" width="12.140625" style="90" bestFit="1" customWidth="1"/>
    <col min="11" max="11" width="17.140625" style="90" customWidth="1"/>
    <col min="12" max="16384" width="9.7109375" style="90" customWidth="1"/>
  </cols>
  <sheetData>
    <row r="1" ht="12"/>
    <row r="2" spans="2:11" ht="12.75" customHeight="1">
      <c r="B2" s="173"/>
      <c r="C2" s="68"/>
      <c r="D2" s="68"/>
      <c r="E2" s="68"/>
      <c r="F2" s="68"/>
      <c r="G2" s="68" t="s">
        <v>93</v>
      </c>
      <c r="H2" s="849"/>
      <c r="I2" s="849"/>
      <c r="J2" s="68" t="s">
        <v>318</v>
      </c>
      <c r="K2" s="807"/>
    </row>
    <row r="3" spans="2:11" ht="12.75" customHeight="1">
      <c r="B3" s="341" t="s">
        <v>171</v>
      </c>
      <c r="C3" s="342"/>
      <c r="D3" s="343"/>
      <c r="E3" s="343"/>
      <c r="F3" s="343"/>
      <c r="G3" s="343"/>
      <c r="H3" s="343"/>
      <c r="I3" s="343"/>
      <c r="J3" s="343"/>
      <c r="K3" s="344"/>
    </row>
    <row r="4" spans="2:11" ht="12.75" customHeight="1">
      <c r="B4" s="59"/>
      <c r="C4" s="60"/>
      <c r="D4" s="60"/>
      <c r="E4" s="389" t="s">
        <v>132</v>
      </c>
      <c r="F4" s="390"/>
      <c r="G4" s="385" t="s">
        <v>133</v>
      </c>
      <c r="H4" s="386" t="s">
        <v>134</v>
      </c>
      <c r="I4" s="386" t="s">
        <v>84</v>
      </c>
      <c r="J4" s="385" t="s">
        <v>136</v>
      </c>
      <c r="K4" s="386" t="s">
        <v>137</v>
      </c>
    </row>
    <row r="5" spans="2:11" ht="12.75" customHeight="1">
      <c r="B5" s="62"/>
      <c r="C5" s="63"/>
      <c r="D5" s="63"/>
      <c r="E5" s="387" t="s">
        <v>140</v>
      </c>
      <c r="F5" s="377"/>
      <c r="G5" s="378" t="s">
        <v>141</v>
      </c>
      <c r="H5" s="379" t="s">
        <v>142</v>
      </c>
      <c r="I5" s="380" t="s">
        <v>86</v>
      </c>
      <c r="J5" s="378" t="s">
        <v>144</v>
      </c>
      <c r="K5" s="379" t="s">
        <v>85</v>
      </c>
    </row>
    <row r="6" spans="2:11" ht="12" customHeight="1">
      <c r="B6" s="64"/>
      <c r="C6" s="65"/>
      <c r="D6" s="65"/>
      <c r="E6" s="65"/>
      <c r="F6" s="66"/>
      <c r="G6" s="382" t="s">
        <v>86</v>
      </c>
      <c r="H6" s="381"/>
      <c r="I6" s="384" t="s">
        <v>147</v>
      </c>
      <c r="J6" s="477"/>
      <c r="K6" s="381"/>
    </row>
    <row r="7" spans="2:11" ht="14.25" customHeight="1" thickBot="1">
      <c r="B7" s="99" t="s">
        <v>172</v>
      </c>
      <c r="C7" s="100" t="s">
        <v>173</v>
      </c>
      <c r="D7" s="100"/>
      <c r="E7" s="100"/>
      <c r="F7" s="101"/>
      <c r="G7" s="117"/>
      <c r="H7" s="117"/>
      <c r="I7" s="174"/>
      <c r="J7" s="493"/>
      <c r="K7" s="607">
        <f>I7*J7</f>
        <v>0</v>
      </c>
    </row>
    <row r="8" spans="2:11" ht="14.25" customHeight="1" thickBot="1">
      <c r="B8" s="99" t="s">
        <v>174</v>
      </c>
      <c r="C8" s="100" t="s">
        <v>175</v>
      </c>
      <c r="D8" s="100"/>
      <c r="E8" s="100"/>
      <c r="F8" s="101"/>
      <c r="G8" s="453"/>
      <c r="H8" s="453"/>
      <c r="I8" s="174"/>
      <c r="J8" s="493"/>
      <c r="K8" s="607">
        <f>I8*J8</f>
        <v>0</v>
      </c>
    </row>
    <row r="9" spans="2:11" ht="12.75" customHeight="1">
      <c r="B9" s="89" t="s">
        <v>176</v>
      </c>
      <c r="C9" s="90" t="s">
        <v>177</v>
      </c>
      <c r="G9" s="175"/>
      <c r="H9" s="176"/>
      <c r="I9" s="175"/>
      <c r="J9" s="495"/>
      <c r="K9" s="177"/>
    </row>
    <row r="10" spans="2:11" ht="12.75" customHeight="1">
      <c r="B10" s="87"/>
      <c r="C10" s="88"/>
      <c r="D10" s="60" t="s">
        <v>178</v>
      </c>
      <c r="E10" s="88"/>
      <c r="F10" s="178"/>
      <c r="G10" s="179"/>
      <c r="H10" s="180"/>
      <c r="I10" s="181"/>
      <c r="J10" s="496"/>
      <c r="K10" s="182"/>
    </row>
    <row r="11" spans="2:11" ht="12" customHeight="1" thickBot="1">
      <c r="B11" s="87"/>
      <c r="C11" s="183">
        <v>1</v>
      </c>
      <c r="D11" s="88" t="s">
        <v>100</v>
      </c>
      <c r="E11" s="707"/>
      <c r="F11" s="708"/>
      <c r="G11" s="179"/>
      <c r="H11" s="180"/>
      <c r="I11" s="174"/>
      <c r="J11" s="494"/>
      <c r="K11" s="607">
        <f>I11*J11</f>
        <v>0</v>
      </c>
    </row>
    <row r="12" spans="2:11" ht="12" customHeight="1" thickBot="1">
      <c r="B12" s="87"/>
      <c r="C12" s="183">
        <v>2</v>
      </c>
      <c r="D12" s="88" t="s">
        <v>100</v>
      </c>
      <c r="E12" s="709"/>
      <c r="F12" s="710"/>
      <c r="G12" s="179"/>
      <c r="H12" s="180"/>
      <c r="I12" s="174"/>
      <c r="J12" s="494"/>
      <c r="K12" s="607">
        <f aca="true" t="shared" si="0" ref="K12:K46">I12*J12</f>
        <v>0</v>
      </c>
    </row>
    <row r="13" spans="2:11" ht="12" customHeight="1" thickBot="1">
      <c r="B13" s="87"/>
      <c r="C13" s="183">
        <v>3</v>
      </c>
      <c r="D13" s="88" t="s">
        <v>100</v>
      </c>
      <c r="E13" s="709"/>
      <c r="F13" s="710"/>
      <c r="G13" s="179"/>
      <c r="H13" s="180"/>
      <c r="I13" s="174"/>
      <c r="J13" s="494"/>
      <c r="K13" s="607">
        <f t="shared" si="0"/>
        <v>0</v>
      </c>
    </row>
    <row r="14" spans="2:11" ht="12" customHeight="1" thickBot="1">
      <c r="B14" s="87"/>
      <c r="C14" s="183">
        <v>4</v>
      </c>
      <c r="D14" s="88" t="s">
        <v>100</v>
      </c>
      <c r="E14" s="709"/>
      <c r="F14" s="710"/>
      <c r="G14" s="184"/>
      <c r="H14" s="180"/>
      <c r="I14" s="174"/>
      <c r="J14" s="494"/>
      <c r="K14" s="607">
        <f t="shared" si="0"/>
        <v>0</v>
      </c>
    </row>
    <row r="15" spans="2:11" ht="12" customHeight="1" thickBot="1">
      <c r="B15" s="87"/>
      <c r="C15" s="183">
        <v>5</v>
      </c>
      <c r="D15" s="88" t="s">
        <v>100</v>
      </c>
      <c r="E15" s="713"/>
      <c r="F15" s="710"/>
      <c r="G15" s="179"/>
      <c r="H15" s="180"/>
      <c r="I15" s="174"/>
      <c r="J15" s="494"/>
      <c r="K15" s="607">
        <f t="shared" si="0"/>
        <v>0</v>
      </c>
    </row>
    <row r="16" spans="2:11" ht="12" customHeight="1" thickBot="1">
      <c r="B16" s="87"/>
      <c r="C16" s="183">
        <v>6</v>
      </c>
      <c r="D16" s="88" t="s">
        <v>100</v>
      </c>
      <c r="E16" s="709"/>
      <c r="F16" s="710"/>
      <c r="G16" s="179"/>
      <c r="H16" s="180"/>
      <c r="I16" s="174"/>
      <c r="J16" s="494"/>
      <c r="K16" s="607">
        <f t="shared" si="0"/>
        <v>0</v>
      </c>
    </row>
    <row r="17" spans="2:11" ht="12" customHeight="1" thickBot="1">
      <c r="B17" s="87"/>
      <c r="C17" s="183">
        <v>7</v>
      </c>
      <c r="D17" s="88" t="s">
        <v>100</v>
      </c>
      <c r="E17" s="709"/>
      <c r="F17" s="710"/>
      <c r="G17" s="179"/>
      <c r="H17" s="180"/>
      <c r="I17" s="174"/>
      <c r="J17" s="494"/>
      <c r="K17" s="607">
        <f t="shared" si="0"/>
        <v>0</v>
      </c>
    </row>
    <row r="18" spans="2:11" ht="12" customHeight="1" thickBot="1">
      <c r="B18" s="87"/>
      <c r="C18" s="183">
        <v>8</v>
      </c>
      <c r="D18" s="88" t="s">
        <v>100</v>
      </c>
      <c r="E18" s="713"/>
      <c r="F18" s="710"/>
      <c r="G18" s="179"/>
      <c r="H18" s="180"/>
      <c r="I18" s="174"/>
      <c r="J18" s="494"/>
      <c r="K18" s="607">
        <f t="shared" si="0"/>
        <v>0</v>
      </c>
    </row>
    <row r="19" spans="2:11" ht="12" customHeight="1" thickBot="1">
      <c r="B19" s="82"/>
      <c r="C19" s="183">
        <v>9</v>
      </c>
      <c r="D19" s="83" t="s">
        <v>100</v>
      </c>
      <c r="E19" s="709"/>
      <c r="F19" s="710"/>
      <c r="G19" s="185"/>
      <c r="H19" s="186"/>
      <c r="I19" s="174"/>
      <c r="J19" s="494"/>
      <c r="K19" s="607">
        <f t="shared" si="0"/>
        <v>0</v>
      </c>
    </row>
    <row r="20" spans="2:11" ht="12" customHeight="1" thickBot="1">
      <c r="B20" s="91"/>
      <c r="C20" s="187">
        <v>10</v>
      </c>
      <c r="D20" s="92" t="s">
        <v>100</v>
      </c>
      <c r="E20" s="711"/>
      <c r="F20" s="712"/>
      <c r="G20" s="188"/>
      <c r="H20" s="188"/>
      <c r="I20" s="174"/>
      <c r="J20" s="494"/>
      <c r="K20" s="607">
        <f t="shared" si="0"/>
        <v>0</v>
      </c>
    </row>
    <row r="21" spans="2:11" ht="12" customHeight="1">
      <c r="B21" s="91"/>
      <c r="C21" s="92"/>
      <c r="D21" s="65" t="s">
        <v>179</v>
      </c>
      <c r="E21" s="92"/>
      <c r="F21" s="98"/>
      <c r="G21" s="188"/>
      <c r="H21" s="188"/>
      <c r="I21" s="189"/>
      <c r="J21" s="497"/>
      <c r="K21" s="189"/>
    </row>
    <row r="22" spans="2:11" ht="12" customHeight="1" thickBot="1">
      <c r="B22" s="91"/>
      <c r="C22" s="190">
        <v>11</v>
      </c>
      <c r="D22" s="92" t="s">
        <v>100</v>
      </c>
      <c r="E22" s="714" t="s">
        <v>321</v>
      </c>
      <c r="F22" s="715"/>
      <c r="G22" s="188"/>
      <c r="H22" s="188"/>
      <c r="I22" s="174"/>
      <c r="J22" s="494"/>
      <c r="K22" s="607">
        <f t="shared" si="0"/>
        <v>0</v>
      </c>
    </row>
    <row r="23" spans="2:11" ht="12" customHeight="1" thickBot="1">
      <c r="B23" s="91"/>
      <c r="C23" s="190">
        <v>12</v>
      </c>
      <c r="D23" s="92" t="s">
        <v>100</v>
      </c>
      <c r="E23" s="714" t="s">
        <v>322</v>
      </c>
      <c r="F23" s="715"/>
      <c r="G23" s="188"/>
      <c r="H23" s="188"/>
      <c r="I23" s="174"/>
      <c r="J23" s="494"/>
      <c r="K23" s="607">
        <f t="shared" si="0"/>
        <v>0</v>
      </c>
    </row>
    <row r="24" spans="2:11" ht="12" customHeight="1" thickBot="1">
      <c r="B24" s="91"/>
      <c r="C24" s="190">
        <v>13</v>
      </c>
      <c r="D24" s="92" t="s">
        <v>100</v>
      </c>
      <c r="E24" s="714" t="s">
        <v>324</v>
      </c>
      <c r="F24" s="715"/>
      <c r="G24" s="188"/>
      <c r="H24" s="188"/>
      <c r="I24" s="174"/>
      <c r="J24" s="494"/>
      <c r="K24" s="607">
        <f t="shared" si="0"/>
        <v>0</v>
      </c>
    </row>
    <row r="25" spans="2:11" ht="12" customHeight="1" thickBot="1">
      <c r="B25" s="91"/>
      <c r="C25" s="190">
        <v>14</v>
      </c>
      <c r="D25" s="92" t="s">
        <v>100</v>
      </c>
      <c r="E25" s="714" t="s">
        <v>323</v>
      </c>
      <c r="F25" s="715"/>
      <c r="G25" s="188"/>
      <c r="H25" s="188"/>
      <c r="I25" s="174"/>
      <c r="J25" s="494"/>
      <c r="K25" s="607">
        <f t="shared" si="0"/>
        <v>0</v>
      </c>
    </row>
    <row r="26" spans="2:11" ht="12" customHeight="1" thickBot="1">
      <c r="B26" s="91"/>
      <c r="C26" s="190">
        <v>15</v>
      </c>
      <c r="D26" s="92" t="s">
        <v>100</v>
      </c>
      <c r="E26" s="714" t="s">
        <v>325</v>
      </c>
      <c r="F26" s="715"/>
      <c r="G26" s="188"/>
      <c r="H26" s="188"/>
      <c r="I26" s="174"/>
      <c r="J26" s="494"/>
      <c r="K26" s="607">
        <f t="shared" si="0"/>
        <v>0</v>
      </c>
    </row>
    <row r="27" spans="2:11" ht="12" customHeight="1" thickBot="1">
      <c r="B27" s="91"/>
      <c r="C27" s="190">
        <v>16</v>
      </c>
      <c r="D27" s="92" t="s">
        <v>100</v>
      </c>
      <c r="E27" s="714" t="s">
        <v>326</v>
      </c>
      <c r="F27" s="715"/>
      <c r="G27" s="188"/>
      <c r="H27" s="188"/>
      <c r="I27" s="174"/>
      <c r="J27" s="494"/>
      <c r="K27" s="607">
        <f t="shared" si="0"/>
        <v>0</v>
      </c>
    </row>
    <row r="28" spans="2:11" ht="12" customHeight="1" thickBot="1">
      <c r="B28" s="91"/>
      <c r="C28" s="190">
        <v>17</v>
      </c>
      <c r="D28" s="92" t="s">
        <v>100</v>
      </c>
      <c r="E28" s="714" t="s">
        <v>327</v>
      </c>
      <c r="F28" s="715"/>
      <c r="G28" s="188"/>
      <c r="H28" s="188"/>
      <c r="I28" s="174"/>
      <c r="J28" s="494"/>
      <c r="K28" s="607">
        <f t="shared" si="0"/>
        <v>0</v>
      </c>
    </row>
    <row r="29" spans="2:11" ht="12" customHeight="1" thickBot="1">
      <c r="B29" s="91"/>
      <c r="C29" s="190">
        <v>18</v>
      </c>
      <c r="D29" s="92" t="s">
        <v>100</v>
      </c>
      <c r="E29" s="714" t="s">
        <v>328</v>
      </c>
      <c r="F29" s="715"/>
      <c r="G29" s="188"/>
      <c r="H29" s="188"/>
      <c r="I29" s="174"/>
      <c r="J29" s="494"/>
      <c r="K29" s="607">
        <f t="shared" si="0"/>
        <v>0</v>
      </c>
    </row>
    <row r="30" spans="2:11" ht="12" customHeight="1" thickBot="1">
      <c r="B30" s="91"/>
      <c r="C30" s="190">
        <v>19</v>
      </c>
      <c r="D30" s="92" t="s">
        <v>100</v>
      </c>
      <c r="E30" s="714" t="s">
        <v>203</v>
      </c>
      <c r="F30" s="715"/>
      <c r="G30" s="188"/>
      <c r="H30" s="188"/>
      <c r="I30" s="174"/>
      <c r="J30" s="494"/>
      <c r="K30" s="607">
        <f t="shared" si="0"/>
        <v>0</v>
      </c>
    </row>
    <row r="31" spans="2:11" ht="12" customHeight="1" thickBot="1">
      <c r="B31" s="91"/>
      <c r="C31" s="190">
        <v>20</v>
      </c>
      <c r="D31" s="92" t="s">
        <v>100</v>
      </c>
      <c r="E31" s="714" t="s">
        <v>329</v>
      </c>
      <c r="F31" s="715"/>
      <c r="G31" s="188"/>
      <c r="H31" s="188"/>
      <c r="I31" s="174"/>
      <c r="J31" s="494"/>
      <c r="K31" s="607">
        <f t="shared" si="0"/>
        <v>0</v>
      </c>
    </row>
    <row r="32" spans="2:11" ht="12" customHeight="1" thickBot="1">
      <c r="B32" s="91"/>
      <c r="C32" s="190">
        <v>21</v>
      </c>
      <c r="D32" s="92" t="s">
        <v>100</v>
      </c>
      <c r="E32" s="850" t="s">
        <v>330</v>
      </c>
      <c r="F32" s="851"/>
      <c r="G32" s="188"/>
      <c r="H32" s="188"/>
      <c r="I32" s="174"/>
      <c r="J32" s="494"/>
      <c r="K32" s="607">
        <f t="shared" si="0"/>
        <v>0</v>
      </c>
    </row>
    <row r="33" spans="2:11" ht="12" customHeight="1" thickBot="1">
      <c r="B33" s="91"/>
      <c r="C33" s="190">
        <v>22</v>
      </c>
      <c r="D33" s="92" t="s">
        <v>100</v>
      </c>
      <c r="E33" s="714" t="s">
        <v>180</v>
      </c>
      <c r="F33" s="715"/>
      <c r="G33" s="188"/>
      <c r="H33" s="188"/>
      <c r="I33" s="174"/>
      <c r="J33" s="494"/>
      <c r="K33" s="607">
        <f t="shared" si="0"/>
        <v>0</v>
      </c>
    </row>
    <row r="34" spans="2:11" ht="12" customHeight="1" thickBot="1">
      <c r="B34" s="91"/>
      <c r="C34" s="190">
        <v>23</v>
      </c>
      <c r="D34" s="92" t="s">
        <v>100</v>
      </c>
      <c r="E34" s="850" t="s">
        <v>181</v>
      </c>
      <c r="F34" s="851"/>
      <c r="G34" s="188"/>
      <c r="H34" s="188"/>
      <c r="I34" s="174"/>
      <c r="J34" s="494"/>
      <c r="K34" s="607">
        <f t="shared" si="0"/>
        <v>0</v>
      </c>
    </row>
    <row r="35" spans="2:11" ht="12" customHeight="1" thickBot="1">
      <c r="B35" s="91"/>
      <c r="C35" s="190">
        <v>24</v>
      </c>
      <c r="D35" s="92" t="s">
        <v>100</v>
      </c>
      <c r="E35" s="714" t="s">
        <v>182</v>
      </c>
      <c r="F35" s="715"/>
      <c r="G35" s="188"/>
      <c r="H35" s="188"/>
      <c r="I35" s="174"/>
      <c r="J35" s="494"/>
      <c r="K35" s="607">
        <f t="shared" si="0"/>
        <v>0</v>
      </c>
    </row>
    <row r="36" spans="2:11" ht="12" customHeight="1" thickBot="1">
      <c r="B36" s="91"/>
      <c r="C36" s="190">
        <v>25</v>
      </c>
      <c r="D36" s="92" t="s">
        <v>100</v>
      </c>
      <c r="E36" s="714" t="s">
        <v>183</v>
      </c>
      <c r="F36" s="715"/>
      <c r="G36" s="188"/>
      <c r="H36" s="188"/>
      <c r="I36" s="174"/>
      <c r="J36" s="494"/>
      <c r="K36" s="607">
        <f t="shared" si="0"/>
        <v>0</v>
      </c>
    </row>
    <row r="37" spans="2:11" ht="12" customHeight="1" thickBot="1">
      <c r="B37" s="91"/>
      <c r="C37" s="190">
        <v>26</v>
      </c>
      <c r="D37" s="92" t="s">
        <v>100</v>
      </c>
      <c r="E37" s="714" t="s">
        <v>184</v>
      </c>
      <c r="F37" s="715"/>
      <c r="G37" s="188"/>
      <c r="H37" s="188"/>
      <c r="I37" s="174"/>
      <c r="J37" s="494"/>
      <c r="K37" s="607">
        <f t="shared" si="0"/>
        <v>0</v>
      </c>
    </row>
    <row r="38" spans="2:11" ht="12" customHeight="1" thickBot="1">
      <c r="B38" s="91"/>
      <c r="C38" s="190">
        <v>27</v>
      </c>
      <c r="D38" s="92" t="s">
        <v>100</v>
      </c>
      <c r="E38" s="705"/>
      <c r="F38" s="706"/>
      <c r="G38" s="188"/>
      <c r="H38" s="188"/>
      <c r="I38" s="174"/>
      <c r="J38" s="494"/>
      <c r="K38" s="607">
        <f t="shared" si="0"/>
        <v>0</v>
      </c>
    </row>
    <row r="39" spans="2:11" ht="12" customHeight="1" thickBot="1">
      <c r="B39" s="91"/>
      <c r="C39" s="190">
        <v>28</v>
      </c>
      <c r="D39" s="92" t="s">
        <v>100</v>
      </c>
      <c r="E39" s="705"/>
      <c r="F39" s="706"/>
      <c r="G39" s="188"/>
      <c r="H39" s="188"/>
      <c r="I39" s="174"/>
      <c r="J39" s="494"/>
      <c r="K39" s="607">
        <f t="shared" si="0"/>
        <v>0</v>
      </c>
    </row>
    <row r="40" spans="2:11" ht="12" customHeight="1" thickBot="1">
      <c r="B40" s="91"/>
      <c r="C40" s="190">
        <v>29</v>
      </c>
      <c r="D40" s="92" t="s">
        <v>100</v>
      </c>
      <c r="E40" s="705"/>
      <c r="F40" s="706"/>
      <c r="G40" s="188"/>
      <c r="H40" s="188"/>
      <c r="I40" s="174"/>
      <c r="J40" s="494"/>
      <c r="K40" s="607">
        <f t="shared" si="0"/>
        <v>0</v>
      </c>
    </row>
    <row r="41" spans="2:11" ht="12" customHeight="1" thickBot="1">
      <c r="B41" s="91"/>
      <c r="C41" s="190">
        <v>30</v>
      </c>
      <c r="D41" s="92" t="s">
        <v>100</v>
      </c>
      <c r="E41" s="853"/>
      <c r="F41" s="854"/>
      <c r="G41" s="188"/>
      <c r="H41" s="188"/>
      <c r="I41" s="174"/>
      <c r="J41" s="494"/>
      <c r="K41" s="608">
        <f t="shared" si="0"/>
        <v>0</v>
      </c>
    </row>
    <row r="42" spans="2:11" ht="12" customHeight="1" thickBot="1">
      <c r="B42" s="91"/>
      <c r="C42" s="190">
        <v>31</v>
      </c>
      <c r="D42" s="92" t="s">
        <v>100</v>
      </c>
      <c r="E42" s="705"/>
      <c r="F42" s="706"/>
      <c r="G42" s="188"/>
      <c r="H42" s="188"/>
      <c r="I42" s="174"/>
      <c r="J42" s="494"/>
      <c r="K42" s="608">
        <f t="shared" si="0"/>
        <v>0</v>
      </c>
    </row>
    <row r="43" spans="2:11" ht="12" customHeight="1" thickBot="1">
      <c r="B43" s="91"/>
      <c r="C43" s="190">
        <v>32</v>
      </c>
      <c r="D43" s="92" t="s">
        <v>100</v>
      </c>
      <c r="E43" s="705"/>
      <c r="F43" s="706"/>
      <c r="G43" s="188"/>
      <c r="H43" s="188"/>
      <c r="I43" s="174"/>
      <c r="J43" s="494"/>
      <c r="K43" s="608">
        <f t="shared" si="0"/>
        <v>0</v>
      </c>
    </row>
    <row r="44" spans="2:11" ht="12" customHeight="1" thickBot="1">
      <c r="B44" s="91"/>
      <c r="C44" s="190">
        <v>33</v>
      </c>
      <c r="D44" s="92" t="s">
        <v>100</v>
      </c>
      <c r="E44" s="705"/>
      <c r="F44" s="706"/>
      <c r="G44" s="188"/>
      <c r="H44" s="188"/>
      <c r="I44" s="174"/>
      <c r="J44" s="494"/>
      <c r="K44" s="608">
        <f t="shared" si="0"/>
        <v>0</v>
      </c>
    </row>
    <row r="45" spans="2:11" ht="12" customHeight="1" thickBot="1">
      <c r="B45" s="191"/>
      <c r="C45" s="192">
        <v>34</v>
      </c>
      <c r="D45" s="193" t="s">
        <v>100</v>
      </c>
      <c r="E45" s="852"/>
      <c r="F45" s="852"/>
      <c r="G45" s="194"/>
      <c r="H45" s="406"/>
      <c r="I45" s="174"/>
      <c r="J45" s="494"/>
      <c r="K45" s="608">
        <f t="shared" si="0"/>
        <v>0</v>
      </c>
    </row>
    <row r="46" spans="2:11" ht="12" customHeight="1" thickBot="1">
      <c r="B46" s="195"/>
      <c r="C46" s="196">
        <v>35</v>
      </c>
      <c r="D46" s="197" t="s">
        <v>100</v>
      </c>
      <c r="E46" s="716"/>
      <c r="F46" s="717"/>
      <c r="G46" s="198"/>
      <c r="H46" s="407"/>
      <c r="I46" s="174"/>
      <c r="J46" s="494"/>
      <c r="K46" s="609">
        <f t="shared" si="0"/>
        <v>0</v>
      </c>
    </row>
    <row r="47" spans="2:11" ht="12" customHeight="1" thickBot="1">
      <c r="B47" s="199"/>
      <c r="C47" s="200" t="s">
        <v>185</v>
      </c>
      <c r="D47" s="100"/>
      <c r="E47" s="100"/>
      <c r="F47" s="101"/>
      <c r="G47" s="117"/>
      <c r="H47" s="117"/>
      <c r="I47" s="201">
        <f>SUM(I7:I46)</f>
        <v>0</v>
      </c>
      <c r="J47" s="202"/>
      <c r="K47" s="203">
        <f>SUM(K7:K46)</f>
        <v>0</v>
      </c>
    </row>
    <row r="48" spans="2:11" ht="16.5" customHeight="1" thickBot="1">
      <c r="B48" s="199" t="s">
        <v>186</v>
      </c>
      <c r="C48" s="200" t="s">
        <v>187</v>
      </c>
      <c r="D48" s="100"/>
      <c r="E48" s="100"/>
      <c r="F48" s="101"/>
      <c r="G48" s="117"/>
      <c r="H48" s="204"/>
      <c r="I48" s="201">
        <f>I47+'562-p2'!I60+'562-p2'!I61</f>
        <v>0</v>
      </c>
      <c r="J48" s="205"/>
      <c r="K48" s="206">
        <f>K47+'562-p2'!K60+'562-p2'!K61</f>
        <v>0</v>
      </c>
    </row>
    <row r="49" spans="2:11" ht="12" customHeight="1">
      <c r="B49" s="452" t="s">
        <v>188</v>
      </c>
      <c r="C49" s="387"/>
      <c r="D49" s="387"/>
      <c r="E49" s="387"/>
      <c r="F49" s="387"/>
      <c r="G49" s="387"/>
      <c r="H49" s="387"/>
      <c r="I49" s="387"/>
      <c r="J49" s="387"/>
      <c r="K49" s="377"/>
    </row>
    <row r="50" spans="2:11" ht="12" customHeight="1">
      <c r="B50" s="465"/>
      <c r="C50" s="466"/>
      <c r="D50" s="466"/>
      <c r="E50" s="466"/>
      <c r="F50" s="466"/>
      <c r="G50" s="466"/>
      <c r="H50" s="466"/>
      <c r="I50" s="466"/>
      <c r="J50" s="466"/>
      <c r="K50" s="467"/>
    </row>
    <row r="51" spans="2:11" ht="12" customHeight="1">
      <c r="B51" s="465"/>
      <c r="C51" s="466"/>
      <c r="D51" s="466"/>
      <c r="E51" s="466"/>
      <c r="F51" s="466"/>
      <c r="G51" s="466"/>
      <c r="H51" s="466"/>
      <c r="I51" s="466"/>
      <c r="J51" s="466"/>
      <c r="K51" s="467"/>
    </row>
    <row r="52" spans="2:11" ht="12" customHeight="1">
      <c r="B52" s="465"/>
      <c r="C52" s="466"/>
      <c r="D52" s="466"/>
      <c r="E52" s="466"/>
      <c r="F52" s="466"/>
      <c r="G52" s="466"/>
      <c r="H52" s="466"/>
      <c r="I52" s="466"/>
      <c r="J52" s="466"/>
      <c r="K52" s="467"/>
    </row>
    <row r="53" spans="2:11" ht="12" customHeight="1">
      <c r="B53" s="465"/>
      <c r="C53" s="466"/>
      <c r="D53" s="466"/>
      <c r="E53" s="466"/>
      <c r="F53" s="466"/>
      <c r="G53" s="466"/>
      <c r="H53" s="466"/>
      <c r="I53" s="466"/>
      <c r="J53" s="466"/>
      <c r="K53" s="467"/>
    </row>
    <row r="54" spans="2:11" ht="12" customHeight="1">
      <c r="B54" s="465"/>
      <c r="C54" s="466"/>
      <c r="D54" s="466"/>
      <c r="E54" s="466"/>
      <c r="F54" s="466"/>
      <c r="G54" s="466"/>
      <c r="H54" s="466"/>
      <c r="I54" s="466"/>
      <c r="J54" s="466"/>
      <c r="K54" s="467"/>
    </row>
    <row r="55" spans="2:11" ht="12" customHeight="1">
      <c r="B55" s="465"/>
      <c r="C55" s="466"/>
      <c r="D55" s="466"/>
      <c r="E55" s="466"/>
      <c r="F55" s="466"/>
      <c r="G55" s="466"/>
      <c r="H55" s="466"/>
      <c r="I55" s="466"/>
      <c r="J55" s="466"/>
      <c r="K55" s="467"/>
    </row>
    <row r="56" spans="2:11" ht="12" customHeight="1">
      <c r="B56" s="465"/>
      <c r="C56" s="466"/>
      <c r="D56" s="466"/>
      <c r="E56" s="466"/>
      <c r="F56" s="466"/>
      <c r="G56" s="466"/>
      <c r="H56" s="466"/>
      <c r="I56" s="466"/>
      <c r="J56" s="466"/>
      <c r="K56" s="467"/>
    </row>
    <row r="57" spans="2:11" ht="12" customHeight="1">
      <c r="B57" s="465"/>
      <c r="C57" s="466"/>
      <c r="D57" s="466"/>
      <c r="E57" s="466"/>
      <c r="F57" s="466"/>
      <c r="G57" s="466"/>
      <c r="H57" s="466"/>
      <c r="I57" s="466"/>
      <c r="J57" s="466"/>
      <c r="K57" s="467"/>
    </row>
    <row r="58" spans="2:11" ht="12" customHeight="1">
      <c r="B58" s="465"/>
      <c r="C58" s="466"/>
      <c r="D58" s="466"/>
      <c r="E58" s="466"/>
      <c r="F58" s="466"/>
      <c r="G58" s="466"/>
      <c r="H58" s="466"/>
      <c r="I58" s="466"/>
      <c r="J58" s="466"/>
      <c r="K58" s="467"/>
    </row>
    <row r="59" spans="2:11" ht="12" customHeight="1">
      <c r="B59" s="465"/>
      <c r="C59" s="466"/>
      <c r="D59" s="466"/>
      <c r="E59" s="466"/>
      <c r="F59" s="466"/>
      <c r="G59" s="466"/>
      <c r="H59" s="466"/>
      <c r="I59" s="466"/>
      <c r="J59" s="466"/>
      <c r="K59" s="467"/>
    </row>
    <row r="60" spans="2:11" ht="12" customHeight="1">
      <c r="B60" s="465"/>
      <c r="C60" s="466"/>
      <c r="D60" s="466"/>
      <c r="E60" s="466"/>
      <c r="F60" s="466"/>
      <c r="G60" s="466"/>
      <c r="H60" s="466"/>
      <c r="I60" s="466"/>
      <c r="J60" s="466"/>
      <c r="K60" s="467"/>
    </row>
    <row r="61" spans="2:11" ht="12" customHeight="1">
      <c r="B61" s="468"/>
      <c r="C61" s="469"/>
      <c r="D61" s="469"/>
      <c r="E61" s="469"/>
      <c r="F61" s="469"/>
      <c r="G61" s="469"/>
      <c r="H61" s="469"/>
      <c r="I61" s="469"/>
      <c r="J61" s="469"/>
      <c r="K61" s="470"/>
    </row>
    <row r="62" spans="2:11" ht="12.75" customHeight="1">
      <c r="B62" s="119" t="s">
        <v>503</v>
      </c>
      <c r="C62" s="118"/>
      <c r="D62" s="118"/>
      <c r="E62" s="118"/>
      <c r="G62" s="207" t="s">
        <v>82</v>
      </c>
      <c r="H62" s="86"/>
      <c r="I62" s="86"/>
      <c r="J62" s="86"/>
      <c r="K62" s="86"/>
    </row>
    <row r="63" ht="12"/>
    <row r="64" spans="2:11" ht="18">
      <c r="B64" s="79" t="s">
        <v>335</v>
      </c>
      <c r="C64" s="543"/>
      <c r="D64" s="543"/>
      <c r="E64" s="543"/>
      <c r="F64" s="543"/>
      <c r="G64" s="543"/>
      <c r="H64" s="543"/>
      <c r="I64" s="543"/>
      <c r="J64" s="543"/>
      <c r="K64" s="544"/>
    </row>
    <row r="65" ht="12"/>
    <row r="66" spans="2:11" ht="12">
      <c r="B66" s="173"/>
      <c r="C66" s="68"/>
      <c r="D66" s="68"/>
      <c r="E66" s="68"/>
      <c r="F66" s="68"/>
      <c r="G66" s="68" t="s">
        <v>93</v>
      </c>
      <c r="H66" s="636" t="s">
        <v>440</v>
      </c>
      <c r="I66" s="637"/>
      <c r="J66" s="68" t="s">
        <v>318</v>
      </c>
      <c r="K66" s="638">
        <v>38869</v>
      </c>
    </row>
    <row r="67" spans="2:11" ht="12">
      <c r="B67" s="341" t="s">
        <v>171</v>
      </c>
      <c r="C67" s="342"/>
      <c r="D67" s="343"/>
      <c r="E67" s="343"/>
      <c r="F67" s="343"/>
      <c r="G67" s="343"/>
      <c r="H67" s="343"/>
      <c r="I67" s="343"/>
      <c r="J67" s="343"/>
      <c r="K67" s="344"/>
    </row>
    <row r="68" spans="2:11" ht="12">
      <c r="B68" s="59"/>
      <c r="C68" s="60"/>
      <c r="D68" s="60"/>
      <c r="E68" s="389" t="s">
        <v>132</v>
      </c>
      <c r="F68" s="390"/>
      <c r="G68" s="385" t="s">
        <v>133</v>
      </c>
      <c r="H68" s="386" t="s">
        <v>134</v>
      </c>
      <c r="I68" s="386" t="s">
        <v>84</v>
      </c>
      <c r="J68" s="385" t="s">
        <v>136</v>
      </c>
      <c r="K68" s="386" t="s">
        <v>137</v>
      </c>
    </row>
    <row r="69" spans="2:11" ht="12">
      <c r="B69" s="62"/>
      <c r="C69" s="63"/>
      <c r="D69" s="63"/>
      <c r="E69" s="387" t="s">
        <v>140</v>
      </c>
      <c r="F69" s="377"/>
      <c r="G69" s="378" t="s">
        <v>141</v>
      </c>
      <c r="H69" s="379" t="s">
        <v>142</v>
      </c>
      <c r="I69" s="380" t="s">
        <v>86</v>
      </c>
      <c r="J69" s="378" t="s">
        <v>144</v>
      </c>
      <c r="K69" s="379" t="s">
        <v>85</v>
      </c>
    </row>
    <row r="70" spans="2:11" ht="12">
      <c r="B70" s="64"/>
      <c r="C70" s="65"/>
      <c r="D70" s="65"/>
      <c r="E70" s="65"/>
      <c r="F70" s="66"/>
      <c r="G70" s="382" t="s">
        <v>86</v>
      </c>
      <c r="H70" s="381"/>
      <c r="I70" s="384" t="s">
        <v>147</v>
      </c>
      <c r="J70" s="391"/>
      <c r="K70" s="381"/>
    </row>
    <row r="71" spans="2:11" ht="12.75" thickBot="1">
      <c r="B71" s="99" t="s">
        <v>172</v>
      </c>
      <c r="C71" s="100" t="s">
        <v>173</v>
      </c>
      <c r="D71" s="100"/>
      <c r="E71" s="100"/>
      <c r="F71" s="101"/>
      <c r="G71" s="117"/>
      <c r="H71" s="117"/>
      <c r="I71" s="639"/>
      <c r="J71" s="640"/>
      <c r="K71" s="607">
        <f>I71*J71</f>
        <v>0</v>
      </c>
    </row>
    <row r="72" spans="2:11" ht="12.75" thickBot="1">
      <c r="B72" s="99" t="s">
        <v>174</v>
      </c>
      <c r="C72" s="100" t="s">
        <v>175</v>
      </c>
      <c r="D72" s="100"/>
      <c r="E72" s="100"/>
      <c r="F72" s="101"/>
      <c r="G72" s="641"/>
      <c r="H72" s="641"/>
      <c r="I72" s="639">
        <v>117836</v>
      </c>
      <c r="J72" s="640">
        <f>705427.5/117836</f>
        <v>5.986519399843851</v>
      </c>
      <c r="K72" s="607">
        <f>I72*J72</f>
        <v>705427.5</v>
      </c>
    </row>
    <row r="73" spans="2:11" ht="12">
      <c r="B73" s="89" t="s">
        <v>176</v>
      </c>
      <c r="C73" s="90" t="s">
        <v>177</v>
      </c>
      <c r="G73" s="175"/>
      <c r="H73" s="176"/>
      <c r="I73" s="175"/>
      <c r="J73" s="495"/>
      <c r="K73" s="177"/>
    </row>
    <row r="74" spans="2:11" ht="12">
      <c r="B74" s="87"/>
      <c r="C74" s="88"/>
      <c r="D74" s="60" t="s">
        <v>178</v>
      </c>
      <c r="E74" s="88"/>
      <c r="F74" s="178"/>
      <c r="G74" s="179"/>
      <c r="H74" s="180"/>
      <c r="I74" s="702"/>
      <c r="J74" s="703"/>
      <c r="K74" s="182"/>
    </row>
    <row r="75" spans="2:11" ht="12.75" thickBot="1">
      <c r="B75" s="87"/>
      <c r="C75" s="183">
        <v>1</v>
      </c>
      <c r="D75" s="88" t="s">
        <v>100</v>
      </c>
      <c r="E75" s="718" t="s">
        <v>466</v>
      </c>
      <c r="F75" s="719"/>
      <c r="G75" s="179"/>
      <c r="H75" s="180"/>
      <c r="I75" s="639">
        <v>11223</v>
      </c>
      <c r="J75" s="642">
        <f>280575/11223</f>
        <v>25</v>
      </c>
      <c r="K75" s="607">
        <f>I75*J75</f>
        <v>280575</v>
      </c>
    </row>
    <row r="76" spans="2:11" ht="12.75" thickBot="1">
      <c r="B76" s="87"/>
      <c r="C76" s="183">
        <v>2</v>
      </c>
      <c r="D76" s="88" t="s">
        <v>100</v>
      </c>
      <c r="E76" s="718" t="s">
        <v>467</v>
      </c>
      <c r="F76" s="719"/>
      <c r="G76" s="179"/>
      <c r="H76" s="180"/>
      <c r="I76" s="639">
        <v>28231</v>
      </c>
      <c r="J76" s="642">
        <f>705780/28231</f>
        <v>25.000177110268854</v>
      </c>
      <c r="K76" s="607">
        <f aca="true" t="shared" si="1" ref="K76:K84">I76*J76</f>
        <v>705780</v>
      </c>
    </row>
    <row r="77" spans="2:11" ht="12.75" thickBot="1">
      <c r="B77" s="87"/>
      <c r="C77" s="183">
        <v>3</v>
      </c>
      <c r="D77" s="88" t="s">
        <v>100</v>
      </c>
      <c r="E77" s="718" t="s">
        <v>468</v>
      </c>
      <c r="F77" s="719"/>
      <c r="G77" s="179"/>
      <c r="H77" s="180"/>
      <c r="I77" s="639">
        <v>40</v>
      </c>
      <c r="J77" s="642">
        <f>4000/40</f>
        <v>100</v>
      </c>
      <c r="K77" s="607">
        <f t="shared" si="1"/>
        <v>4000</v>
      </c>
    </row>
    <row r="78" spans="2:11" ht="12.75" thickBot="1">
      <c r="B78" s="87"/>
      <c r="C78" s="183">
        <v>4</v>
      </c>
      <c r="D78" s="88" t="s">
        <v>100</v>
      </c>
      <c r="E78" s="718"/>
      <c r="F78" s="719"/>
      <c r="G78" s="184"/>
      <c r="H78" s="180"/>
      <c r="I78" s="639"/>
      <c r="J78" s="642"/>
      <c r="K78" s="607">
        <f t="shared" si="1"/>
        <v>0</v>
      </c>
    </row>
    <row r="79" spans="2:11" ht="12.75" thickBot="1">
      <c r="B79" s="87"/>
      <c r="C79" s="183">
        <v>5</v>
      </c>
      <c r="D79" s="88" t="s">
        <v>100</v>
      </c>
      <c r="E79" s="718"/>
      <c r="F79" s="719"/>
      <c r="G79" s="179"/>
      <c r="H79" s="180"/>
      <c r="I79" s="639"/>
      <c r="J79" s="642"/>
      <c r="K79" s="607">
        <f t="shared" si="1"/>
        <v>0</v>
      </c>
    </row>
    <row r="80" spans="2:11" ht="12.75" thickBot="1">
      <c r="B80" s="87"/>
      <c r="C80" s="183">
        <v>6</v>
      </c>
      <c r="D80" s="88" t="s">
        <v>100</v>
      </c>
      <c r="E80" s="718"/>
      <c r="F80" s="719"/>
      <c r="G80" s="179"/>
      <c r="H80" s="180"/>
      <c r="I80" s="639"/>
      <c r="J80" s="642"/>
      <c r="K80" s="607">
        <f t="shared" si="1"/>
        <v>0</v>
      </c>
    </row>
    <row r="81" spans="2:11" ht="12.75" thickBot="1">
      <c r="B81" s="87"/>
      <c r="C81" s="183">
        <v>7</v>
      </c>
      <c r="D81" s="88" t="s">
        <v>100</v>
      </c>
      <c r="E81" s="718"/>
      <c r="F81" s="719"/>
      <c r="G81" s="179"/>
      <c r="H81" s="180"/>
      <c r="I81" s="639"/>
      <c r="J81" s="642"/>
      <c r="K81" s="607">
        <f t="shared" si="1"/>
        <v>0</v>
      </c>
    </row>
    <row r="82" spans="2:11" ht="12.75" thickBot="1">
      <c r="B82" s="87"/>
      <c r="C82" s="183">
        <v>8</v>
      </c>
      <c r="D82" s="88" t="s">
        <v>100</v>
      </c>
      <c r="E82" s="718"/>
      <c r="F82" s="719"/>
      <c r="G82" s="179"/>
      <c r="H82" s="180"/>
      <c r="I82" s="639"/>
      <c r="J82" s="642"/>
      <c r="K82" s="607">
        <f t="shared" si="1"/>
        <v>0</v>
      </c>
    </row>
    <row r="83" spans="2:11" ht="12.75" thickBot="1">
      <c r="B83" s="82"/>
      <c r="C83" s="183">
        <v>9</v>
      </c>
      <c r="D83" s="83" t="s">
        <v>100</v>
      </c>
      <c r="E83" s="718"/>
      <c r="F83" s="719"/>
      <c r="G83" s="185"/>
      <c r="H83" s="186"/>
      <c r="I83" s="639"/>
      <c r="J83" s="642"/>
      <c r="K83" s="607">
        <f t="shared" si="1"/>
        <v>0</v>
      </c>
    </row>
    <row r="84" spans="2:11" ht="12.75" thickBot="1">
      <c r="B84" s="91"/>
      <c r="C84" s="187">
        <v>10</v>
      </c>
      <c r="D84" s="92" t="s">
        <v>100</v>
      </c>
      <c r="E84" s="718"/>
      <c r="F84" s="719"/>
      <c r="G84" s="188"/>
      <c r="H84" s="188"/>
      <c r="I84" s="639"/>
      <c r="J84" s="642"/>
      <c r="K84" s="607">
        <f t="shared" si="1"/>
        <v>0</v>
      </c>
    </row>
    <row r="85" spans="2:11" ht="12">
      <c r="B85" s="91"/>
      <c r="C85" s="92"/>
      <c r="D85" s="65" t="s">
        <v>179</v>
      </c>
      <c r="E85" s="92"/>
      <c r="F85" s="98"/>
      <c r="G85" s="188"/>
      <c r="H85" s="188"/>
      <c r="I85" s="189"/>
      <c r="J85" s="497"/>
      <c r="K85" s="189"/>
    </row>
    <row r="86" spans="2:11" ht="12.75" thickBot="1">
      <c r="B86" s="91"/>
      <c r="C86" s="190">
        <v>11</v>
      </c>
      <c r="D86" s="92" t="s">
        <v>100</v>
      </c>
      <c r="E86" s="741" t="s">
        <v>321</v>
      </c>
      <c r="F86" s="742"/>
      <c r="G86" s="188"/>
      <c r="H86" s="188"/>
      <c r="I86" s="639">
        <v>46</v>
      </c>
      <c r="J86" s="642">
        <f>126.5/46</f>
        <v>2.75</v>
      </c>
      <c r="K86" s="607">
        <f aca="true" t="shared" si="2" ref="K86:K110">I86*J86</f>
        <v>126.5</v>
      </c>
    </row>
    <row r="87" spans="2:11" ht="12.75" thickBot="1">
      <c r="B87" s="91"/>
      <c r="C87" s="190">
        <v>12</v>
      </c>
      <c r="D87" s="92" t="s">
        <v>100</v>
      </c>
      <c r="E87" s="741" t="s">
        <v>322</v>
      </c>
      <c r="F87" s="742"/>
      <c r="G87" s="188"/>
      <c r="H87" s="188"/>
      <c r="I87" s="639">
        <v>0</v>
      </c>
      <c r="J87" s="642"/>
      <c r="K87" s="607">
        <f t="shared" si="2"/>
        <v>0</v>
      </c>
    </row>
    <row r="88" spans="2:11" ht="12.75" thickBot="1">
      <c r="B88" s="91"/>
      <c r="C88" s="190">
        <v>13</v>
      </c>
      <c r="D88" s="92" t="s">
        <v>100</v>
      </c>
      <c r="E88" s="741" t="s">
        <v>324</v>
      </c>
      <c r="F88" s="742"/>
      <c r="G88" s="188"/>
      <c r="H88" s="188"/>
      <c r="I88" s="639">
        <v>0</v>
      </c>
      <c r="J88" s="642"/>
      <c r="K88" s="607">
        <f t="shared" si="2"/>
        <v>0</v>
      </c>
    </row>
    <row r="89" spans="2:11" ht="12.75" thickBot="1">
      <c r="B89" s="91"/>
      <c r="C89" s="190">
        <v>14</v>
      </c>
      <c r="D89" s="92" t="s">
        <v>100</v>
      </c>
      <c r="E89" s="741" t="s">
        <v>323</v>
      </c>
      <c r="F89" s="742"/>
      <c r="G89" s="188"/>
      <c r="H89" s="188"/>
      <c r="I89" s="639">
        <v>871</v>
      </c>
      <c r="J89" s="642">
        <f>49405.19/871</f>
        <v>56.72237657864524</v>
      </c>
      <c r="K89" s="607">
        <f t="shared" si="2"/>
        <v>49405.19</v>
      </c>
    </row>
    <row r="90" spans="2:11" ht="12.75" thickBot="1">
      <c r="B90" s="91"/>
      <c r="C90" s="190">
        <v>15</v>
      </c>
      <c r="D90" s="92" t="s">
        <v>100</v>
      </c>
      <c r="E90" s="741" t="s">
        <v>325</v>
      </c>
      <c r="F90" s="742"/>
      <c r="G90" s="188"/>
      <c r="H90" s="188"/>
      <c r="I90" s="639">
        <v>87308</v>
      </c>
      <c r="J90" s="642"/>
      <c r="K90" s="607">
        <f t="shared" si="2"/>
        <v>0</v>
      </c>
    </row>
    <row r="91" spans="2:11" ht="12.75" thickBot="1">
      <c r="B91" s="91"/>
      <c r="C91" s="190">
        <v>16</v>
      </c>
      <c r="D91" s="92" t="s">
        <v>100</v>
      </c>
      <c r="E91" s="741" t="s">
        <v>326</v>
      </c>
      <c r="F91" s="742"/>
      <c r="G91" s="188"/>
      <c r="H91" s="188"/>
      <c r="I91" s="639">
        <v>82623</v>
      </c>
      <c r="J91" s="642">
        <f>3060037.51/82623</f>
        <v>37.03614623046851</v>
      </c>
      <c r="K91" s="607">
        <f t="shared" si="2"/>
        <v>3060037.51</v>
      </c>
    </row>
    <row r="92" spans="2:11" ht="12.75" thickBot="1">
      <c r="B92" s="91"/>
      <c r="C92" s="190">
        <v>17</v>
      </c>
      <c r="D92" s="92" t="s">
        <v>100</v>
      </c>
      <c r="E92" s="741" t="s">
        <v>327</v>
      </c>
      <c r="F92" s="742"/>
      <c r="G92" s="188"/>
      <c r="H92" s="188"/>
      <c r="I92" s="639">
        <v>0</v>
      </c>
      <c r="J92" s="642"/>
      <c r="K92" s="607">
        <f t="shared" si="2"/>
        <v>0</v>
      </c>
    </row>
    <row r="93" spans="2:11" ht="12.75" thickBot="1">
      <c r="B93" s="91"/>
      <c r="C93" s="190">
        <v>18</v>
      </c>
      <c r="D93" s="92" t="s">
        <v>100</v>
      </c>
      <c r="E93" s="741" t="s">
        <v>328</v>
      </c>
      <c r="F93" s="742"/>
      <c r="G93" s="188"/>
      <c r="H93" s="188"/>
      <c r="I93" s="639">
        <v>875261</v>
      </c>
      <c r="J93" s="642">
        <f>1124659.11/875261</f>
        <v>1.2849414174743305</v>
      </c>
      <c r="K93" s="607">
        <f t="shared" si="2"/>
        <v>1124659.11</v>
      </c>
    </row>
    <row r="94" spans="2:11" ht="12.75" thickBot="1">
      <c r="B94" s="91"/>
      <c r="C94" s="190">
        <v>19</v>
      </c>
      <c r="D94" s="92" t="s">
        <v>100</v>
      </c>
      <c r="E94" s="741" t="s">
        <v>203</v>
      </c>
      <c r="F94" s="742"/>
      <c r="G94" s="188"/>
      <c r="H94" s="188"/>
      <c r="I94" s="639">
        <v>432</v>
      </c>
      <c r="J94" s="642">
        <f>5904.76/432</f>
        <v>13.668425925925927</v>
      </c>
      <c r="K94" s="607">
        <f t="shared" si="2"/>
        <v>5904.76</v>
      </c>
    </row>
    <row r="95" spans="2:11" ht="12.75" thickBot="1">
      <c r="B95" s="91"/>
      <c r="C95" s="190">
        <v>20</v>
      </c>
      <c r="D95" s="92" t="s">
        <v>100</v>
      </c>
      <c r="E95" s="741" t="s">
        <v>329</v>
      </c>
      <c r="F95" s="742"/>
      <c r="G95" s="188"/>
      <c r="H95" s="188"/>
      <c r="I95" s="639">
        <v>37970</v>
      </c>
      <c r="J95" s="642">
        <f>18975.5/37970</f>
        <v>0.49974980247563866</v>
      </c>
      <c r="K95" s="607">
        <f t="shared" si="2"/>
        <v>18975.5</v>
      </c>
    </row>
    <row r="96" spans="2:11" ht="12.75" thickBot="1">
      <c r="B96" s="91"/>
      <c r="C96" s="190">
        <v>21</v>
      </c>
      <c r="D96" s="92" t="s">
        <v>100</v>
      </c>
      <c r="E96" s="741" t="s">
        <v>330</v>
      </c>
      <c r="F96" s="742"/>
      <c r="G96" s="188"/>
      <c r="H96" s="188"/>
      <c r="I96" s="639">
        <v>22397</v>
      </c>
      <c r="J96" s="642"/>
      <c r="K96" s="607">
        <f t="shared" si="2"/>
        <v>0</v>
      </c>
    </row>
    <row r="97" spans="2:11" ht="12.75" thickBot="1">
      <c r="B97" s="91"/>
      <c r="C97" s="190">
        <v>22</v>
      </c>
      <c r="D97" s="92" t="s">
        <v>100</v>
      </c>
      <c r="E97" s="741" t="s">
        <v>180</v>
      </c>
      <c r="F97" s="742"/>
      <c r="G97" s="188"/>
      <c r="H97" s="188"/>
      <c r="I97" s="639">
        <v>0</v>
      </c>
      <c r="J97" s="642"/>
      <c r="K97" s="607">
        <f t="shared" si="2"/>
        <v>0</v>
      </c>
    </row>
    <row r="98" spans="2:11" ht="12.75" thickBot="1">
      <c r="B98" s="91"/>
      <c r="C98" s="190">
        <v>23</v>
      </c>
      <c r="D98" s="92" t="s">
        <v>100</v>
      </c>
      <c r="E98" s="741" t="s">
        <v>181</v>
      </c>
      <c r="F98" s="742"/>
      <c r="G98" s="188"/>
      <c r="H98" s="188"/>
      <c r="I98" s="639">
        <v>8550</v>
      </c>
      <c r="J98" s="642">
        <f>8550/8550</f>
        <v>1</v>
      </c>
      <c r="K98" s="607">
        <f t="shared" si="2"/>
        <v>8550</v>
      </c>
    </row>
    <row r="99" spans="2:11" ht="12.75" thickBot="1">
      <c r="B99" s="91"/>
      <c r="C99" s="190">
        <v>24</v>
      </c>
      <c r="D99" s="92" t="s">
        <v>100</v>
      </c>
      <c r="E99" s="741" t="s">
        <v>182</v>
      </c>
      <c r="F99" s="742"/>
      <c r="G99" s="188"/>
      <c r="H99" s="188"/>
      <c r="I99" s="639">
        <v>4017</v>
      </c>
      <c r="J99" s="642">
        <f>18360/4017</f>
        <v>4.57057505601195</v>
      </c>
      <c r="K99" s="607">
        <f t="shared" si="2"/>
        <v>18360</v>
      </c>
    </row>
    <row r="100" spans="2:11" ht="12.75" thickBot="1">
      <c r="B100" s="91"/>
      <c r="C100" s="190">
        <v>25</v>
      </c>
      <c r="D100" s="92" t="s">
        <v>100</v>
      </c>
      <c r="E100" s="741" t="s">
        <v>183</v>
      </c>
      <c r="F100" s="742"/>
      <c r="G100" s="188"/>
      <c r="H100" s="188"/>
      <c r="I100" s="639"/>
      <c r="J100" s="642"/>
      <c r="K100" s="607">
        <f t="shared" si="2"/>
        <v>0</v>
      </c>
    </row>
    <row r="101" spans="2:11" ht="12.75" thickBot="1">
      <c r="B101" s="91"/>
      <c r="C101" s="190">
        <v>26</v>
      </c>
      <c r="D101" s="92" t="s">
        <v>100</v>
      </c>
      <c r="E101" s="741" t="s">
        <v>184</v>
      </c>
      <c r="F101" s="742"/>
      <c r="G101" s="188"/>
      <c r="H101" s="188"/>
      <c r="I101" s="639"/>
      <c r="J101" s="642"/>
      <c r="K101" s="607">
        <f t="shared" si="2"/>
        <v>0</v>
      </c>
    </row>
    <row r="102" spans="2:11" ht="12.75" thickBot="1">
      <c r="B102" s="91"/>
      <c r="C102" s="190">
        <v>27</v>
      </c>
      <c r="D102" s="92" t="s">
        <v>100</v>
      </c>
      <c r="E102" s="718"/>
      <c r="F102" s="719"/>
      <c r="G102" s="188"/>
      <c r="H102" s="188"/>
      <c r="I102" s="639"/>
      <c r="J102" s="642"/>
      <c r="K102" s="607">
        <f t="shared" si="2"/>
        <v>0</v>
      </c>
    </row>
    <row r="103" spans="2:11" ht="12.75" thickBot="1">
      <c r="B103" s="91"/>
      <c r="C103" s="190">
        <v>28</v>
      </c>
      <c r="D103" s="92" t="s">
        <v>100</v>
      </c>
      <c r="E103" s="718"/>
      <c r="F103" s="719"/>
      <c r="G103" s="188"/>
      <c r="H103" s="188"/>
      <c r="I103" s="639"/>
      <c r="J103" s="642"/>
      <c r="K103" s="607">
        <f t="shared" si="2"/>
        <v>0</v>
      </c>
    </row>
    <row r="104" spans="2:11" ht="12.75" thickBot="1">
      <c r="B104" s="91"/>
      <c r="C104" s="190">
        <v>29</v>
      </c>
      <c r="D104" s="92" t="s">
        <v>100</v>
      </c>
      <c r="E104" s="718"/>
      <c r="F104" s="719"/>
      <c r="G104" s="188"/>
      <c r="H104" s="188"/>
      <c r="I104" s="639"/>
      <c r="J104" s="642"/>
      <c r="K104" s="607">
        <f t="shared" si="2"/>
        <v>0</v>
      </c>
    </row>
    <row r="105" spans="2:11" ht="12.75" thickBot="1">
      <c r="B105" s="91"/>
      <c r="C105" s="190">
        <v>30</v>
      </c>
      <c r="D105" s="92" t="s">
        <v>100</v>
      </c>
      <c r="E105" s="718"/>
      <c r="F105" s="719"/>
      <c r="G105" s="188"/>
      <c r="H105" s="188"/>
      <c r="I105" s="639"/>
      <c r="J105" s="642"/>
      <c r="K105" s="608">
        <f t="shared" si="2"/>
        <v>0</v>
      </c>
    </row>
    <row r="106" spans="2:11" ht="12.75" thickBot="1">
      <c r="B106" s="91"/>
      <c r="C106" s="190">
        <v>31</v>
      </c>
      <c r="D106" s="92" t="s">
        <v>100</v>
      </c>
      <c r="E106" s="718"/>
      <c r="F106" s="719"/>
      <c r="G106" s="188"/>
      <c r="H106" s="188"/>
      <c r="I106" s="639"/>
      <c r="J106" s="642"/>
      <c r="K106" s="608">
        <f t="shared" si="2"/>
        <v>0</v>
      </c>
    </row>
    <row r="107" spans="2:11" ht="12.75" thickBot="1">
      <c r="B107" s="91"/>
      <c r="C107" s="190">
        <v>32</v>
      </c>
      <c r="D107" s="92" t="s">
        <v>100</v>
      </c>
      <c r="E107" s="718"/>
      <c r="F107" s="719"/>
      <c r="G107" s="188"/>
      <c r="H107" s="188"/>
      <c r="I107" s="639"/>
      <c r="J107" s="642"/>
      <c r="K107" s="608">
        <f t="shared" si="2"/>
        <v>0</v>
      </c>
    </row>
    <row r="108" spans="2:11" ht="12.75" thickBot="1">
      <c r="B108" s="91"/>
      <c r="C108" s="190">
        <v>33</v>
      </c>
      <c r="D108" s="92" t="s">
        <v>100</v>
      </c>
      <c r="E108" s="718"/>
      <c r="F108" s="719"/>
      <c r="G108" s="188"/>
      <c r="H108" s="188"/>
      <c r="I108" s="639"/>
      <c r="J108" s="642"/>
      <c r="K108" s="608">
        <f t="shared" si="2"/>
        <v>0</v>
      </c>
    </row>
    <row r="109" spans="2:11" ht="12.75" thickBot="1">
      <c r="B109" s="191"/>
      <c r="C109" s="192">
        <v>34</v>
      </c>
      <c r="D109" s="193" t="s">
        <v>100</v>
      </c>
      <c r="E109" s="720"/>
      <c r="F109" s="721"/>
      <c r="G109" s="194"/>
      <c r="H109" s="406"/>
      <c r="I109" s="639"/>
      <c r="J109" s="642"/>
      <c r="K109" s="608">
        <f t="shared" si="2"/>
        <v>0</v>
      </c>
    </row>
    <row r="110" spans="2:11" ht="12.75" thickBot="1">
      <c r="B110" s="195"/>
      <c r="C110" s="196">
        <v>35</v>
      </c>
      <c r="D110" s="197" t="s">
        <v>100</v>
      </c>
      <c r="E110" s="722"/>
      <c r="F110" s="723"/>
      <c r="G110" s="198"/>
      <c r="H110" s="407"/>
      <c r="I110" s="639"/>
      <c r="J110" s="642"/>
      <c r="K110" s="609">
        <f t="shared" si="2"/>
        <v>0</v>
      </c>
    </row>
    <row r="111" spans="2:11" ht="12.75" thickBot="1">
      <c r="B111" s="199"/>
      <c r="C111" s="200" t="s">
        <v>185</v>
      </c>
      <c r="D111" s="100"/>
      <c r="E111" s="100"/>
      <c r="F111" s="101"/>
      <c r="G111" s="117"/>
      <c r="H111" s="117"/>
      <c r="I111" s="201">
        <f>SUM(I71:I110)</f>
        <v>1276805</v>
      </c>
      <c r="J111" s="202"/>
      <c r="K111" s="203">
        <f>SUM(K71:K110)</f>
        <v>5981801.069999999</v>
      </c>
    </row>
    <row r="112" spans="2:11" ht="12.75" thickBot="1">
      <c r="B112" s="199" t="s">
        <v>186</v>
      </c>
      <c r="C112" s="200" t="s">
        <v>187</v>
      </c>
      <c r="D112" s="100"/>
      <c r="E112" s="100"/>
      <c r="F112" s="101"/>
      <c r="G112" s="117"/>
      <c r="H112" s="204"/>
      <c r="I112" s="201">
        <f>I111+'562-p2'!I125+'562-p2'!I126</f>
        <v>2658098</v>
      </c>
      <c r="J112" s="205"/>
      <c r="K112" s="206">
        <f>K111+'562-p2'!K125+'562-p2'!K126</f>
        <v>22632378.04</v>
      </c>
    </row>
    <row r="113" spans="2:11" ht="12">
      <c r="B113" s="452" t="s">
        <v>188</v>
      </c>
      <c r="C113" s="387"/>
      <c r="D113" s="387"/>
      <c r="E113" s="387"/>
      <c r="F113" s="387"/>
      <c r="G113" s="387"/>
      <c r="H113" s="387"/>
      <c r="I113" s="387"/>
      <c r="J113" s="387"/>
      <c r="K113" s="377"/>
    </row>
    <row r="114" spans="2:12" ht="12">
      <c r="B114" s="643" t="s">
        <v>469</v>
      </c>
      <c r="C114" s="644"/>
      <c r="D114" s="644"/>
      <c r="E114" s="774" t="s">
        <v>479</v>
      </c>
      <c r="F114" s="774"/>
      <c r="G114" s="774"/>
      <c r="H114" s="774"/>
      <c r="I114" s="774"/>
      <c r="J114" s="774"/>
      <c r="K114" s="775"/>
      <c r="L114" s="776"/>
    </row>
    <row r="115" spans="2:12" ht="12">
      <c r="B115" s="643" t="s">
        <v>470</v>
      </c>
      <c r="C115" s="644"/>
      <c r="D115" s="644"/>
      <c r="E115" s="774" t="s">
        <v>480</v>
      </c>
      <c r="F115" s="774"/>
      <c r="G115" s="774"/>
      <c r="H115" s="774"/>
      <c r="I115" s="774"/>
      <c r="J115" s="774"/>
      <c r="K115" s="775"/>
      <c r="L115" s="776"/>
    </row>
    <row r="116" spans="2:12" ht="12">
      <c r="B116" s="643" t="s">
        <v>471</v>
      </c>
      <c r="C116" s="644"/>
      <c r="D116" s="644"/>
      <c r="E116" s="774" t="s">
        <v>481</v>
      </c>
      <c r="F116" s="774"/>
      <c r="G116" s="774"/>
      <c r="H116" s="774"/>
      <c r="I116" s="774"/>
      <c r="J116" s="774"/>
      <c r="K116" s="775"/>
      <c r="L116" s="776"/>
    </row>
    <row r="117" spans="2:12" ht="12">
      <c r="B117" s="643" t="s">
        <v>472</v>
      </c>
      <c r="C117" s="644"/>
      <c r="D117" s="644"/>
      <c r="E117" s="774" t="s">
        <v>482</v>
      </c>
      <c r="F117" s="774"/>
      <c r="G117" s="774"/>
      <c r="H117" s="774"/>
      <c r="I117" s="774"/>
      <c r="J117" s="774"/>
      <c r="K117" s="775"/>
      <c r="L117" s="776"/>
    </row>
    <row r="118" spans="2:12" ht="12">
      <c r="B118" s="643" t="s">
        <v>473</v>
      </c>
      <c r="C118" s="644"/>
      <c r="D118" s="644"/>
      <c r="E118" s="774" t="s">
        <v>483</v>
      </c>
      <c r="F118" s="774"/>
      <c r="G118" s="774"/>
      <c r="H118" s="774"/>
      <c r="I118" s="774"/>
      <c r="J118" s="774"/>
      <c r="K118" s="775"/>
      <c r="L118" s="776"/>
    </row>
    <row r="119" spans="2:12" ht="12">
      <c r="B119" s="643" t="s">
        <v>474</v>
      </c>
      <c r="C119" s="644"/>
      <c r="D119" s="644"/>
      <c r="E119" s="774" t="s">
        <v>484</v>
      </c>
      <c r="F119" s="774"/>
      <c r="G119" s="774"/>
      <c r="H119" s="774"/>
      <c r="I119" s="774"/>
      <c r="J119" s="774"/>
      <c r="K119" s="775"/>
      <c r="L119" s="776"/>
    </row>
    <row r="120" spans="2:12" ht="12">
      <c r="B120" s="643" t="s">
        <v>475</v>
      </c>
      <c r="C120" s="644"/>
      <c r="D120" s="644"/>
      <c r="E120" s="774" t="s">
        <v>485</v>
      </c>
      <c r="F120" s="774"/>
      <c r="G120" s="774"/>
      <c r="H120" s="774"/>
      <c r="I120" s="774"/>
      <c r="J120" s="774"/>
      <c r="K120" s="775"/>
      <c r="L120" s="776"/>
    </row>
    <row r="121" spans="2:12" ht="12">
      <c r="B121" s="643" t="s">
        <v>476</v>
      </c>
      <c r="C121" s="644"/>
      <c r="D121" s="644"/>
      <c r="E121" s="774" t="s">
        <v>486</v>
      </c>
      <c r="F121" s="774"/>
      <c r="G121" s="774"/>
      <c r="H121" s="774"/>
      <c r="I121" s="774"/>
      <c r="J121" s="774"/>
      <c r="K121" s="775"/>
      <c r="L121" s="776"/>
    </row>
    <row r="122" spans="2:12" ht="12">
      <c r="B122" s="643" t="s">
        <v>477</v>
      </c>
      <c r="C122" s="644"/>
      <c r="D122" s="644"/>
      <c r="E122" s="774" t="s">
        <v>487</v>
      </c>
      <c r="F122" s="774"/>
      <c r="G122" s="774"/>
      <c r="H122" s="774"/>
      <c r="I122" s="774"/>
      <c r="J122" s="774"/>
      <c r="K122" s="775"/>
      <c r="L122" s="776"/>
    </row>
    <row r="123" spans="2:12" ht="12">
      <c r="B123" s="643" t="s">
        <v>478</v>
      </c>
      <c r="C123" s="644"/>
      <c r="D123" s="644"/>
      <c r="E123" s="774" t="s">
        <v>488</v>
      </c>
      <c r="F123" s="774"/>
      <c r="G123" s="774"/>
      <c r="H123" s="774"/>
      <c r="I123" s="774"/>
      <c r="J123" s="774"/>
      <c r="K123" s="775"/>
      <c r="L123" s="776"/>
    </row>
    <row r="124" spans="2:11" ht="12">
      <c r="B124" s="643"/>
      <c r="C124" s="644"/>
      <c r="D124" s="644"/>
      <c r="E124" s="644"/>
      <c r="F124" s="644"/>
      <c r="G124" s="644"/>
      <c r="H124" s="644"/>
      <c r="I124" s="644"/>
      <c r="J124" s="644"/>
      <c r="K124" s="645"/>
    </row>
    <row r="125" spans="2:11" ht="12">
      <c r="B125" s="646"/>
      <c r="C125" s="647"/>
      <c r="D125" s="647"/>
      <c r="E125" s="647"/>
      <c r="F125" s="647"/>
      <c r="G125" s="647"/>
      <c r="H125" s="647"/>
      <c r="I125" s="647"/>
      <c r="J125" s="647"/>
      <c r="K125" s="648"/>
    </row>
    <row r="126" spans="2:11" ht="12">
      <c r="B126" s="119" t="s">
        <v>503</v>
      </c>
      <c r="C126" s="118"/>
      <c r="D126" s="118"/>
      <c r="E126" s="118"/>
      <c r="G126" s="207" t="s">
        <v>82</v>
      </c>
      <c r="H126" s="86"/>
      <c r="I126" s="86"/>
      <c r="J126" s="86"/>
      <c r="K126" s="86"/>
    </row>
    <row r="65536" spans="5:6" ht="12">
      <c r="E65536" s="579"/>
      <c r="F65536" s="580"/>
    </row>
  </sheetData>
  <sheetProtection password="CCB6" sheet="1" objects="1" scenarios="1"/>
  <mergeCells count="5">
    <mergeCell ref="H2:I2"/>
    <mergeCell ref="E32:F32"/>
    <mergeCell ref="E34:F34"/>
    <mergeCell ref="E45:F45"/>
    <mergeCell ref="E41:F41"/>
  </mergeCells>
  <conditionalFormatting sqref="I7:I8 I11:I20 I22:I46">
    <cfRule type="cellIs" priority="1" dxfId="0" operator="notBetween" stopIfTrue="1">
      <formula>I71*1.1</formula>
      <formula>I71*0.9</formula>
    </cfRule>
  </conditionalFormatting>
  <conditionalFormatting sqref="J7:J8 J11:J20 J22:J46">
    <cfRule type="cellIs" priority="2" dxfId="0" operator="notBetween" stopIfTrue="1">
      <formula>J71*1.15</formula>
      <formula>J71*0.85</formula>
    </cfRule>
  </conditionalFormatting>
  <dataValidations count="2">
    <dataValidation errorStyle="warning" type="custom" showInputMessage="1" showErrorMessage="1" errorTitle="NOTE!" error="Value is more than a 10% change from last year's value!  Please add a comment in the &quot;Notes &amp; Comments Section&quot; on page 1 of this form to explain the reasons for a margin of change which is more than 10%." sqref="I7:I8 I11:I20 I22:I46">
      <formula1>AND(I7&lt;=(1+threshold)*I71,I7&gt;=(1-threshold)*I71)</formula1>
    </dataValidation>
    <dataValidation errorStyle="warning" type="custom" showInputMessage="1" showErrorMessage="1" errorTitle="NOTE!" error="Value is more than a 15% change from last year's value! Please add a comment in the &quot;Notes &amp; Comments Section&quot; on page 1 of this form to explain the reasons for a margin of change which is more than 15%." sqref="J7:J8 J11:J20 J22:J46">
      <formula1>AND(J7&lt;=(1+fundthreshold)*J71,J7&gt;=(1-fundthreshold)*J71)</formula1>
    </dataValidation>
  </dataValidations>
  <printOptions horizontalCentered="1" verticalCentered="1"/>
  <pageMargins left="0.26" right="0.17" top="0.35" bottom="0.25" header="0.24" footer="0.22"/>
  <pageSetup horizontalDpi="600" verticalDpi="600" orientation="portrait" r:id="rId3"/>
  <rowBreaks count="1" manualBreakCount="1">
    <brk id="6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D130"/>
  <sheetViews>
    <sheetView workbookViewId="0" topLeftCell="A1">
      <selection activeCell="A1" sqref="A1"/>
    </sheetView>
  </sheetViews>
  <sheetFormatPr defaultColWidth="8.28125" defaultRowHeight="12.75"/>
  <cols>
    <col min="1" max="1" width="2.140625" style="90" customWidth="1"/>
    <col min="2" max="2" width="31.8515625" style="90" customWidth="1"/>
    <col min="3" max="3" width="51.00390625" style="90" customWidth="1"/>
    <col min="4" max="4" width="17.7109375" style="90" customWidth="1"/>
    <col min="5" max="16384" width="8.28125" style="90" customWidth="1"/>
  </cols>
  <sheetData>
    <row r="2" spans="2:4" ht="12">
      <c r="B2" s="168" t="s">
        <v>189</v>
      </c>
      <c r="C2" s="134"/>
      <c r="D2" s="208"/>
    </row>
    <row r="3" spans="2:4" ht="11.25" customHeight="1">
      <c r="B3" s="209"/>
      <c r="C3" s="88"/>
      <c r="D3" s="374" t="s">
        <v>1</v>
      </c>
    </row>
    <row r="4" spans="2:4" ht="11.25" customHeight="1">
      <c r="B4" s="169" t="s">
        <v>2</v>
      </c>
      <c r="C4" s="810" t="s">
        <v>190</v>
      </c>
      <c r="D4" s="210"/>
    </row>
    <row r="5" spans="2:4" ht="10.5" customHeight="1">
      <c r="B5" s="169" t="s">
        <v>4</v>
      </c>
      <c r="C5" s="810" t="s">
        <v>191</v>
      </c>
      <c r="D5" s="211" t="s">
        <v>7</v>
      </c>
    </row>
    <row r="6" spans="2:4" ht="14.25" customHeight="1">
      <c r="B6" s="169" t="s">
        <v>8</v>
      </c>
      <c r="C6" s="137"/>
      <c r="D6" s="375" t="s">
        <v>331</v>
      </c>
    </row>
    <row r="7" spans="2:4" ht="15.75" customHeight="1">
      <c r="B7" s="144" t="s">
        <v>9</v>
      </c>
      <c r="C7" s="92"/>
      <c r="D7" s="460"/>
    </row>
    <row r="8" spans="2:4" ht="12.75" customHeight="1">
      <c r="B8" s="437" t="s">
        <v>411</v>
      </c>
      <c r="C8" s="575"/>
      <c r="D8" s="610"/>
    </row>
    <row r="9" spans="2:4" ht="12.75" customHeight="1">
      <c r="B9" s="456"/>
      <c r="C9" s="454"/>
      <c r="D9" s="455"/>
    </row>
    <row r="10" spans="2:4" ht="12.75" customHeight="1">
      <c r="B10" s="456"/>
      <c r="C10" s="457"/>
      <c r="D10" s="458"/>
    </row>
    <row r="11" spans="2:4" ht="12.75" customHeight="1">
      <c r="B11" s="456"/>
      <c r="C11" s="457"/>
      <c r="D11" s="458"/>
    </row>
    <row r="12" spans="2:4" ht="12.75" customHeight="1">
      <c r="B12" s="456"/>
      <c r="C12" s="457"/>
      <c r="D12" s="458"/>
    </row>
    <row r="13" spans="2:4" ht="12.75" customHeight="1">
      <c r="B13" s="456"/>
      <c r="C13" s="457"/>
      <c r="D13" s="458"/>
    </row>
    <row r="14" spans="2:4" ht="12.75" customHeight="1">
      <c r="B14" s="456"/>
      <c r="C14" s="457"/>
      <c r="D14" s="458"/>
    </row>
    <row r="15" spans="2:4" ht="12.75" customHeight="1">
      <c r="B15" s="456"/>
      <c r="C15" s="457"/>
      <c r="D15" s="458"/>
    </row>
    <row r="16" spans="2:4" ht="12.75" customHeight="1">
      <c r="B16" s="456"/>
      <c r="C16" s="457"/>
      <c r="D16" s="458"/>
    </row>
    <row r="17" spans="2:4" ht="12.75" customHeight="1">
      <c r="B17" s="456"/>
      <c r="C17" s="457"/>
      <c r="D17" s="458"/>
    </row>
    <row r="18" spans="2:4" ht="12.75" customHeight="1">
      <c r="B18" s="456"/>
      <c r="C18" s="457"/>
      <c r="D18" s="458"/>
    </row>
    <row r="19" spans="2:4" ht="12.75" customHeight="1">
      <c r="B19" s="456"/>
      <c r="C19" s="457"/>
      <c r="D19" s="458"/>
    </row>
    <row r="20" spans="2:4" ht="12.75" customHeight="1">
      <c r="B20" s="456"/>
      <c r="C20" s="457"/>
      <c r="D20" s="458"/>
    </row>
    <row r="21" spans="2:4" ht="12.75" customHeight="1">
      <c r="B21" s="456"/>
      <c r="C21" s="457"/>
      <c r="D21" s="458"/>
    </row>
    <row r="22" spans="2:4" ht="12.75" customHeight="1">
      <c r="B22" s="456"/>
      <c r="C22" s="457"/>
      <c r="D22" s="458"/>
    </row>
    <row r="23" spans="2:4" ht="12.75" customHeight="1">
      <c r="B23" s="456"/>
      <c r="C23" s="457"/>
      <c r="D23" s="458"/>
    </row>
    <row r="24" spans="2:4" ht="12.75" customHeight="1">
      <c r="B24" s="456"/>
      <c r="C24" s="457"/>
      <c r="D24" s="458"/>
    </row>
    <row r="25" spans="2:4" ht="12.75" customHeight="1">
      <c r="B25" s="456"/>
      <c r="C25" s="457"/>
      <c r="D25" s="458"/>
    </row>
    <row r="26" spans="2:4" ht="12.75" customHeight="1">
      <c r="B26" s="456"/>
      <c r="C26" s="457"/>
      <c r="D26" s="458"/>
    </row>
    <row r="27" spans="2:4" ht="12.75" customHeight="1">
      <c r="B27" s="456"/>
      <c r="C27" s="457"/>
      <c r="D27" s="458"/>
    </row>
    <row r="28" spans="2:4" ht="12.75" customHeight="1">
      <c r="B28" s="456"/>
      <c r="C28" s="457"/>
      <c r="D28" s="458"/>
    </row>
    <row r="29" spans="2:4" ht="12.75" customHeight="1">
      <c r="B29" s="456"/>
      <c r="C29" s="457"/>
      <c r="D29" s="458"/>
    </row>
    <row r="30" spans="2:4" ht="12.75" customHeight="1">
      <c r="B30" s="456"/>
      <c r="C30" s="457"/>
      <c r="D30" s="458"/>
    </row>
    <row r="31" spans="2:4" ht="12.75" customHeight="1">
      <c r="B31" s="456"/>
      <c r="C31" s="457"/>
      <c r="D31" s="458"/>
    </row>
    <row r="32" spans="2:4" ht="12.75" customHeight="1">
      <c r="B32" s="456"/>
      <c r="C32" s="457"/>
      <c r="D32" s="458"/>
    </row>
    <row r="33" spans="2:4" ht="12.75" customHeight="1">
      <c r="B33" s="456"/>
      <c r="C33" s="457"/>
      <c r="D33" s="458"/>
    </row>
    <row r="34" spans="2:4" ht="12.75" customHeight="1">
      <c r="B34" s="456"/>
      <c r="C34" s="457"/>
      <c r="D34" s="458"/>
    </row>
    <row r="35" spans="2:4" ht="12.75" customHeight="1">
      <c r="B35" s="456"/>
      <c r="C35" s="457"/>
      <c r="D35" s="458"/>
    </row>
    <row r="36" spans="2:4" ht="12.75" customHeight="1">
      <c r="B36" s="456"/>
      <c r="C36" s="457"/>
      <c r="D36" s="458"/>
    </row>
    <row r="37" spans="2:4" ht="12.75" customHeight="1">
      <c r="B37" s="456"/>
      <c r="C37" s="457"/>
      <c r="D37" s="458"/>
    </row>
    <row r="38" spans="2:4" ht="12.75" customHeight="1">
      <c r="B38" s="456"/>
      <c r="C38" s="457"/>
      <c r="D38" s="458"/>
    </row>
    <row r="39" spans="2:4" ht="12.75" customHeight="1">
      <c r="B39" s="456"/>
      <c r="C39" s="457"/>
      <c r="D39" s="459"/>
    </row>
    <row r="40" spans="2:4" ht="12.75" customHeight="1">
      <c r="B40" s="456"/>
      <c r="C40" s="457"/>
      <c r="D40" s="459"/>
    </row>
    <row r="41" spans="2:4" ht="12.75" customHeight="1">
      <c r="B41" s="456"/>
      <c r="C41" s="457"/>
      <c r="D41" s="459"/>
    </row>
    <row r="42" spans="2:4" ht="12.75" customHeight="1">
      <c r="B42" s="456"/>
      <c r="C42" s="457"/>
      <c r="D42" s="459"/>
    </row>
    <row r="43" spans="2:4" ht="12.75" customHeight="1">
      <c r="B43" s="456"/>
      <c r="C43" s="457"/>
      <c r="D43" s="459"/>
    </row>
    <row r="44" spans="2:4" ht="12.75" customHeight="1">
      <c r="B44" s="456"/>
      <c r="C44" s="457"/>
      <c r="D44" s="459"/>
    </row>
    <row r="45" spans="2:4" ht="12.75" customHeight="1">
      <c r="B45" s="456"/>
      <c r="C45" s="457"/>
      <c r="D45" s="459"/>
    </row>
    <row r="46" spans="2:4" ht="12.75" customHeight="1">
      <c r="B46" s="456"/>
      <c r="C46" s="457"/>
      <c r="D46" s="459"/>
    </row>
    <row r="47" spans="2:4" ht="12.75" customHeight="1">
      <c r="B47" s="456"/>
      <c r="C47" s="457"/>
      <c r="D47" s="459"/>
    </row>
    <row r="48" spans="2:4" ht="12.75" customHeight="1">
      <c r="B48" s="456"/>
      <c r="C48" s="457"/>
      <c r="D48" s="459"/>
    </row>
    <row r="49" spans="2:4" ht="12.75" customHeight="1">
      <c r="B49" s="456"/>
      <c r="C49" s="457"/>
      <c r="D49" s="459"/>
    </row>
    <row r="50" spans="2:4" ht="12.75" customHeight="1">
      <c r="B50" s="456"/>
      <c r="C50" s="457"/>
      <c r="D50" s="459"/>
    </row>
    <row r="51" spans="2:4" ht="12.75" customHeight="1">
      <c r="B51" s="456"/>
      <c r="C51" s="457"/>
      <c r="D51" s="459"/>
    </row>
    <row r="52" spans="2:4" ht="12.75" customHeight="1">
      <c r="B52" s="456"/>
      <c r="C52" s="457"/>
      <c r="D52" s="459"/>
    </row>
    <row r="53" spans="2:4" ht="12.75" customHeight="1">
      <c r="B53" s="456"/>
      <c r="C53" s="457"/>
      <c r="D53" s="459"/>
    </row>
    <row r="54" spans="2:4" ht="12.75" customHeight="1">
      <c r="B54" s="456"/>
      <c r="C54" s="457"/>
      <c r="D54" s="459"/>
    </row>
    <row r="55" spans="2:4" ht="12.75" customHeight="1">
      <c r="B55" s="212"/>
      <c r="C55" s="88" t="s">
        <v>10</v>
      </c>
      <c r="D55" s="611"/>
    </row>
    <row r="56" spans="2:4" ht="12.75" customHeight="1">
      <c r="B56" s="213"/>
      <c r="C56" s="214"/>
      <c r="D56" s="226"/>
    </row>
    <row r="57" spans="2:4" ht="12.75" customHeight="1">
      <c r="B57" s="213"/>
      <c r="C57" s="137" t="s">
        <v>192</v>
      </c>
      <c r="D57" s="142"/>
    </row>
    <row r="58" spans="2:4" ht="12.75" customHeight="1">
      <c r="B58" s="215" t="s">
        <v>126</v>
      </c>
      <c r="C58" s="214"/>
      <c r="D58" s="226"/>
    </row>
    <row r="59" spans="2:4" ht="12.75" customHeight="1">
      <c r="B59" s="213"/>
      <c r="C59" s="137" t="s">
        <v>11</v>
      </c>
      <c r="D59" s="142"/>
    </row>
    <row r="60" spans="2:4" ht="12.75" customHeight="1">
      <c r="B60" s="213"/>
      <c r="C60" s="214"/>
      <c r="D60" s="226"/>
    </row>
    <row r="61" spans="2:4" ht="12.75" customHeight="1">
      <c r="B61" s="213"/>
      <c r="C61" s="137" t="s">
        <v>13</v>
      </c>
      <c r="D61" s="142"/>
    </row>
    <row r="62" spans="2:4" ht="12.75" customHeight="1">
      <c r="B62" s="216"/>
      <c r="C62" s="217"/>
      <c r="D62" s="612"/>
    </row>
    <row r="63" spans="2:4" ht="12.75" customHeight="1">
      <c r="B63" s="119" t="s">
        <v>504</v>
      </c>
      <c r="C63" s="218"/>
      <c r="D63" s="160" t="s">
        <v>332</v>
      </c>
    </row>
    <row r="64" ht="12.75" customHeight="1"/>
    <row r="65" ht="12.75" customHeight="1"/>
    <row r="66" ht="12.75" customHeight="1"/>
    <row r="67" spans="2:4" ht="18">
      <c r="B67" s="79" t="s">
        <v>335</v>
      </c>
      <c r="C67" s="543"/>
      <c r="D67" s="544"/>
    </row>
    <row r="69" spans="2:4" ht="12">
      <c r="B69" s="168" t="s">
        <v>189</v>
      </c>
      <c r="C69" s="134"/>
      <c r="D69" s="208"/>
    </row>
    <row r="70" spans="2:4" ht="12">
      <c r="B70" s="209"/>
      <c r="C70" s="88"/>
      <c r="D70" s="374" t="s">
        <v>1</v>
      </c>
    </row>
    <row r="71" spans="2:4" ht="12">
      <c r="B71" s="169" t="s">
        <v>2</v>
      </c>
      <c r="C71" s="810" t="s">
        <v>190</v>
      </c>
      <c r="D71" s="777" t="s">
        <v>440</v>
      </c>
    </row>
    <row r="72" spans="2:4" ht="12">
      <c r="B72" s="169" t="s">
        <v>4</v>
      </c>
      <c r="C72" s="810" t="s">
        <v>191</v>
      </c>
      <c r="D72" s="211" t="s">
        <v>7</v>
      </c>
    </row>
    <row r="73" spans="2:4" ht="12">
      <c r="B73" s="169" t="s">
        <v>8</v>
      </c>
      <c r="C73" s="137"/>
      <c r="D73" s="375" t="s">
        <v>331</v>
      </c>
    </row>
    <row r="74" spans="2:4" ht="12">
      <c r="B74" s="144" t="s">
        <v>9</v>
      </c>
      <c r="C74" s="92"/>
      <c r="D74" s="771">
        <v>38874</v>
      </c>
    </row>
    <row r="75" spans="2:4" ht="12">
      <c r="B75" s="437" t="s">
        <v>411</v>
      </c>
      <c r="C75" s="575"/>
      <c r="D75" s="610"/>
    </row>
    <row r="76" spans="2:4" ht="12">
      <c r="B76" s="585"/>
      <c r="C76" s="778"/>
      <c r="D76" s="779"/>
    </row>
    <row r="77" spans="2:4" ht="12">
      <c r="B77" s="585"/>
      <c r="C77" s="780"/>
      <c r="D77" s="781"/>
    </row>
    <row r="78" spans="2:4" ht="12">
      <c r="B78" s="585"/>
      <c r="C78" s="780"/>
      <c r="D78" s="781"/>
    </row>
    <row r="79" spans="2:4" ht="12">
      <c r="B79" s="585"/>
      <c r="C79" s="780"/>
      <c r="D79" s="781"/>
    </row>
    <row r="80" spans="2:4" ht="12">
      <c r="B80" s="585"/>
      <c r="C80" s="780"/>
      <c r="D80" s="781"/>
    </row>
    <row r="81" spans="2:4" ht="12">
      <c r="B81" s="585"/>
      <c r="C81" s="780"/>
      <c r="D81" s="781"/>
    </row>
    <row r="82" spans="2:4" ht="12">
      <c r="B82" s="585"/>
      <c r="C82" s="780"/>
      <c r="D82" s="781"/>
    </row>
    <row r="83" spans="2:4" ht="12">
      <c r="B83" s="585"/>
      <c r="C83" s="780"/>
      <c r="D83" s="781"/>
    </row>
    <row r="84" spans="2:4" ht="12">
      <c r="B84" s="585"/>
      <c r="C84" s="780"/>
      <c r="D84" s="781"/>
    </row>
    <row r="85" spans="2:4" ht="12">
      <c r="B85" s="585"/>
      <c r="C85" s="780"/>
      <c r="D85" s="781"/>
    </row>
    <row r="86" spans="2:4" ht="12">
      <c r="B86" s="585"/>
      <c r="C86" s="780"/>
      <c r="D86" s="781"/>
    </row>
    <row r="87" spans="2:4" ht="12">
      <c r="B87" s="585"/>
      <c r="C87" s="780"/>
      <c r="D87" s="781"/>
    </row>
    <row r="88" spans="2:4" ht="12">
      <c r="B88" s="585"/>
      <c r="C88" s="780"/>
      <c r="D88" s="781"/>
    </row>
    <row r="89" spans="2:4" ht="12">
      <c r="B89" s="585"/>
      <c r="C89" s="780"/>
      <c r="D89" s="781"/>
    </row>
    <row r="90" spans="2:4" ht="12">
      <c r="B90" s="585"/>
      <c r="C90" s="780"/>
      <c r="D90" s="781"/>
    </row>
    <row r="91" spans="2:4" ht="12">
      <c r="B91" s="585"/>
      <c r="C91" s="780"/>
      <c r="D91" s="781"/>
    </row>
    <row r="92" spans="2:4" ht="12">
      <c r="B92" s="585"/>
      <c r="C92" s="780"/>
      <c r="D92" s="781"/>
    </row>
    <row r="93" spans="2:4" ht="12">
      <c r="B93" s="585"/>
      <c r="C93" s="780"/>
      <c r="D93" s="781"/>
    </row>
    <row r="94" spans="2:4" ht="12">
      <c r="B94" s="585"/>
      <c r="C94" s="780"/>
      <c r="D94" s="781"/>
    </row>
    <row r="95" spans="2:4" ht="12">
      <c r="B95" s="585"/>
      <c r="C95" s="780"/>
      <c r="D95" s="781"/>
    </row>
    <row r="96" spans="2:4" ht="12">
      <c r="B96" s="585"/>
      <c r="C96" s="780"/>
      <c r="D96" s="781"/>
    </row>
    <row r="97" spans="2:4" ht="12">
      <c r="B97" s="585"/>
      <c r="C97" s="780"/>
      <c r="D97" s="781"/>
    </row>
    <row r="98" spans="2:4" ht="12">
      <c r="B98" s="585"/>
      <c r="C98" s="780"/>
      <c r="D98" s="781"/>
    </row>
    <row r="99" spans="2:4" ht="12">
      <c r="B99" s="585"/>
      <c r="C99" s="780"/>
      <c r="D99" s="781"/>
    </row>
    <row r="100" spans="2:4" ht="12">
      <c r="B100" s="585"/>
      <c r="C100" s="780"/>
      <c r="D100" s="781"/>
    </row>
    <row r="101" spans="2:4" ht="12">
      <c r="B101" s="585"/>
      <c r="C101" s="780"/>
      <c r="D101" s="781"/>
    </row>
    <row r="102" spans="2:4" ht="12">
      <c r="B102" s="585"/>
      <c r="C102" s="780"/>
      <c r="D102" s="781"/>
    </row>
    <row r="103" spans="2:4" ht="12">
      <c r="B103" s="585"/>
      <c r="C103" s="780"/>
      <c r="D103" s="781"/>
    </row>
    <row r="104" spans="2:4" ht="12">
      <c r="B104" s="585"/>
      <c r="C104" s="780"/>
      <c r="D104" s="781"/>
    </row>
    <row r="105" spans="2:4" ht="12">
      <c r="B105" s="585"/>
      <c r="C105" s="780"/>
      <c r="D105" s="781"/>
    </row>
    <row r="106" spans="2:4" ht="12">
      <c r="B106" s="585"/>
      <c r="C106" s="780"/>
      <c r="D106" s="782"/>
    </row>
    <row r="107" spans="2:4" ht="12">
      <c r="B107" s="585"/>
      <c r="C107" s="780"/>
      <c r="D107" s="782"/>
    </row>
    <row r="108" spans="2:4" ht="12">
      <c r="B108" s="585"/>
      <c r="C108" s="780"/>
      <c r="D108" s="782"/>
    </row>
    <row r="109" spans="2:4" ht="12">
      <c r="B109" s="585"/>
      <c r="C109" s="780"/>
      <c r="D109" s="782"/>
    </row>
    <row r="110" spans="2:4" ht="12">
      <c r="B110" s="585"/>
      <c r="C110" s="780"/>
      <c r="D110" s="782"/>
    </row>
    <row r="111" spans="2:4" ht="12">
      <c r="B111" s="585"/>
      <c r="C111" s="780"/>
      <c r="D111" s="782"/>
    </row>
    <row r="112" spans="2:4" ht="12">
      <c r="B112" s="585"/>
      <c r="C112" s="780"/>
      <c r="D112" s="782"/>
    </row>
    <row r="113" spans="2:4" ht="12">
      <c r="B113" s="585"/>
      <c r="C113" s="780"/>
      <c r="D113" s="782"/>
    </row>
    <row r="114" spans="2:4" ht="12">
      <c r="B114" s="585"/>
      <c r="C114" s="780"/>
      <c r="D114" s="782"/>
    </row>
    <row r="115" spans="2:4" ht="12">
      <c r="B115" s="585"/>
      <c r="C115" s="780"/>
      <c r="D115" s="782"/>
    </row>
    <row r="116" spans="2:4" ht="12">
      <c r="B116" s="585"/>
      <c r="C116" s="780"/>
      <c r="D116" s="782"/>
    </row>
    <row r="117" spans="2:4" ht="12">
      <c r="B117" s="585"/>
      <c r="C117" s="780"/>
      <c r="D117" s="782"/>
    </row>
    <row r="118" spans="2:4" ht="12">
      <c r="B118" s="585"/>
      <c r="C118" s="780"/>
      <c r="D118" s="782"/>
    </row>
    <row r="119" spans="2:4" ht="12">
      <c r="B119" s="585"/>
      <c r="C119" s="780"/>
      <c r="D119" s="782"/>
    </row>
    <row r="120" spans="2:4" ht="12">
      <c r="B120" s="585"/>
      <c r="C120" s="780"/>
      <c r="D120" s="782"/>
    </row>
    <row r="121" spans="2:4" ht="12">
      <c r="B121" s="585"/>
      <c r="C121" s="780"/>
      <c r="D121" s="782"/>
    </row>
    <row r="122" spans="2:4" ht="12">
      <c r="B122" s="212"/>
      <c r="C122" s="88" t="s">
        <v>10</v>
      </c>
      <c r="D122" s="611"/>
    </row>
    <row r="123" spans="2:4" ht="12">
      <c r="B123" s="213"/>
      <c r="C123" s="783" t="s">
        <v>489</v>
      </c>
      <c r="D123" s="226"/>
    </row>
    <row r="124" spans="2:4" ht="12">
      <c r="B124" s="213"/>
      <c r="C124" s="137" t="s">
        <v>192</v>
      </c>
      <c r="D124" s="142"/>
    </row>
    <row r="125" spans="2:4" ht="12">
      <c r="B125" s="215" t="s">
        <v>126</v>
      </c>
      <c r="C125" s="783" t="s">
        <v>489</v>
      </c>
      <c r="D125" s="226"/>
    </row>
    <row r="126" spans="2:4" ht="12">
      <c r="B126" s="213"/>
      <c r="C126" s="137" t="s">
        <v>11</v>
      </c>
      <c r="D126" s="142"/>
    </row>
    <row r="127" spans="2:4" ht="12">
      <c r="B127" s="213"/>
      <c r="C127" s="783" t="s">
        <v>490</v>
      </c>
      <c r="D127" s="226"/>
    </row>
    <row r="128" spans="2:4" ht="12">
      <c r="B128" s="213"/>
      <c r="C128" s="137" t="s">
        <v>13</v>
      </c>
      <c r="D128" s="142"/>
    </row>
    <row r="129" spans="2:4" ht="12">
      <c r="B129" s="216"/>
      <c r="C129" s="784" t="s">
        <v>490</v>
      </c>
      <c r="D129" s="612"/>
    </row>
    <row r="130" spans="2:4" ht="12">
      <c r="B130" s="119" t="s">
        <v>504</v>
      </c>
      <c r="C130" s="218"/>
      <c r="D130" s="160" t="s">
        <v>332</v>
      </c>
    </row>
  </sheetData>
  <sheetProtection password="CCB6" sheet="1" objects="1" scenarios="1"/>
  <printOptions horizontalCentered="1" verticalCentered="1"/>
  <pageMargins left="0.33" right="0.33" top="0.5" bottom="0.42" header="0.26" footer="0.25"/>
  <pageSetup horizontalDpi="600" verticalDpi="600" orientation="portrait" r:id="rId2"/>
  <rowBreaks count="1" manualBreakCount="1">
    <brk id="6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DIEGELS</dc:creator>
  <cp:keywords/>
  <dc:description/>
  <cp:lastModifiedBy>Office of Policy</cp:lastModifiedBy>
  <cp:lastPrinted>2008-01-08T20:18:36Z</cp:lastPrinted>
  <dcterms:created xsi:type="dcterms:W3CDTF">2006-11-20T20:38:24Z</dcterms:created>
  <dcterms:modified xsi:type="dcterms:W3CDTF">2008-05-14T19:59:02Z</dcterms:modified>
  <cp:category/>
  <cp:version/>
  <cp:contentType/>
  <cp:contentStatus/>
</cp:coreProperties>
</file>