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5250" windowHeight="4755" activeTab="0"/>
  </bookViews>
  <sheets>
    <sheet name="statement" sheetId="1" r:id="rId1"/>
  </sheets>
  <externalReferences>
    <externalReference r:id="rId4"/>
  </externalReferences>
  <definedNames>
    <definedName name="_xlnm.Print_Area" localSheetId="0">'statement'!$A$1:$J$84</definedName>
  </definedNames>
  <calcPr fullCalcOnLoad="1"/>
</workbook>
</file>

<file path=xl/sharedStrings.xml><?xml version="1.0" encoding="utf-8"?>
<sst xmlns="http://schemas.openxmlformats.org/spreadsheetml/2006/main" count="237" uniqueCount="100">
  <si>
    <t xml:space="preserve">STATUS OF THE FEDERAL HIGHWAY TRUST FUND 1/ </t>
  </si>
  <si>
    <t>ITEM</t>
  </si>
  <si>
    <t>HIGHWAY</t>
  </si>
  <si>
    <t>MASS TRANSIT</t>
  </si>
  <si>
    <t>TOTAL</t>
  </si>
  <si>
    <t>ACCOUNT</t>
  </si>
  <si>
    <t>ACCOUNT  2/</t>
  </si>
  <si>
    <t xml:space="preserve"> </t>
  </si>
  <si>
    <t xml:space="preserve">I. </t>
  </si>
  <si>
    <t xml:space="preserve">Opening balance:  </t>
  </si>
  <si>
    <t xml:space="preserve">II. </t>
  </si>
  <si>
    <t>Receipts:</t>
  </si>
  <si>
    <t xml:space="preserve">A. </t>
  </si>
  <si>
    <t>Excise taxes (transferred General Fund receipts)</t>
  </si>
  <si>
    <t xml:space="preserve">1. </t>
  </si>
  <si>
    <t xml:space="preserve">Gasoline </t>
  </si>
  <si>
    <t xml:space="preserve">2. </t>
  </si>
  <si>
    <t>Gasohol</t>
  </si>
  <si>
    <t xml:space="preserve">3. </t>
  </si>
  <si>
    <t>Diesel and special motor fuels</t>
  </si>
  <si>
    <t xml:space="preserve">4. </t>
  </si>
  <si>
    <t>Tires</t>
  </si>
  <si>
    <t xml:space="preserve">5. </t>
  </si>
  <si>
    <t>Trucks and trailers</t>
  </si>
  <si>
    <t xml:space="preserve">6. </t>
  </si>
  <si>
    <t>Federal use tax</t>
  </si>
  <si>
    <t xml:space="preserve">7. </t>
  </si>
  <si>
    <t>Total excise taxes</t>
  </si>
  <si>
    <t xml:space="preserve">B. </t>
  </si>
  <si>
    <t>Deduct - reimbursement to General Fund receipts</t>
  </si>
  <si>
    <t>(refunds and tax credits)</t>
  </si>
  <si>
    <t>Diesel powered vehicle rebate</t>
  </si>
  <si>
    <t>Diesel fuel used in buses</t>
  </si>
  <si>
    <t>Diesel fuel-other</t>
  </si>
  <si>
    <t>Gasoline used to make gasohol</t>
  </si>
  <si>
    <t>Gasoline-other</t>
  </si>
  <si>
    <t>Total</t>
  </si>
  <si>
    <t xml:space="preserve">C. </t>
  </si>
  <si>
    <t>Transfers</t>
  </si>
  <si>
    <t>To Land and Water Conservation Fund</t>
  </si>
  <si>
    <t>To Aquatic Resources Trust Fund</t>
  </si>
  <si>
    <t xml:space="preserve">D. </t>
  </si>
  <si>
    <t>Net excise taxes</t>
  </si>
  <si>
    <t xml:space="preserve">E. </t>
  </si>
  <si>
    <t>Other income 3/</t>
  </si>
  <si>
    <t>Motor carrier safety fines and penalties</t>
  </si>
  <si>
    <t>Interest under Cash Management Improvement Act (net)</t>
  </si>
  <si>
    <t xml:space="preserve">F. </t>
  </si>
  <si>
    <t>Total receipts</t>
  </si>
  <si>
    <t xml:space="preserve">III. </t>
  </si>
  <si>
    <t>A.</t>
  </si>
  <si>
    <t>Federal Highway Administration</t>
  </si>
  <si>
    <t>Federal aid to highways</t>
  </si>
  <si>
    <t>Right-of-way revolving fund</t>
  </si>
  <si>
    <t xml:space="preserve">Other  </t>
  </si>
  <si>
    <t>Federal Motor Carrier Safety Administration</t>
  </si>
  <si>
    <t>Federal Transit Administration</t>
  </si>
  <si>
    <t>National Highway Traffic Safety Administration</t>
  </si>
  <si>
    <t>Highway related safety grants</t>
  </si>
  <si>
    <t>Operations and research</t>
  </si>
  <si>
    <t>Highway traffic safety grants</t>
  </si>
  <si>
    <t>Federal Railroad Administration</t>
  </si>
  <si>
    <t xml:space="preserve">G. </t>
  </si>
  <si>
    <t>Total expenditures</t>
  </si>
  <si>
    <t xml:space="preserve">IV. </t>
  </si>
  <si>
    <t xml:space="preserve">Balances in Trust Fund: </t>
  </si>
  <si>
    <t>Investments</t>
  </si>
  <si>
    <t>U. S. Treasury special certificates of indebtedness</t>
  </si>
  <si>
    <t>Undisbursed balances</t>
  </si>
  <si>
    <t xml:space="preserve">8. </t>
  </si>
  <si>
    <t>Total balance</t>
  </si>
  <si>
    <t xml:space="preserve">      1/  The Fund was created June 29, 1956, by the enactment of the Highway Revenue Act of 1956. </t>
  </si>
  <si>
    <t xml:space="preserve">      2/  The Mass Transit Account was established April 1, 1983, by the Surface Transportation Assistance Act of 1982.</t>
  </si>
  <si>
    <t xml:space="preserve">      3/  The Highway Trust Fund ceased earning interest effective October 1, 1998 per Section 9004(a) of TEA-21.</t>
  </si>
  <si>
    <t xml:space="preserve">Expenditures: </t>
  </si>
  <si>
    <t>Miscellaneous highway trust funds</t>
  </si>
  <si>
    <t>Other agencies</t>
  </si>
  <si>
    <t>Uninvested - held by Bureau of Public Debt</t>
  </si>
  <si>
    <t>Special fuel</t>
  </si>
  <si>
    <t>Appalachian Development Highway System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</si>
  <si>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</si>
  <si>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</si>
  <si>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</si>
  <si>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</si>
  <si>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</si>
  <si>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</si>
  <si>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 xml:space="preserve">g. </t>
  </si>
  <si>
    <t xml:space="preserve">h. </t>
  </si>
  <si>
    <t xml:space="preserve">i. </t>
  </si>
  <si>
    <t xml:space="preserve">j. </t>
  </si>
  <si>
    <t>National driver register</t>
  </si>
  <si>
    <t>Total uninvested balance</t>
  </si>
  <si>
    <t>Uninvested - held by program agencies</t>
  </si>
  <si>
    <t>Investments - U.S. Treasury special certificates of Indebtedness</t>
  </si>
  <si>
    <t>To General Fund</t>
  </si>
  <si>
    <t>P</t>
  </si>
  <si>
    <t>IMTP Revenue</t>
  </si>
  <si>
    <t>FOR THE END OF FISCAL YEAR 2004</t>
  </si>
  <si>
    <t>TABLE FE-10</t>
  </si>
  <si>
    <t>OCTOBER 2005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</si>
</sst>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#,##0.000000_);\(#,##0.000000\)"/>
    <numFmt numFmtId="166" formatCode="0.00_)"/>
    <numFmt numFmtId="167" formatCode="&quot;$&quot;#,##0.00"/>
    <numFmt numFmtId="168" formatCode="#,##0.000_);\(#,##0.000\)"/>
    <numFmt numFmtId="169" formatCode="#,##0.0000_);\(#,##0.0000\)"/>
    <numFmt numFmtId="170" formatCode="#,##0.00000_);\(#,##0.00000\)"/>
    <numFmt numFmtId="171" formatCode="#,##0.0"/>
    <numFmt numFmtId="172" formatCode="_(* #,##0.0_);_(* \(#,##0.0\);_(* &quot;-&quot;??_);_(@_)"/>
    <numFmt numFmtId="173" formatCode="_(* #,##0_);_(* \(#,##0\);_(* &quot;-&quot;??_);_(@_)"/>
    <numFmt numFmtId="174" formatCode="00000"/>
  </numFmts>
  <fonts count="8">
    <font>
      <sz val="7"/>
      <name val="P-AVGARD"/>
      <family val="0"/>
    </font>
    <font>
      <sz val="10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color indexed="10"/>
      <name val="Arial"/>
      <family val="2"/>
    </font>
    <font>
      <b/>
      <sz val="7"/>
      <color indexed="10"/>
      <name val="Wingdings 2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 horizontal="right"/>
      <protection/>
    </xf>
    <xf numFmtId="0" fontId="3" fillId="0" borderId="1" xfId="0" applyFont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 horizontal="left"/>
      <protection/>
    </xf>
    <xf numFmtId="14" fontId="0" fillId="0" borderId="0" xfId="0" applyNumberFormat="1" applyAlignment="1">
      <alignment/>
    </xf>
    <xf numFmtId="39" fontId="0" fillId="0" borderId="0" xfId="0" applyNumberFormat="1" applyAlignment="1">
      <alignment/>
    </xf>
    <xf numFmtId="168" fontId="0" fillId="0" borderId="0" xfId="0" applyNumberFormat="1" applyAlignment="1" applyProtection="1">
      <alignment/>
      <protection/>
    </xf>
    <xf numFmtId="7" fontId="0" fillId="0" borderId="0" xfId="0" applyNumberFormat="1" applyAlignment="1">
      <alignment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NumberFormat="1" applyFont="1" applyAlignment="1">
      <alignment horizontal="center"/>
    </xf>
    <xf numFmtId="17" fontId="5" fillId="0" borderId="0" xfId="0" applyNumberFormat="1" applyFont="1" applyAlignment="1" applyProtection="1" quotePrefix="1">
      <alignment/>
      <protection/>
    </xf>
    <xf numFmtId="0" fontId="3" fillId="2" borderId="0" xfId="0" applyFont="1" applyFill="1" applyAlignment="1" applyProtection="1">
      <alignment horizontal="centerContinuous"/>
      <protection/>
    </xf>
    <xf numFmtId="0" fontId="2" fillId="2" borderId="0" xfId="0" applyFont="1" applyFill="1" applyAlignment="1" applyProtection="1">
      <alignment horizontal="centerContinuous"/>
      <protection/>
    </xf>
    <xf numFmtId="0" fontId="4" fillId="2" borderId="0" xfId="0" applyFont="1" applyFill="1" applyAlignment="1" applyProtection="1">
      <alignment horizontal="centerContinuous"/>
      <protection/>
    </xf>
    <xf numFmtId="0" fontId="6" fillId="2" borderId="0" xfId="0" applyFont="1" applyFill="1" applyAlignment="1" applyProtection="1">
      <alignment horizontal="centerContinuous"/>
      <protection/>
    </xf>
    <xf numFmtId="0" fontId="3" fillId="2" borderId="0" xfId="0" applyFont="1" applyFill="1" applyAlignment="1" applyProtection="1">
      <alignment/>
      <protection/>
    </xf>
    <xf numFmtId="14" fontId="3" fillId="2" borderId="0" xfId="0" applyNumberFormat="1" applyFont="1" applyFill="1" applyAlignment="1" applyProtection="1">
      <alignment horizontal="right"/>
      <protection/>
    </xf>
    <xf numFmtId="0" fontId="3" fillId="2" borderId="10" xfId="0" applyFont="1" applyFill="1" applyBorder="1" applyAlignment="1" applyProtection="1">
      <alignment horizontal="centerContinuous"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centerContinuous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Continuous"/>
      <protection/>
    </xf>
    <xf numFmtId="0" fontId="3" fillId="2" borderId="11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Continuous"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centerContinuous"/>
      <protection/>
    </xf>
    <xf numFmtId="0" fontId="3" fillId="2" borderId="6" xfId="0" applyFont="1" applyFill="1" applyBorder="1" applyAlignment="1" applyProtection="1">
      <alignment horizontal="centerContinuous"/>
      <protection/>
    </xf>
    <xf numFmtId="0" fontId="3" fillId="2" borderId="10" xfId="0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 horizontal="right"/>
      <protection/>
    </xf>
    <xf numFmtId="0" fontId="3" fillId="2" borderId="0" xfId="0" applyFont="1" applyFill="1" applyBorder="1" applyAlignment="1" applyProtection="1">
      <alignment/>
      <protection/>
    </xf>
    <xf numFmtId="39" fontId="3" fillId="2" borderId="3" xfId="0" applyNumberFormat="1" applyFont="1" applyFill="1" applyBorder="1" applyAlignment="1" applyProtection="1">
      <alignment/>
      <protection/>
    </xf>
    <xf numFmtId="0" fontId="7" fillId="2" borderId="4" xfId="0" applyFont="1" applyFill="1" applyBorder="1" applyAlignment="1">
      <alignment horizontal="center"/>
    </xf>
    <xf numFmtId="7" fontId="3" fillId="2" borderId="4" xfId="0" applyNumberFormat="1" applyFont="1" applyFill="1" applyBorder="1" applyAlignment="1" applyProtection="1">
      <alignment horizontal="right"/>
      <protection/>
    </xf>
    <xf numFmtId="43" fontId="3" fillId="2" borderId="4" xfId="0" applyNumberFormat="1" applyFont="1" applyFill="1" applyBorder="1" applyAlignment="1" applyProtection="1">
      <alignment/>
      <protection/>
    </xf>
    <xf numFmtId="0" fontId="3" fillId="2" borderId="12" xfId="0" applyFont="1" applyFill="1" applyBorder="1" applyAlignment="1" applyProtection="1">
      <alignment horizontal="right"/>
      <protection/>
    </xf>
    <xf numFmtId="43" fontId="3" fillId="2" borderId="6" xfId="0" applyNumberFormat="1" applyFont="1" applyFill="1" applyBorder="1" applyAlignment="1" applyProtection="1">
      <alignment/>
      <protection/>
    </xf>
    <xf numFmtId="39" fontId="3" fillId="2" borderId="5" xfId="0" applyNumberFormat="1" applyFont="1" applyFill="1" applyBorder="1" applyAlignment="1" applyProtection="1">
      <alignment/>
      <protection/>
    </xf>
    <xf numFmtId="39" fontId="3" fillId="2" borderId="4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center"/>
    </xf>
    <xf numFmtId="49" fontId="3" fillId="2" borderId="0" xfId="0" applyNumberFormat="1" applyFont="1" applyFill="1" applyAlignment="1" applyProtection="1">
      <alignment horizontal="right"/>
      <protection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/>
    </xf>
    <xf numFmtId="39" fontId="3" fillId="2" borderId="13" xfId="0" applyNumberFormat="1" applyFont="1" applyFill="1" applyBorder="1" applyAlignment="1">
      <alignment/>
    </xf>
    <xf numFmtId="39" fontId="3" fillId="2" borderId="13" xfId="0" applyNumberFormat="1" applyFont="1" applyFill="1" applyBorder="1" applyAlignment="1">
      <alignment/>
    </xf>
    <xf numFmtId="39" fontId="3" fillId="2" borderId="6" xfId="0" applyNumberFormat="1" applyFont="1" applyFill="1" applyBorder="1" applyAlignment="1" applyProtection="1">
      <alignment/>
      <protection/>
    </xf>
    <xf numFmtId="39" fontId="3" fillId="2" borderId="2" xfId="0" applyNumberFormat="1" applyFont="1" applyFill="1" applyBorder="1" applyAlignment="1" applyProtection="1">
      <alignment/>
      <protection/>
    </xf>
    <xf numFmtId="39" fontId="3" fillId="2" borderId="1" xfId="0" applyNumberFormat="1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3" fillId="2" borderId="11" xfId="0" applyFont="1" applyFill="1" applyBorder="1" applyAlignment="1" applyProtection="1">
      <alignment horizontal="right"/>
      <protection/>
    </xf>
    <xf numFmtId="7" fontId="3" fillId="2" borderId="6" xfId="0" applyNumberFormat="1" applyFont="1" applyFill="1" applyBorder="1" applyAlignment="1" applyProtection="1">
      <alignment/>
      <protection/>
    </xf>
    <xf numFmtId="0" fontId="3" fillId="2" borderId="14" xfId="0" applyFont="1" applyFill="1" applyBorder="1" applyAlignment="1" applyProtection="1">
      <alignment horizontal="centerContinuous"/>
      <protection/>
    </xf>
    <xf numFmtId="0" fontId="3" fillId="2" borderId="7" xfId="0" applyFont="1" applyFill="1" applyBorder="1" applyAlignment="1" applyProtection="1">
      <alignment horizontal="centerContinuous"/>
      <protection/>
    </xf>
    <xf numFmtId="0" fontId="3" fillId="2" borderId="8" xfId="0" applyFont="1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F\2004\Tables\FE1004v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Disbursement"/>
    </sheetNames>
    <sheetDataSet>
      <sheetData sheetId="1">
        <row r="26">
          <cell r="E26">
            <v>30049687074.98</v>
          </cell>
          <cell r="F26">
            <v>433279370.670002</v>
          </cell>
        </row>
        <row r="27">
          <cell r="E27">
            <v>465580.38</v>
          </cell>
          <cell r="F27">
            <v>19642508.45</v>
          </cell>
        </row>
        <row r="28">
          <cell r="E28">
            <v>45495882.08</v>
          </cell>
          <cell r="F28">
            <v>17491943.540000007</v>
          </cell>
        </row>
        <row r="30">
          <cell r="E30">
            <v>0</v>
          </cell>
          <cell r="F30">
            <v>0</v>
          </cell>
        </row>
        <row r="31">
          <cell r="E31">
            <v>3104.09</v>
          </cell>
          <cell r="F31">
            <v>2817748.68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302094.56</v>
          </cell>
        </row>
        <row r="34">
          <cell r="E34">
            <v>0</v>
          </cell>
          <cell r="F34">
            <v>2368782.11</v>
          </cell>
        </row>
        <row r="35">
          <cell r="E35">
            <v>17768.82</v>
          </cell>
          <cell r="F35">
            <v>55435.170000000006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206929.65</v>
          </cell>
          <cell r="F38">
            <v>4633.350000000006</v>
          </cell>
        </row>
        <row r="39">
          <cell r="E39">
            <v>0</v>
          </cell>
          <cell r="F39">
            <v>41115.060000000056</v>
          </cell>
        </row>
        <row r="40">
          <cell r="E40">
            <v>225317997.31</v>
          </cell>
          <cell r="F40">
            <v>11591303.569999993</v>
          </cell>
        </row>
        <row r="41">
          <cell r="E41">
            <v>740099.61</v>
          </cell>
          <cell r="F41">
            <v>12622475.39</v>
          </cell>
        </row>
        <row r="42">
          <cell r="E42">
            <v>341136.29</v>
          </cell>
          <cell r="F42">
            <v>534970.6100000001</v>
          </cell>
        </row>
        <row r="43">
          <cell r="E43">
            <v>23885202</v>
          </cell>
          <cell r="F43">
            <v>83722095</v>
          </cell>
        </row>
        <row r="44">
          <cell r="E44">
            <v>0</v>
          </cell>
          <cell r="F44">
            <v>1000000</v>
          </cell>
        </row>
        <row r="45">
          <cell r="E45">
            <v>0</v>
          </cell>
          <cell r="F45">
            <v>56418</v>
          </cell>
        </row>
        <row r="46">
          <cell r="E46">
            <v>95782</v>
          </cell>
          <cell r="F46">
            <v>3176561</v>
          </cell>
        </row>
        <row r="47">
          <cell r="E47">
            <v>0</v>
          </cell>
          <cell r="F47">
            <v>109.55</v>
          </cell>
        </row>
        <row r="48">
          <cell r="E48">
            <v>164.82</v>
          </cell>
          <cell r="F48">
            <v>1440.05</v>
          </cell>
        </row>
        <row r="49">
          <cell r="E49">
            <v>11039.06</v>
          </cell>
          <cell r="F49">
            <v>900664.5599999999</v>
          </cell>
        </row>
        <row r="50">
          <cell r="E50">
            <v>256348.94</v>
          </cell>
          <cell r="F50">
            <v>1451759.23</v>
          </cell>
        </row>
        <row r="51">
          <cell r="E51">
            <v>0</v>
          </cell>
          <cell r="F51">
            <v>5200</v>
          </cell>
        </row>
        <row r="52">
          <cell r="E52">
            <v>37807.4</v>
          </cell>
          <cell r="F52">
            <v>174907.59</v>
          </cell>
        </row>
        <row r="53">
          <cell r="E53">
            <v>1157092.78</v>
          </cell>
          <cell r="F53">
            <v>434684.57000000007</v>
          </cell>
        </row>
        <row r="54">
          <cell r="E54">
            <v>76032.56</v>
          </cell>
          <cell r="F54">
            <v>2737.600000000006</v>
          </cell>
        </row>
        <row r="55">
          <cell r="E55">
            <v>0</v>
          </cell>
          <cell r="F55">
            <v>0.4499999999970896</v>
          </cell>
        </row>
        <row r="56">
          <cell r="E56">
            <v>0</v>
          </cell>
          <cell r="F56">
            <v>1277411.79</v>
          </cell>
        </row>
        <row r="57">
          <cell r="E57">
            <v>4466000.18</v>
          </cell>
          <cell r="F57">
            <v>17294500</v>
          </cell>
        </row>
        <row r="58">
          <cell r="E58">
            <v>2722</v>
          </cell>
          <cell r="F58">
            <v>583883</v>
          </cell>
        </row>
        <row r="59">
          <cell r="E59">
            <v>480.48</v>
          </cell>
          <cell r="F59">
            <v>425429.18</v>
          </cell>
        </row>
        <row r="64">
          <cell r="E64">
            <v>135424964.09</v>
          </cell>
          <cell r="F64">
            <v>61882252.26000002</v>
          </cell>
        </row>
        <row r="65">
          <cell r="E65">
            <v>189569674.5</v>
          </cell>
          <cell r="F65">
            <v>48894270.42999998</v>
          </cell>
        </row>
        <row r="66">
          <cell r="E66">
            <v>10409421.15</v>
          </cell>
          <cell r="F66">
            <v>18497857.479999997</v>
          </cell>
        </row>
        <row r="69">
          <cell r="E69">
            <v>0</v>
          </cell>
          <cell r="F69">
            <v>312151.02</v>
          </cell>
        </row>
        <row r="72">
          <cell r="E72">
            <v>205509325.67</v>
          </cell>
        </row>
        <row r="73">
          <cell r="E73">
            <v>0</v>
          </cell>
        </row>
        <row r="74">
          <cell r="E74">
            <v>53644820.7</v>
          </cell>
        </row>
        <row r="75">
          <cell r="E75">
            <v>1235906.25</v>
          </cell>
        </row>
        <row r="76">
          <cell r="E76">
            <v>-916825.09</v>
          </cell>
        </row>
        <row r="77">
          <cell r="E77">
            <v>1953549.45</v>
          </cell>
        </row>
        <row r="78">
          <cell r="E78">
            <v>0</v>
          </cell>
        </row>
        <row r="79">
          <cell r="E79">
            <v>0</v>
          </cell>
        </row>
        <row r="80">
          <cell r="F80">
            <v>235193459.66000003</v>
          </cell>
        </row>
        <row r="85">
          <cell r="E85">
            <v>0</v>
          </cell>
          <cell r="F85">
            <v>81825.07</v>
          </cell>
        </row>
        <row r="90">
          <cell r="E90">
            <v>520045.9</v>
          </cell>
          <cell r="F90">
            <v>4155247.6099999994</v>
          </cell>
        </row>
        <row r="93">
          <cell r="E93">
            <v>5811642124</v>
          </cell>
        </row>
        <row r="94">
          <cell r="E94">
            <v>1021650989.81</v>
          </cell>
          <cell r="F94">
            <v>0</v>
          </cell>
        </row>
        <row r="95">
          <cell r="E95">
            <v>160603314.38</v>
          </cell>
        </row>
        <row r="96">
          <cell r="F96">
            <v>5460351.089999974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workbookViewId="0" topLeftCell="A1">
      <selection activeCell="A1" sqref="A1"/>
    </sheetView>
  </sheetViews>
  <sheetFormatPr defaultColWidth="9.33203125" defaultRowHeight="9.75"/>
  <cols>
    <col min="1" max="1" width="3.33203125" style="0" customWidth="1"/>
    <col min="2" max="2" width="4.16015625" style="0" customWidth="1"/>
    <col min="3" max="4" width="3.83203125" style="0" customWidth="1"/>
    <col min="5" max="5" width="51.33203125" style="0" bestFit="1" customWidth="1"/>
    <col min="6" max="6" width="19" style="0" customWidth="1"/>
    <col min="7" max="7" width="5.33203125" style="0" hidden="1" customWidth="1"/>
    <col min="8" max="8" width="19" style="0" customWidth="1"/>
    <col min="9" max="9" width="5.16015625" style="0" hidden="1" customWidth="1"/>
    <col min="10" max="10" width="19" style="0" customWidth="1"/>
    <col min="11" max="11" width="6.33203125" style="0" hidden="1" customWidth="1"/>
    <col min="12" max="12" width="20" style="0" customWidth="1"/>
    <col min="13" max="13" width="16.66015625" style="0" customWidth="1"/>
    <col min="14" max="14" width="15" style="0" bestFit="1" customWidth="1"/>
  </cols>
  <sheetData>
    <row r="1" spans="1:13" ht="15.75">
      <c r="A1" s="2" t="s">
        <v>0</v>
      </c>
      <c r="B1" s="26"/>
      <c r="C1" s="27"/>
      <c r="D1" s="27"/>
      <c r="E1" s="26"/>
      <c r="F1" s="26"/>
      <c r="G1" s="26"/>
      <c r="H1" s="26"/>
      <c r="I1" s="26"/>
      <c r="J1" s="26"/>
      <c r="M1" s="24"/>
    </row>
    <row r="2" spans="1:10" ht="12.75">
      <c r="A2" s="3" t="s">
        <v>97</v>
      </c>
      <c r="B2" s="26"/>
      <c r="C2" s="28"/>
      <c r="D2" s="28"/>
      <c r="E2" s="26"/>
      <c r="F2" s="26"/>
      <c r="G2" s="26"/>
      <c r="H2" s="26"/>
      <c r="I2" s="26"/>
      <c r="J2" s="26"/>
    </row>
    <row r="3" spans="1:10" ht="15.75">
      <c r="A3" s="3"/>
      <c r="B3" s="26"/>
      <c r="C3" s="28"/>
      <c r="D3" s="28"/>
      <c r="E3" s="29"/>
      <c r="F3" s="26"/>
      <c r="G3" s="26"/>
      <c r="H3" s="26"/>
      <c r="I3" s="26"/>
      <c r="J3" s="26"/>
    </row>
    <row r="4" spans="1:10" ht="9">
      <c r="A4" s="4"/>
      <c r="B4" s="30"/>
      <c r="C4" s="30"/>
      <c r="D4" s="30"/>
      <c r="E4" s="30"/>
      <c r="F4" s="30"/>
      <c r="G4" s="30"/>
      <c r="H4" s="30"/>
      <c r="I4" s="30"/>
      <c r="J4" s="30"/>
    </row>
    <row r="5" spans="1:10" ht="9">
      <c r="A5" s="25" t="s">
        <v>99</v>
      </c>
      <c r="B5" s="30"/>
      <c r="C5" s="30"/>
      <c r="D5" s="30"/>
      <c r="E5" s="30"/>
      <c r="F5" s="30"/>
      <c r="G5" s="30"/>
      <c r="H5" s="30"/>
      <c r="I5" s="30"/>
      <c r="J5" s="31" t="s">
        <v>98</v>
      </c>
    </row>
    <row r="6" spans="1:11" ht="9">
      <c r="A6" s="5" t="s">
        <v>1</v>
      </c>
      <c r="B6" s="32"/>
      <c r="C6" s="32"/>
      <c r="D6" s="32"/>
      <c r="E6" s="32"/>
      <c r="F6" s="33" t="s">
        <v>2</v>
      </c>
      <c r="G6" s="34"/>
      <c r="H6" s="35" t="s">
        <v>3</v>
      </c>
      <c r="I6" s="36"/>
      <c r="J6" s="34" t="s">
        <v>4</v>
      </c>
      <c r="K6" s="19"/>
    </row>
    <row r="7" spans="1:11" ht="9">
      <c r="A7" s="6"/>
      <c r="B7" s="37"/>
      <c r="C7" s="37"/>
      <c r="D7" s="37"/>
      <c r="E7" s="37"/>
      <c r="F7" s="38" t="s">
        <v>5</v>
      </c>
      <c r="G7" s="39"/>
      <c r="H7" s="40" t="s">
        <v>6</v>
      </c>
      <c r="I7" s="41"/>
      <c r="J7" s="42" t="s">
        <v>7</v>
      </c>
      <c r="K7" s="20"/>
    </row>
    <row r="8" spans="1:11" ht="9">
      <c r="A8" s="11" t="s">
        <v>8</v>
      </c>
      <c r="B8" s="43" t="s">
        <v>9</v>
      </c>
      <c r="C8" s="43"/>
      <c r="D8" s="43"/>
      <c r="E8" s="43"/>
      <c r="F8" s="36"/>
      <c r="G8" s="36"/>
      <c r="H8" s="36"/>
      <c r="I8" s="36"/>
      <c r="J8" s="34"/>
      <c r="K8" s="18"/>
    </row>
    <row r="9" spans="1:11" ht="9">
      <c r="A9" s="10"/>
      <c r="B9" s="44" t="s">
        <v>12</v>
      </c>
      <c r="C9" s="45" t="s">
        <v>93</v>
      </c>
      <c r="D9" s="45"/>
      <c r="E9" s="45"/>
      <c r="F9" s="46">
        <v>9127002000</v>
      </c>
      <c r="G9" s="47" t="s">
        <v>95</v>
      </c>
      <c r="H9" s="46">
        <v>4450563000</v>
      </c>
      <c r="I9" s="47" t="s">
        <v>95</v>
      </c>
      <c r="J9" s="48">
        <f>+F9+H9</f>
        <v>13577565000</v>
      </c>
      <c r="K9" s="17" t="s">
        <v>95</v>
      </c>
    </row>
    <row r="10" spans="1:11" ht="9">
      <c r="A10" s="8"/>
      <c r="B10" s="44" t="s">
        <v>28</v>
      </c>
      <c r="C10" s="45" t="s">
        <v>77</v>
      </c>
      <c r="D10" s="45"/>
      <c r="E10" s="45"/>
      <c r="F10" s="46">
        <v>2223302707.55</v>
      </c>
      <c r="G10" s="47" t="s">
        <v>95</v>
      </c>
      <c r="H10" s="46">
        <v>317906889.98</v>
      </c>
      <c r="I10" s="47" t="s">
        <v>95</v>
      </c>
      <c r="J10" s="49">
        <f>+F10+H10</f>
        <v>2541209597.53</v>
      </c>
      <c r="K10" s="17" t="s">
        <v>95</v>
      </c>
    </row>
    <row r="11" spans="1:11" ht="9">
      <c r="A11" s="8"/>
      <c r="B11" s="44" t="s">
        <v>37</v>
      </c>
      <c r="C11" s="45" t="s">
        <v>92</v>
      </c>
      <c r="D11" s="45"/>
      <c r="E11" s="45"/>
      <c r="F11" s="49">
        <v>1641079045.13</v>
      </c>
      <c r="G11" s="47" t="s">
        <v>95</v>
      </c>
      <c r="H11" s="46">
        <v>54979269.46999997</v>
      </c>
      <c r="I11" s="47" t="s">
        <v>95</v>
      </c>
      <c r="J11" s="49">
        <f>+F11+H11</f>
        <v>1696058314.6000001</v>
      </c>
      <c r="K11" s="17" t="s">
        <v>95</v>
      </c>
    </row>
    <row r="12" spans="1:12" ht="9">
      <c r="A12" s="9"/>
      <c r="B12" s="50" t="s">
        <v>41</v>
      </c>
      <c r="C12" s="37" t="s">
        <v>70</v>
      </c>
      <c r="D12" s="37"/>
      <c r="E12" s="37"/>
      <c r="F12" s="51">
        <f>+F9+F10+F11</f>
        <v>12991383752.68</v>
      </c>
      <c r="G12" s="47" t="s">
        <v>95</v>
      </c>
      <c r="H12" s="51">
        <f>+H9+H10+H11</f>
        <v>4823449159.45</v>
      </c>
      <c r="I12" s="47" t="s">
        <v>95</v>
      </c>
      <c r="J12" s="51">
        <f>+F12+H12</f>
        <v>17814832912.13</v>
      </c>
      <c r="K12" s="17" t="s">
        <v>95</v>
      </c>
      <c r="L12" s="16"/>
    </row>
    <row r="13" spans="1:11" ht="9">
      <c r="A13" s="10" t="s">
        <v>10</v>
      </c>
      <c r="B13" s="30" t="s">
        <v>11</v>
      </c>
      <c r="C13" s="30"/>
      <c r="D13" s="30"/>
      <c r="E13" s="30"/>
      <c r="F13" s="46"/>
      <c r="G13" s="52"/>
      <c r="H13" s="46"/>
      <c r="I13" s="52"/>
      <c r="J13" s="53"/>
      <c r="K13" s="19"/>
    </row>
    <row r="14" spans="1:11" ht="9">
      <c r="A14" s="8"/>
      <c r="B14" s="44" t="s">
        <v>12</v>
      </c>
      <c r="C14" s="30" t="s">
        <v>13</v>
      </c>
      <c r="D14" s="30"/>
      <c r="E14" s="30"/>
      <c r="F14" s="46"/>
      <c r="G14" s="46"/>
      <c r="H14" s="46"/>
      <c r="I14" s="46"/>
      <c r="J14" s="53"/>
      <c r="K14" s="18"/>
    </row>
    <row r="15" spans="1:14" ht="9">
      <c r="A15" s="8"/>
      <c r="B15" s="30"/>
      <c r="C15" s="44" t="s">
        <v>14</v>
      </c>
      <c r="D15" s="30" t="s">
        <v>15</v>
      </c>
      <c r="E15" s="54"/>
      <c r="F15" s="53">
        <v>15392886000</v>
      </c>
      <c r="G15" s="47" t="s">
        <v>95</v>
      </c>
      <c r="H15" s="53">
        <v>2851272000</v>
      </c>
      <c r="I15" s="47" t="s">
        <v>95</v>
      </c>
      <c r="J15" s="53">
        <f aca="true" t="shared" si="0" ref="J15:J21">F15+H15</f>
        <v>18244158000</v>
      </c>
      <c r="K15" s="17" t="s">
        <v>95</v>
      </c>
      <c r="L15" s="14"/>
      <c r="M15" s="14"/>
      <c r="N15" s="14"/>
    </row>
    <row r="16" spans="1:14" ht="9">
      <c r="A16" s="8"/>
      <c r="B16" s="30"/>
      <c r="C16" s="44" t="s">
        <v>16</v>
      </c>
      <c r="D16" s="30" t="s">
        <v>17</v>
      </c>
      <c r="E16" s="54"/>
      <c r="F16" s="53">
        <v>4535969000</v>
      </c>
      <c r="G16" s="47" t="s">
        <v>95</v>
      </c>
      <c r="H16" s="53">
        <v>1180158000</v>
      </c>
      <c r="I16" s="47" t="s">
        <v>95</v>
      </c>
      <c r="J16" s="53">
        <f t="shared" si="0"/>
        <v>5716127000</v>
      </c>
      <c r="K16" s="17" t="s">
        <v>95</v>
      </c>
      <c r="L16" s="14"/>
      <c r="M16" s="14"/>
      <c r="N16" s="14"/>
    </row>
    <row r="17" spans="1:14" ht="9">
      <c r="A17" s="8"/>
      <c r="B17" s="30"/>
      <c r="C17" s="44" t="s">
        <v>18</v>
      </c>
      <c r="D17" s="30" t="s">
        <v>19</v>
      </c>
      <c r="E17" s="54"/>
      <c r="F17" s="53">
        <v>7883289000</v>
      </c>
      <c r="G17" s="47" t="s">
        <v>95</v>
      </c>
      <c r="H17" s="53">
        <v>1052176000</v>
      </c>
      <c r="I17" s="47" t="s">
        <v>95</v>
      </c>
      <c r="J17" s="53">
        <f t="shared" si="0"/>
        <v>8935465000</v>
      </c>
      <c r="K17" s="17" t="s">
        <v>95</v>
      </c>
      <c r="L17" s="14"/>
      <c r="M17" s="14"/>
      <c r="N17" s="14"/>
    </row>
    <row r="18" spans="1:14" ht="9">
      <c r="A18" s="8"/>
      <c r="B18" s="30"/>
      <c r="C18" s="44" t="s">
        <v>20</v>
      </c>
      <c r="D18" s="30" t="s">
        <v>21</v>
      </c>
      <c r="E18" s="54"/>
      <c r="F18" s="53">
        <v>445841000</v>
      </c>
      <c r="G18" s="47" t="s">
        <v>95</v>
      </c>
      <c r="H18" s="53">
        <v>0</v>
      </c>
      <c r="I18" s="55"/>
      <c r="J18" s="53">
        <f t="shared" si="0"/>
        <v>445841000</v>
      </c>
      <c r="K18" s="17" t="s">
        <v>95</v>
      </c>
      <c r="L18" s="14"/>
      <c r="M18" s="14"/>
      <c r="N18" s="14"/>
    </row>
    <row r="19" spans="1:14" ht="9">
      <c r="A19" s="8"/>
      <c r="B19" s="30"/>
      <c r="C19" s="44" t="s">
        <v>22</v>
      </c>
      <c r="D19" s="30" t="s">
        <v>23</v>
      </c>
      <c r="E19" s="54"/>
      <c r="F19" s="53">
        <v>1846613000</v>
      </c>
      <c r="G19" s="47" t="s">
        <v>95</v>
      </c>
      <c r="H19" s="53">
        <v>0</v>
      </c>
      <c r="I19" s="55"/>
      <c r="J19" s="53">
        <f t="shared" si="0"/>
        <v>1846613000</v>
      </c>
      <c r="K19" s="17" t="s">
        <v>95</v>
      </c>
      <c r="L19" s="14"/>
      <c r="M19" s="14"/>
      <c r="N19" s="14"/>
    </row>
    <row r="20" spans="1:14" ht="9">
      <c r="A20" s="8"/>
      <c r="B20" s="30"/>
      <c r="C20" s="44" t="s">
        <v>24</v>
      </c>
      <c r="D20" s="30" t="s">
        <v>25</v>
      </c>
      <c r="E20" s="54"/>
      <c r="F20" s="53">
        <v>944563000</v>
      </c>
      <c r="G20" s="47" t="s">
        <v>95</v>
      </c>
      <c r="H20" s="53">
        <v>0</v>
      </c>
      <c r="I20" s="55"/>
      <c r="J20" s="53">
        <f t="shared" si="0"/>
        <v>944563000</v>
      </c>
      <c r="K20" s="17" t="s">
        <v>95</v>
      </c>
      <c r="L20" s="14"/>
      <c r="M20" s="14"/>
      <c r="N20" s="14"/>
    </row>
    <row r="21" spans="1:14" ht="9">
      <c r="A21" s="8"/>
      <c r="B21" s="30"/>
      <c r="C21" s="44" t="s">
        <v>26</v>
      </c>
      <c r="D21" s="30" t="s">
        <v>27</v>
      </c>
      <c r="E21" s="54"/>
      <c r="F21" s="53">
        <f>SUM(F15:F20)</f>
        <v>31049161000</v>
      </c>
      <c r="G21" s="47" t="s">
        <v>95</v>
      </c>
      <c r="H21" s="53">
        <f>SUM(H15:H20)</f>
        <v>5083606000</v>
      </c>
      <c r="I21" s="47" t="s">
        <v>95</v>
      </c>
      <c r="J21" s="53">
        <f t="shared" si="0"/>
        <v>36132767000</v>
      </c>
      <c r="K21" s="17" t="s">
        <v>95</v>
      </c>
      <c r="L21" s="14"/>
      <c r="M21" s="14"/>
      <c r="N21" s="14"/>
    </row>
    <row r="22" spans="1:11" ht="9">
      <c r="A22" s="8"/>
      <c r="B22" s="44" t="s">
        <v>28</v>
      </c>
      <c r="C22" s="30" t="s">
        <v>29</v>
      </c>
      <c r="D22" s="30"/>
      <c r="E22" s="30"/>
      <c r="F22" s="46"/>
      <c r="G22" s="46"/>
      <c r="H22" s="46"/>
      <c r="I22" s="46"/>
      <c r="J22" s="53"/>
      <c r="K22" s="18"/>
    </row>
    <row r="23" spans="1:11" ht="9">
      <c r="A23" s="8"/>
      <c r="B23" s="30"/>
      <c r="C23" s="30" t="s">
        <v>30</v>
      </c>
      <c r="D23" s="30"/>
      <c r="E23" s="30"/>
      <c r="F23" s="46"/>
      <c r="G23" s="46"/>
      <c r="H23" s="46"/>
      <c r="I23" s="46"/>
      <c r="J23" s="53"/>
      <c r="K23" s="18"/>
    </row>
    <row r="24" spans="1:11" ht="9">
      <c r="A24" s="8"/>
      <c r="B24" s="30"/>
      <c r="C24" s="44" t="s">
        <v>14</v>
      </c>
      <c r="D24" s="30" t="s">
        <v>31</v>
      </c>
      <c r="E24" s="54"/>
      <c r="F24" s="53">
        <v>0</v>
      </c>
      <c r="G24" s="47" t="s">
        <v>95</v>
      </c>
      <c r="H24" s="46">
        <v>0</v>
      </c>
      <c r="I24" s="46"/>
      <c r="J24" s="53">
        <f aca="true" t="shared" si="1" ref="J24:J31">F24+H24</f>
        <v>0</v>
      </c>
      <c r="K24" s="17" t="s">
        <v>95</v>
      </c>
    </row>
    <row r="25" spans="1:11" ht="9">
      <c r="A25" s="8"/>
      <c r="B25" s="30"/>
      <c r="C25" s="44" t="s">
        <v>16</v>
      </c>
      <c r="D25" s="30" t="s">
        <v>32</v>
      </c>
      <c r="E25" s="54"/>
      <c r="F25" s="53">
        <v>31423000</v>
      </c>
      <c r="G25" s="47" t="s">
        <v>95</v>
      </c>
      <c r="H25" s="46">
        <v>0</v>
      </c>
      <c r="I25" s="46"/>
      <c r="J25" s="53">
        <f t="shared" si="1"/>
        <v>31423000</v>
      </c>
      <c r="K25" s="17" t="s">
        <v>95</v>
      </c>
    </row>
    <row r="26" spans="1:11" ht="9">
      <c r="A26" s="8"/>
      <c r="B26" s="30"/>
      <c r="C26" s="44" t="s">
        <v>18</v>
      </c>
      <c r="D26" s="30" t="s">
        <v>33</v>
      </c>
      <c r="E26" s="54"/>
      <c r="F26" s="53">
        <v>564665000</v>
      </c>
      <c r="G26" s="47" t="s">
        <v>95</v>
      </c>
      <c r="H26" s="53">
        <v>61156000</v>
      </c>
      <c r="I26" s="47" t="s">
        <v>95</v>
      </c>
      <c r="J26" s="53">
        <f t="shared" si="1"/>
        <v>625821000</v>
      </c>
      <c r="K26" s="17" t="s">
        <v>95</v>
      </c>
    </row>
    <row r="27" spans="1:11" ht="9">
      <c r="A27" s="8"/>
      <c r="B27" s="30"/>
      <c r="C27" s="44" t="s">
        <v>20</v>
      </c>
      <c r="D27" s="30" t="s">
        <v>17</v>
      </c>
      <c r="E27" s="54"/>
      <c r="F27" s="53">
        <v>27751000</v>
      </c>
      <c r="G27" s="47" t="s">
        <v>95</v>
      </c>
      <c r="H27" s="53">
        <v>0</v>
      </c>
      <c r="I27" s="55"/>
      <c r="J27" s="53">
        <f t="shared" si="1"/>
        <v>27751000</v>
      </c>
      <c r="K27" s="17" t="s">
        <v>95</v>
      </c>
    </row>
    <row r="28" spans="1:11" ht="9">
      <c r="A28" s="8"/>
      <c r="B28" s="30"/>
      <c r="C28" s="44" t="s">
        <v>22</v>
      </c>
      <c r="D28" s="30" t="s">
        <v>34</v>
      </c>
      <c r="E28" s="54"/>
      <c r="F28" s="53">
        <v>22865000</v>
      </c>
      <c r="G28" s="47" t="s">
        <v>95</v>
      </c>
      <c r="H28" s="53">
        <v>0</v>
      </c>
      <c r="I28" s="55"/>
      <c r="J28" s="53">
        <f t="shared" si="1"/>
        <v>22865000</v>
      </c>
      <c r="K28" s="17" t="s">
        <v>95</v>
      </c>
    </row>
    <row r="29" spans="1:11" ht="9">
      <c r="A29" s="8"/>
      <c r="B29" s="30"/>
      <c r="C29" s="44" t="s">
        <v>24</v>
      </c>
      <c r="D29" s="30" t="s">
        <v>35</v>
      </c>
      <c r="E29" s="54"/>
      <c r="F29" s="53">
        <v>260002960</v>
      </c>
      <c r="G29" s="47" t="s">
        <v>95</v>
      </c>
      <c r="H29" s="53">
        <v>45283000</v>
      </c>
      <c r="I29" s="47" t="s">
        <v>95</v>
      </c>
      <c r="J29" s="53">
        <f t="shared" si="1"/>
        <v>305285960</v>
      </c>
      <c r="K29" s="17" t="s">
        <v>95</v>
      </c>
    </row>
    <row r="30" spans="1:11" ht="9">
      <c r="A30" s="8"/>
      <c r="B30" s="30"/>
      <c r="C30" s="44" t="s">
        <v>26</v>
      </c>
      <c r="D30" s="30" t="s">
        <v>78</v>
      </c>
      <c r="E30" s="54"/>
      <c r="F30" s="53">
        <v>1342000</v>
      </c>
      <c r="G30" s="47" t="s">
        <v>95</v>
      </c>
      <c r="H30" s="53"/>
      <c r="I30" s="55"/>
      <c r="J30" s="53">
        <f t="shared" si="1"/>
        <v>1342000</v>
      </c>
      <c r="K30" s="17" t="s">
        <v>95</v>
      </c>
    </row>
    <row r="31" spans="1:11" ht="9">
      <c r="A31" s="8"/>
      <c r="B31" s="30"/>
      <c r="C31" s="56" t="s">
        <v>69</v>
      </c>
      <c r="D31" s="30" t="s">
        <v>36</v>
      </c>
      <c r="E31" s="54"/>
      <c r="F31" s="53">
        <f>SUM(F24:F30)</f>
        <v>908048960</v>
      </c>
      <c r="G31" s="47" t="s">
        <v>95</v>
      </c>
      <c r="H31" s="53">
        <f>SUM(H24:H30)</f>
        <v>106439000</v>
      </c>
      <c r="I31" s="47" t="s">
        <v>95</v>
      </c>
      <c r="J31" s="53">
        <f t="shared" si="1"/>
        <v>1014487960</v>
      </c>
      <c r="K31" s="17" t="s">
        <v>95</v>
      </c>
    </row>
    <row r="32" spans="1:11" ht="9">
      <c r="A32" s="8"/>
      <c r="B32" s="44" t="s">
        <v>37</v>
      </c>
      <c r="C32" s="30" t="s">
        <v>38</v>
      </c>
      <c r="D32" s="30"/>
      <c r="E32" s="30"/>
      <c r="F32" s="46"/>
      <c r="G32" s="47"/>
      <c r="H32" s="46"/>
      <c r="I32" s="47"/>
      <c r="J32" s="53"/>
      <c r="K32" s="17"/>
    </row>
    <row r="33" spans="1:11" ht="9">
      <c r="A33" s="8"/>
      <c r="B33" s="30"/>
      <c r="C33" s="56" t="s">
        <v>14</v>
      </c>
      <c r="D33" s="30" t="s">
        <v>39</v>
      </c>
      <c r="E33" s="54"/>
      <c r="F33" s="46">
        <v>844000</v>
      </c>
      <c r="G33" s="47" t="s">
        <v>95</v>
      </c>
      <c r="H33" s="46">
        <v>156000</v>
      </c>
      <c r="I33" s="47" t="s">
        <v>95</v>
      </c>
      <c r="J33" s="53">
        <f>F33+H33</f>
        <v>1000000</v>
      </c>
      <c r="K33" s="17" t="s">
        <v>95</v>
      </c>
    </row>
    <row r="34" spans="1:11" ht="9">
      <c r="A34" s="8"/>
      <c r="B34" s="30"/>
      <c r="C34" s="56" t="s">
        <v>16</v>
      </c>
      <c r="D34" s="30" t="s">
        <v>40</v>
      </c>
      <c r="E34" s="54"/>
      <c r="F34" s="46">
        <v>273861000</v>
      </c>
      <c r="G34" s="47" t="s">
        <v>95</v>
      </c>
      <c r="H34" s="46">
        <v>37778000</v>
      </c>
      <c r="I34" s="47" t="s">
        <v>95</v>
      </c>
      <c r="J34" s="53">
        <f>F34+H34</f>
        <v>311639000</v>
      </c>
      <c r="K34" s="17" t="s">
        <v>95</v>
      </c>
    </row>
    <row r="35" spans="1:11" ht="9">
      <c r="A35" s="8"/>
      <c r="B35" s="30"/>
      <c r="C35" s="57" t="s">
        <v>18</v>
      </c>
      <c r="D35" s="30" t="s">
        <v>94</v>
      </c>
      <c r="E35" s="58"/>
      <c r="F35" s="59">
        <v>97862000</v>
      </c>
      <c r="G35" s="47" t="s">
        <v>95</v>
      </c>
      <c r="H35" s="60">
        <v>13488000</v>
      </c>
      <c r="I35" s="47" t="s">
        <v>95</v>
      </c>
      <c r="J35" s="53">
        <f>F35+H35</f>
        <v>111350000</v>
      </c>
      <c r="K35" s="17" t="s">
        <v>95</v>
      </c>
    </row>
    <row r="36" spans="1:11" ht="9">
      <c r="A36" s="8"/>
      <c r="B36" s="30"/>
      <c r="C36" s="56" t="s">
        <v>20</v>
      </c>
      <c r="D36" s="30" t="s">
        <v>36</v>
      </c>
      <c r="E36" s="58"/>
      <c r="F36" s="46">
        <f>SUM(F33:F35)</f>
        <v>372567000</v>
      </c>
      <c r="G36" s="47" t="s">
        <v>95</v>
      </c>
      <c r="H36" s="46">
        <f>SUM(H33:H35)</f>
        <v>51422000</v>
      </c>
      <c r="I36" s="47" t="s">
        <v>95</v>
      </c>
      <c r="J36" s="53">
        <f>F36+H36</f>
        <v>423989000</v>
      </c>
      <c r="K36" s="17" t="s">
        <v>95</v>
      </c>
    </row>
    <row r="37" spans="1:11" ht="9">
      <c r="A37" s="8"/>
      <c r="B37" s="44" t="s">
        <v>41</v>
      </c>
      <c r="C37" s="30" t="s">
        <v>42</v>
      </c>
      <c r="D37" s="30"/>
      <c r="E37" s="30"/>
      <c r="F37" s="46">
        <f>F21-F31-F36</f>
        <v>29768545040</v>
      </c>
      <c r="G37" s="47" t="s">
        <v>95</v>
      </c>
      <c r="H37" s="46">
        <f>H21-H31-H36</f>
        <v>4925745000</v>
      </c>
      <c r="I37" s="47" t="s">
        <v>95</v>
      </c>
      <c r="J37" s="53">
        <f>F37+H37</f>
        <v>34694290040</v>
      </c>
      <c r="K37" s="17" t="s">
        <v>95</v>
      </c>
    </row>
    <row r="38" spans="1:11" ht="9">
      <c r="A38" s="8"/>
      <c r="B38" s="44" t="s">
        <v>43</v>
      </c>
      <c r="C38" s="30" t="s">
        <v>44</v>
      </c>
      <c r="D38" s="30"/>
      <c r="E38" s="30"/>
      <c r="F38" s="46"/>
      <c r="G38" s="47"/>
      <c r="H38" s="46"/>
      <c r="I38" s="47"/>
      <c r="J38" s="53"/>
      <c r="K38" s="17"/>
    </row>
    <row r="39" spans="1:11" ht="9">
      <c r="A39" s="8"/>
      <c r="B39" s="30"/>
      <c r="C39" s="44" t="s">
        <v>14</v>
      </c>
      <c r="D39" s="30" t="s">
        <v>45</v>
      </c>
      <c r="E39" s="54"/>
      <c r="F39" s="46">
        <v>16456643.97</v>
      </c>
      <c r="G39" s="47" t="s">
        <v>95</v>
      </c>
      <c r="H39" s="46">
        <v>0</v>
      </c>
      <c r="I39" s="47" t="s">
        <v>95</v>
      </c>
      <c r="J39" s="53">
        <f>F39+H39</f>
        <v>16456643.97</v>
      </c>
      <c r="K39" s="17" t="s">
        <v>95</v>
      </c>
    </row>
    <row r="40" spans="1:11" ht="9">
      <c r="A40" s="8"/>
      <c r="B40" s="30"/>
      <c r="C40" s="44" t="s">
        <v>16</v>
      </c>
      <c r="D40" s="30" t="s">
        <v>46</v>
      </c>
      <c r="E40" s="54"/>
      <c r="F40" s="46">
        <v>0</v>
      </c>
      <c r="G40" s="47" t="s">
        <v>95</v>
      </c>
      <c r="H40" s="46">
        <v>0</v>
      </c>
      <c r="I40" s="47" t="s">
        <v>95</v>
      </c>
      <c r="J40" s="53">
        <f>F40+H40</f>
        <v>0</v>
      </c>
      <c r="K40" s="17" t="s">
        <v>95</v>
      </c>
    </row>
    <row r="41" spans="1:11" ht="9">
      <c r="A41" s="8"/>
      <c r="B41" s="30"/>
      <c r="C41" s="57" t="s">
        <v>18</v>
      </c>
      <c r="D41" s="30" t="s">
        <v>96</v>
      </c>
      <c r="E41" s="54"/>
      <c r="F41" s="46">
        <v>0</v>
      </c>
      <c r="G41" s="47" t="s">
        <v>95</v>
      </c>
      <c r="H41" s="46">
        <v>25000</v>
      </c>
      <c r="I41" s="47" t="s">
        <v>95</v>
      </c>
      <c r="J41" s="53">
        <f>F41+H41</f>
        <v>25000</v>
      </c>
      <c r="K41" s="17" t="s">
        <v>95</v>
      </c>
    </row>
    <row r="42" spans="1:11" ht="9">
      <c r="A42" s="8"/>
      <c r="B42" s="30"/>
      <c r="C42" s="56" t="s">
        <v>20</v>
      </c>
      <c r="D42" s="30" t="s">
        <v>36</v>
      </c>
      <c r="E42" s="54"/>
      <c r="F42" s="46">
        <f>F39+F40+F41</f>
        <v>16456643.97</v>
      </c>
      <c r="G42" s="47" t="s">
        <v>95</v>
      </c>
      <c r="H42" s="46">
        <f>H39+H40+H41</f>
        <v>25000</v>
      </c>
      <c r="I42" s="47" t="s">
        <v>95</v>
      </c>
      <c r="J42" s="53">
        <f>F42+H42</f>
        <v>16481643.97</v>
      </c>
      <c r="K42" s="17" t="s">
        <v>95</v>
      </c>
    </row>
    <row r="43" spans="1:12" ht="9">
      <c r="A43" s="8"/>
      <c r="B43" s="44" t="s">
        <v>47</v>
      </c>
      <c r="C43" s="30" t="s">
        <v>48</v>
      </c>
      <c r="D43" s="30"/>
      <c r="E43" s="30"/>
      <c r="F43" s="61">
        <f>F37+F42</f>
        <v>29785001683.97</v>
      </c>
      <c r="G43" s="47" t="s">
        <v>95</v>
      </c>
      <c r="H43" s="62">
        <f>H37+H42</f>
        <v>4925770000</v>
      </c>
      <c r="I43" s="47" t="s">
        <v>95</v>
      </c>
      <c r="J43" s="53">
        <f>F43+H43</f>
        <v>34710771683.97</v>
      </c>
      <c r="K43" s="17" t="s">
        <v>95</v>
      </c>
      <c r="L43" s="18"/>
    </row>
    <row r="44" spans="1:11" ht="9">
      <c r="A44" s="11" t="s">
        <v>49</v>
      </c>
      <c r="B44" s="43" t="s">
        <v>74</v>
      </c>
      <c r="C44" s="43"/>
      <c r="D44" s="43"/>
      <c r="E44" s="43"/>
      <c r="F44" s="63"/>
      <c r="G44" s="63"/>
      <c r="H44" s="63"/>
      <c r="I44" s="63"/>
      <c r="J44" s="52"/>
      <c r="K44" s="19"/>
    </row>
    <row r="45" spans="1:11" ht="9">
      <c r="A45" s="8"/>
      <c r="B45" s="44" t="s">
        <v>50</v>
      </c>
      <c r="C45" s="30" t="s">
        <v>51</v>
      </c>
      <c r="D45" s="30"/>
      <c r="E45" s="30"/>
      <c r="F45" s="46"/>
      <c r="G45" s="46"/>
      <c r="H45" s="46"/>
      <c r="I45" s="46"/>
      <c r="J45" s="53"/>
      <c r="K45" s="18"/>
    </row>
    <row r="46" spans="1:11" ht="9">
      <c r="A46" s="8"/>
      <c r="B46" s="30"/>
      <c r="C46" s="44" t="s">
        <v>14</v>
      </c>
      <c r="D46" s="30" t="s">
        <v>52</v>
      </c>
      <c r="E46" s="54"/>
      <c r="F46" s="53">
        <f>'[1]Disbursement'!E26</f>
        <v>30049687074.98</v>
      </c>
      <c r="G46" s="47"/>
      <c r="H46" s="46">
        <v>0</v>
      </c>
      <c r="I46" s="46"/>
      <c r="J46" s="53">
        <f aca="true" t="shared" si="2" ref="J46:J51">F46+H46</f>
        <v>30049687074.98</v>
      </c>
      <c r="K46" s="17"/>
    </row>
    <row r="47" spans="1:11" ht="9">
      <c r="A47" s="8"/>
      <c r="B47" s="30"/>
      <c r="C47" s="44" t="s">
        <v>16</v>
      </c>
      <c r="D47" s="30" t="s">
        <v>53</v>
      </c>
      <c r="E47" s="54"/>
      <c r="F47" s="53">
        <f>'[1]Disbursement'!E27</f>
        <v>465580.38</v>
      </c>
      <c r="G47" s="47"/>
      <c r="H47" s="46">
        <v>0</v>
      </c>
      <c r="I47" s="46"/>
      <c r="J47" s="53">
        <f t="shared" si="2"/>
        <v>465580.38</v>
      </c>
      <c r="K47" s="17"/>
    </row>
    <row r="48" spans="1:11" ht="9">
      <c r="A48" s="8"/>
      <c r="B48" s="30"/>
      <c r="C48" s="44" t="s">
        <v>18</v>
      </c>
      <c r="D48" s="30" t="s">
        <v>54</v>
      </c>
      <c r="E48" s="54"/>
      <c r="F48" s="46">
        <f>SUM('[1]Disbursement'!E30:E59)+'[1]Disbursement'!E28</f>
        <v>302111590.07</v>
      </c>
      <c r="G48" s="47"/>
      <c r="H48" s="46">
        <v>0</v>
      </c>
      <c r="I48" s="46"/>
      <c r="J48" s="53">
        <f t="shared" si="2"/>
        <v>302111590.07</v>
      </c>
      <c r="K48" s="17"/>
    </row>
    <row r="49" spans="1:11" ht="9">
      <c r="A49" s="8"/>
      <c r="B49" s="30"/>
      <c r="C49" s="44" t="s">
        <v>20</v>
      </c>
      <c r="D49" s="30" t="s">
        <v>36</v>
      </c>
      <c r="E49" s="54"/>
      <c r="F49" s="53">
        <f>SUM(F46:F48)</f>
        <v>30352264245.43</v>
      </c>
      <c r="G49" s="47"/>
      <c r="H49" s="46">
        <v>0</v>
      </c>
      <c r="I49" s="46"/>
      <c r="J49" s="53">
        <f t="shared" si="2"/>
        <v>30352264245.43</v>
      </c>
      <c r="K49" s="17"/>
    </row>
    <row r="50" spans="1:11" ht="9">
      <c r="A50" s="8"/>
      <c r="B50" s="44" t="s">
        <v>28</v>
      </c>
      <c r="C50" s="30" t="s">
        <v>55</v>
      </c>
      <c r="D50" s="30"/>
      <c r="E50" s="30"/>
      <c r="F50" s="53">
        <f>SUM('[1]Disbursement'!E64:E66)</f>
        <v>335404059.74</v>
      </c>
      <c r="G50" s="47"/>
      <c r="H50" s="46">
        <v>0</v>
      </c>
      <c r="I50" s="46"/>
      <c r="J50" s="53">
        <f t="shared" si="2"/>
        <v>335404059.74</v>
      </c>
      <c r="K50" s="17"/>
    </row>
    <row r="51" spans="1:11" ht="9">
      <c r="A51" s="8"/>
      <c r="B51" s="44" t="s">
        <v>37</v>
      </c>
      <c r="C51" s="30" t="s">
        <v>56</v>
      </c>
      <c r="D51" s="30"/>
      <c r="E51" s="30"/>
      <c r="F51" s="46">
        <f>'[1]Disbursement'!E94</f>
        <v>1021650989.81</v>
      </c>
      <c r="G51" s="47"/>
      <c r="H51" s="46">
        <f>+'[1]Disbursement'!E93+'[1]Disbursement'!E95</f>
        <v>5972245438.38</v>
      </c>
      <c r="I51" s="47"/>
      <c r="J51" s="53">
        <f t="shared" si="2"/>
        <v>6993896428.190001</v>
      </c>
      <c r="K51" s="17"/>
    </row>
    <row r="52" spans="1:11" ht="9">
      <c r="A52" s="8"/>
      <c r="B52" s="44" t="s">
        <v>41</v>
      </c>
      <c r="C52" s="30" t="s">
        <v>57</v>
      </c>
      <c r="D52" s="30"/>
      <c r="E52" s="30"/>
      <c r="F52" s="53"/>
      <c r="G52" s="47"/>
      <c r="H52" s="46"/>
      <c r="I52" s="46"/>
      <c r="J52" s="53"/>
      <c r="K52" s="17"/>
    </row>
    <row r="53" spans="1:11" ht="9">
      <c r="A53" s="8"/>
      <c r="B53" s="30"/>
      <c r="C53" s="56" t="s">
        <v>14</v>
      </c>
      <c r="D53" s="30" t="s">
        <v>58</v>
      </c>
      <c r="E53" s="54"/>
      <c r="F53" s="53">
        <f>SUM('[1]Disbursement'!E78:E79)</f>
        <v>0</v>
      </c>
      <c r="G53" s="47"/>
      <c r="H53" s="46">
        <v>0</v>
      </c>
      <c r="I53" s="46"/>
      <c r="J53" s="53">
        <f aca="true" t="shared" si="3" ref="J53:J60">F53+H53</f>
        <v>0</v>
      </c>
      <c r="K53" s="17"/>
    </row>
    <row r="54" spans="1:11" ht="9">
      <c r="A54" s="8"/>
      <c r="B54" s="30"/>
      <c r="C54" s="44" t="s">
        <v>16</v>
      </c>
      <c r="D54" s="30" t="s">
        <v>59</v>
      </c>
      <c r="E54" s="54"/>
      <c r="F54" s="53">
        <f>SUM('[1]Disbursement'!E74:E76)</f>
        <v>53963901.86</v>
      </c>
      <c r="G54" s="47"/>
      <c r="H54" s="46">
        <v>0</v>
      </c>
      <c r="I54" s="46"/>
      <c r="J54" s="53">
        <f t="shared" si="3"/>
        <v>53963901.86</v>
      </c>
      <c r="K54" s="17"/>
    </row>
    <row r="55" spans="1:11" ht="9">
      <c r="A55" s="8"/>
      <c r="B55" s="30"/>
      <c r="C55" s="44" t="s">
        <v>18</v>
      </c>
      <c r="D55" s="30" t="s">
        <v>60</v>
      </c>
      <c r="E55" s="54"/>
      <c r="F55" s="53">
        <f>SUM('[1]Disbursement'!E72:E73)</f>
        <v>205509325.67</v>
      </c>
      <c r="G55" s="47"/>
      <c r="H55" s="46">
        <v>0</v>
      </c>
      <c r="I55" s="46"/>
      <c r="J55" s="53">
        <f t="shared" si="3"/>
        <v>205509325.67</v>
      </c>
      <c r="K55" s="17"/>
    </row>
    <row r="56" spans="1:11" ht="9">
      <c r="A56" s="8"/>
      <c r="B56" s="30"/>
      <c r="C56" s="44" t="s">
        <v>20</v>
      </c>
      <c r="D56" s="30" t="s">
        <v>90</v>
      </c>
      <c r="E56" s="54"/>
      <c r="F56" s="53">
        <f>+'[1]Disbursement'!E77</f>
        <v>1953549.45</v>
      </c>
      <c r="G56" s="47"/>
      <c r="H56" s="46">
        <v>0</v>
      </c>
      <c r="I56" s="46"/>
      <c r="J56" s="53">
        <f t="shared" si="3"/>
        <v>1953549.45</v>
      </c>
      <c r="K56" s="17"/>
    </row>
    <row r="57" spans="1:11" ht="9">
      <c r="A57" s="8"/>
      <c r="B57" s="30"/>
      <c r="C57" s="56" t="s">
        <v>22</v>
      </c>
      <c r="D57" s="30" t="s">
        <v>36</v>
      </c>
      <c r="E57" s="54"/>
      <c r="F57" s="53">
        <f>SUM(F53:F56)</f>
        <v>261426776.97999996</v>
      </c>
      <c r="G57" s="47"/>
      <c r="H57" s="46">
        <v>0</v>
      </c>
      <c r="I57" s="46"/>
      <c r="J57" s="53">
        <f t="shared" si="3"/>
        <v>261426776.97999996</v>
      </c>
      <c r="K57" s="17"/>
    </row>
    <row r="58" spans="1:11" ht="9">
      <c r="A58" s="8"/>
      <c r="B58" s="44" t="s">
        <v>43</v>
      </c>
      <c r="C58" s="30" t="s">
        <v>61</v>
      </c>
      <c r="D58" s="30"/>
      <c r="E58" s="30"/>
      <c r="F58" s="53">
        <f>'[1]Disbursement'!E69</f>
        <v>0</v>
      </c>
      <c r="G58" s="47"/>
      <c r="H58" s="46">
        <v>0</v>
      </c>
      <c r="I58" s="46"/>
      <c r="J58" s="53">
        <f t="shared" si="3"/>
        <v>0</v>
      </c>
      <c r="K58" s="17"/>
    </row>
    <row r="59" spans="1:11" ht="9">
      <c r="A59" s="8"/>
      <c r="B59" s="44" t="s">
        <v>47</v>
      </c>
      <c r="C59" s="30" t="s">
        <v>76</v>
      </c>
      <c r="D59" s="30"/>
      <c r="E59" s="30"/>
      <c r="F59" s="53">
        <f>'[1]Disbursement'!E85+'[1]Disbursement'!E90</f>
        <v>520045.9</v>
      </c>
      <c r="G59" s="47"/>
      <c r="H59" s="46">
        <v>0</v>
      </c>
      <c r="I59" s="46"/>
      <c r="J59" s="53">
        <f t="shared" si="3"/>
        <v>520045.9</v>
      </c>
      <c r="K59" s="17"/>
    </row>
    <row r="60" spans="1:11" ht="9">
      <c r="A60" s="8"/>
      <c r="B60" s="44" t="s">
        <v>62</v>
      </c>
      <c r="C60" s="30" t="s">
        <v>63</v>
      </c>
      <c r="D60" s="30"/>
      <c r="E60" s="30"/>
      <c r="F60" s="53">
        <f>F49+F50+F51+F57+F58+F59</f>
        <v>31971266117.860004</v>
      </c>
      <c r="G60" s="47"/>
      <c r="H60" s="46">
        <f>H49+H50+H51+H57+H58+H59</f>
        <v>5972245438.38</v>
      </c>
      <c r="I60" s="47"/>
      <c r="J60" s="53">
        <f t="shared" si="3"/>
        <v>37943511556.240005</v>
      </c>
      <c r="K60" s="17"/>
    </row>
    <row r="61" spans="1:11" ht="9">
      <c r="A61" s="11" t="s">
        <v>64</v>
      </c>
      <c r="B61" s="43" t="s">
        <v>65</v>
      </c>
      <c r="C61" s="43"/>
      <c r="D61" s="43"/>
      <c r="E61" s="43"/>
      <c r="F61" s="63"/>
      <c r="G61" s="63"/>
      <c r="H61" s="63"/>
      <c r="I61" s="63"/>
      <c r="J61" s="52"/>
      <c r="K61" s="19"/>
    </row>
    <row r="62" spans="1:11" ht="9">
      <c r="A62" s="8"/>
      <c r="B62" s="44" t="s">
        <v>12</v>
      </c>
      <c r="C62" s="30" t="s">
        <v>66</v>
      </c>
      <c r="D62" s="30"/>
      <c r="E62" s="30"/>
      <c r="F62" s="46"/>
      <c r="G62" s="46"/>
      <c r="H62" s="46"/>
      <c r="I62" s="46"/>
      <c r="J62" s="53"/>
      <c r="K62" s="18"/>
    </row>
    <row r="63" spans="1:11" ht="9">
      <c r="A63" s="8"/>
      <c r="B63" s="30"/>
      <c r="C63" s="30" t="s">
        <v>67</v>
      </c>
      <c r="D63" s="30"/>
      <c r="E63" s="30"/>
      <c r="F63" s="46">
        <v>6819962000</v>
      </c>
      <c r="G63" s="47"/>
      <c r="H63" s="46">
        <v>3391890000</v>
      </c>
      <c r="I63" s="47"/>
      <c r="J63" s="53">
        <f>F63+H63</f>
        <v>10211852000</v>
      </c>
      <c r="K63" s="17"/>
    </row>
    <row r="64" spans="1:11" ht="9">
      <c r="A64" s="8"/>
      <c r="B64" s="44" t="s">
        <v>28</v>
      </c>
      <c r="C64" s="30" t="s">
        <v>68</v>
      </c>
      <c r="D64" s="30"/>
      <c r="E64" s="30"/>
      <c r="F64" s="46"/>
      <c r="G64" s="46"/>
      <c r="H64" s="46"/>
      <c r="I64" s="46"/>
      <c r="J64" s="53"/>
      <c r="K64" s="18"/>
    </row>
    <row r="65" spans="1:11" ht="9">
      <c r="A65" s="8"/>
      <c r="B65" s="30"/>
      <c r="C65" s="44" t="s">
        <v>14</v>
      </c>
      <c r="D65" s="30" t="s">
        <v>77</v>
      </c>
      <c r="E65" s="54"/>
      <c r="F65" s="46">
        <v>3004880072.73</v>
      </c>
      <c r="G65" s="47"/>
      <c r="H65" s="46">
        <v>379623369.98</v>
      </c>
      <c r="I65" s="47"/>
      <c r="J65" s="53">
        <f>F65+H65</f>
        <v>3384503442.71</v>
      </c>
      <c r="K65" s="17"/>
    </row>
    <row r="66" spans="1:11" ht="9">
      <c r="A66" s="8"/>
      <c r="B66" s="30"/>
      <c r="C66" s="44" t="s">
        <v>16</v>
      </c>
      <c r="D66" s="30" t="s">
        <v>92</v>
      </c>
      <c r="E66" s="54"/>
      <c r="F66" s="46"/>
      <c r="G66" s="46"/>
      <c r="H66" s="46"/>
      <c r="I66" s="46"/>
      <c r="J66" s="53"/>
      <c r="K66" s="18"/>
    </row>
    <row r="67" spans="1:12" ht="9">
      <c r="A67" s="8"/>
      <c r="B67" s="30"/>
      <c r="C67" s="44"/>
      <c r="D67" s="44" t="s">
        <v>80</v>
      </c>
      <c r="E67" s="30" t="s">
        <v>52</v>
      </c>
      <c r="F67" s="46">
        <f>'[1]Disbursement'!F26</f>
        <v>433279370.670002</v>
      </c>
      <c r="G67" s="47"/>
      <c r="H67" s="46">
        <v>0</v>
      </c>
      <c r="I67" s="46"/>
      <c r="J67" s="53">
        <f aca="true" t="shared" si="4" ref="J67:J77">F67+H67</f>
        <v>433279370.670002</v>
      </c>
      <c r="K67" s="17"/>
      <c r="L67" s="14"/>
    </row>
    <row r="68" spans="1:11" ht="9">
      <c r="A68" s="8"/>
      <c r="B68" s="30"/>
      <c r="C68" s="44"/>
      <c r="D68" s="44" t="s">
        <v>81</v>
      </c>
      <c r="E68" s="30" t="s">
        <v>53</v>
      </c>
      <c r="F68" s="53">
        <f>'[1]Disbursement'!F27</f>
        <v>19642508.45</v>
      </c>
      <c r="G68" s="47"/>
      <c r="H68" s="46">
        <v>0</v>
      </c>
      <c r="I68" s="46"/>
      <c r="J68" s="53">
        <f t="shared" si="4"/>
        <v>19642508.45</v>
      </c>
      <c r="K68" s="17"/>
    </row>
    <row r="69" spans="1:11" ht="9">
      <c r="A69" s="8"/>
      <c r="B69" s="30"/>
      <c r="C69" s="44"/>
      <c r="D69" s="44" t="s">
        <v>82</v>
      </c>
      <c r="E69" s="30" t="s">
        <v>75</v>
      </c>
      <c r="F69" s="53">
        <f>SUM('[1]Disbursement'!F30:F59)</f>
        <v>140846360.07</v>
      </c>
      <c r="G69" s="47"/>
      <c r="H69" s="46">
        <v>0</v>
      </c>
      <c r="I69" s="46"/>
      <c r="J69" s="53">
        <f t="shared" si="4"/>
        <v>140846360.07</v>
      </c>
      <c r="K69" s="17"/>
    </row>
    <row r="70" spans="1:11" ht="9">
      <c r="A70" s="8"/>
      <c r="B70" s="30"/>
      <c r="C70" s="44"/>
      <c r="D70" s="44" t="s">
        <v>83</v>
      </c>
      <c r="E70" s="30" t="s">
        <v>79</v>
      </c>
      <c r="F70" s="46">
        <f>+'[1]Disbursement'!F28</f>
        <v>17491943.540000007</v>
      </c>
      <c r="G70" s="47"/>
      <c r="H70" s="46">
        <v>0</v>
      </c>
      <c r="I70" s="46"/>
      <c r="J70" s="53">
        <f t="shared" si="4"/>
        <v>17491943.540000007</v>
      </c>
      <c r="K70" s="17"/>
    </row>
    <row r="71" spans="1:11" ht="9">
      <c r="A71" s="8"/>
      <c r="B71" s="30"/>
      <c r="C71" s="44"/>
      <c r="D71" s="44" t="s">
        <v>84</v>
      </c>
      <c r="E71" s="30" t="s">
        <v>55</v>
      </c>
      <c r="F71" s="46">
        <f>SUM('[1]Disbursement'!F64:F66)</f>
        <v>129274380.16999999</v>
      </c>
      <c r="G71" s="47"/>
      <c r="H71" s="46">
        <v>0</v>
      </c>
      <c r="I71" s="46"/>
      <c r="J71" s="53">
        <f t="shared" si="4"/>
        <v>129274380.16999999</v>
      </c>
      <c r="K71" s="17"/>
    </row>
    <row r="72" spans="1:11" ht="9">
      <c r="A72" s="8"/>
      <c r="B72" s="30"/>
      <c r="C72" s="44"/>
      <c r="D72" s="44" t="s">
        <v>85</v>
      </c>
      <c r="E72" s="30" t="s">
        <v>56</v>
      </c>
      <c r="F72" s="53">
        <f>+'[1]Disbursement'!F94</f>
        <v>0</v>
      </c>
      <c r="G72" s="47"/>
      <c r="H72" s="46">
        <f>'[1]Disbursement'!F96</f>
        <v>5460351.089999974</v>
      </c>
      <c r="I72" s="47"/>
      <c r="J72" s="53">
        <f t="shared" si="4"/>
        <v>5460351.089999974</v>
      </c>
      <c r="K72" s="17"/>
    </row>
    <row r="73" spans="1:11" ht="9">
      <c r="A73" s="8"/>
      <c r="B73" s="30"/>
      <c r="C73" s="44"/>
      <c r="D73" s="44" t="s">
        <v>86</v>
      </c>
      <c r="E73" s="30" t="s">
        <v>57</v>
      </c>
      <c r="F73" s="53">
        <f>'[1]Disbursement'!F80</f>
        <v>235193459.66000003</v>
      </c>
      <c r="G73" s="47"/>
      <c r="H73" s="46">
        <v>0</v>
      </c>
      <c r="I73" s="46"/>
      <c r="J73" s="53">
        <f t="shared" si="4"/>
        <v>235193459.66000003</v>
      </c>
      <c r="K73" s="17"/>
    </row>
    <row r="74" spans="1:11" ht="9">
      <c r="A74" s="8"/>
      <c r="B74" s="30"/>
      <c r="C74" s="44"/>
      <c r="D74" s="44" t="s">
        <v>87</v>
      </c>
      <c r="E74" s="30" t="s">
        <v>61</v>
      </c>
      <c r="F74" s="46">
        <f>'[1]Disbursement'!F69</f>
        <v>312151.02</v>
      </c>
      <c r="G74" s="47"/>
      <c r="H74" s="46">
        <v>0</v>
      </c>
      <c r="I74" s="46"/>
      <c r="J74" s="53">
        <f t="shared" si="4"/>
        <v>312151.02</v>
      </c>
      <c r="K74" s="17"/>
    </row>
    <row r="75" spans="1:11" ht="9">
      <c r="A75" s="8"/>
      <c r="B75" s="30"/>
      <c r="C75" s="44"/>
      <c r="D75" s="44" t="s">
        <v>88</v>
      </c>
      <c r="E75" s="30" t="s">
        <v>76</v>
      </c>
      <c r="F75" s="53">
        <f>'[1]Disbursement'!F85+'[1]Disbursement'!F90</f>
        <v>4237072.68</v>
      </c>
      <c r="G75" s="47"/>
      <c r="H75" s="46">
        <v>0</v>
      </c>
      <c r="I75" s="46"/>
      <c r="J75" s="53">
        <f t="shared" si="4"/>
        <v>4237072.68</v>
      </c>
      <c r="K75" s="17"/>
    </row>
    <row r="76" spans="1:12" ht="9">
      <c r="A76" s="8"/>
      <c r="B76" s="30"/>
      <c r="C76" s="44"/>
      <c r="D76" s="44" t="s">
        <v>89</v>
      </c>
      <c r="E76" s="30" t="s">
        <v>36</v>
      </c>
      <c r="F76" s="53">
        <f>SUM(F67:F75)</f>
        <v>980277246.2600018</v>
      </c>
      <c r="G76" s="47"/>
      <c r="H76" s="46">
        <f>SUM(H67:H75)</f>
        <v>5460351.089999974</v>
      </c>
      <c r="I76" s="47"/>
      <c r="J76" s="53">
        <f t="shared" si="4"/>
        <v>985737597.3500018</v>
      </c>
      <c r="K76" s="17"/>
      <c r="L76" s="14"/>
    </row>
    <row r="77" spans="1:12" ht="9">
      <c r="A77" s="8"/>
      <c r="B77" s="30"/>
      <c r="C77" s="56" t="s">
        <v>18</v>
      </c>
      <c r="D77" s="64" t="s">
        <v>91</v>
      </c>
      <c r="E77" s="30"/>
      <c r="F77" s="53">
        <f>F65+F76</f>
        <v>3985157318.9900017</v>
      </c>
      <c r="G77" s="47"/>
      <c r="H77" s="46">
        <f>+H65+H76</f>
        <v>385083721.07</v>
      </c>
      <c r="I77" s="47"/>
      <c r="J77" s="53">
        <f t="shared" si="4"/>
        <v>4370241040.060001</v>
      </c>
      <c r="K77" s="17"/>
      <c r="L77" s="14"/>
    </row>
    <row r="78" spans="1:12" ht="9">
      <c r="A78" s="6"/>
      <c r="B78" s="65" t="s">
        <v>37</v>
      </c>
      <c r="C78" s="37" t="s">
        <v>70</v>
      </c>
      <c r="D78" s="37"/>
      <c r="E78" s="37"/>
      <c r="F78" s="66">
        <f>F63+F77</f>
        <v>10805119318.990002</v>
      </c>
      <c r="G78" s="47"/>
      <c r="H78" s="62">
        <f>H63+H77</f>
        <v>3776973721.07</v>
      </c>
      <c r="I78" s="47"/>
      <c r="J78" s="66">
        <f>J63+J77</f>
        <v>14582093040.060001</v>
      </c>
      <c r="K78" s="17"/>
      <c r="L78" s="16"/>
    </row>
    <row r="79" spans="1:11" ht="9">
      <c r="A79" s="12" t="s">
        <v>71</v>
      </c>
      <c r="B79" s="26"/>
      <c r="C79" s="26"/>
      <c r="D79" s="26"/>
      <c r="E79" s="26"/>
      <c r="F79" s="26"/>
      <c r="G79" s="67"/>
      <c r="H79" s="26"/>
      <c r="I79" s="67"/>
      <c r="J79" s="68"/>
      <c r="K79" s="21"/>
    </row>
    <row r="80" spans="1:11" ht="9">
      <c r="A80" s="8" t="s">
        <v>72</v>
      </c>
      <c r="B80" s="30"/>
      <c r="C80" s="30"/>
      <c r="D80" s="30"/>
      <c r="E80" s="30"/>
      <c r="F80" s="30"/>
      <c r="G80" s="30"/>
      <c r="H80" s="30"/>
      <c r="I80" s="30"/>
      <c r="J80" s="69"/>
      <c r="K80" s="22"/>
    </row>
    <row r="81" spans="1:11" ht="9">
      <c r="A81" s="6" t="s">
        <v>73</v>
      </c>
      <c r="B81" s="37"/>
      <c r="C81" s="37"/>
      <c r="D81" s="37"/>
      <c r="E81" s="37"/>
      <c r="F81" s="37"/>
      <c r="G81" s="37"/>
      <c r="H81" s="37"/>
      <c r="I81" s="37"/>
      <c r="J81" s="70"/>
      <c r="K81" s="23"/>
    </row>
    <row r="82" ht="9">
      <c r="J82" s="13"/>
    </row>
    <row r="84" spans="1:10" ht="9">
      <c r="A84" s="1" t="s">
        <v>7</v>
      </c>
      <c r="B84" s="1"/>
      <c r="C84" s="1"/>
      <c r="D84" s="1"/>
      <c r="E84" s="1"/>
      <c r="F84" s="7" t="s">
        <v>7</v>
      </c>
      <c r="G84" s="7"/>
      <c r="H84" s="7" t="s">
        <v>7</v>
      </c>
      <c r="I84" s="15"/>
      <c r="J84" s="7" t="s">
        <v>7</v>
      </c>
    </row>
  </sheetData>
  <printOptions horizontalCentered="1"/>
  <pageMargins left="0.5" right="0.5" top="0.5" bottom="0.5" header="0" footer="0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2002 HTF Status</dc:title>
  <dc:subject/>
  <dc:creator>Richard A. Osborne</dc:creator>
  <cp:keywords/>
  <dc:description/>
  <cp:lastModifiedBy>Brian Gray</cp:lastModifiedBy>
  <cp:lastPrinted>2005-12-08T19:02:14Z</cp:lastPrinted>
  <dcterms:created xsi:type="dcterms:W3CDTF">2001-01-16T12:58:29Z</dcterms:created>
  <dcterms:modified xsi:type="dcterms:W3CDTF">2006-02-21T18:21:52Z</dcterms:modified>
  <cp:category/>
  <cp:version/>
  <cp:contentType/>
  <cp:contentStatus/>
</cp:coreProperties>
</file>