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minimized="1" xWindow="120" yWindow="45" windowWidth="24240" windowHeight="12330" tabRatio="667" activeTab="1"/>
  </bookViews>
  <sheets>
    <sheet name="Cover Sheet" sheetId="1" r:id="rId1"/>
    <sheet name="Notice" sheetId="2" r:id="rId2"/>
    <sheet name="Trends" sheetId="3" r:id="rId3"/>
    <sheet name="MF33G_Jan_Mar" sheetId="4" r:id="rId4"/>
    <sheet name="MF33G_Apr_Jun" sheetId="5" r:id="rId5"/>
    <sheet name="MF33G_Jul_Sep" sheetId="6" r:id="rId6"/>
    <sheet name="MF33G_Oct_Dec" sheetId="7" r:id="rId7"/>
    <sheet name="MF33GA" sheetId="8" r:id="rId8"/>
    <sheet name="MF33CO" sheetId="9" r:id="rId9"/>
    <sheet name="MF33SF_Curr" sheetId="10" r:id="rId10"/>
    <sheet name="MF33SF_Prev" sheetId="11" r:id="rId11"/>
    <sheet name="MF121TP1" sheetId="12" r:id="rId12"/>
    <sheet name="MF121TP2" sheetId="13" r:id="rId13"/>
    <sheet name="MF121TP3" sheetId="14" r:id="rId14"/>
    <sheet name="MF121TP4" sheetId="15" r:id="rId15"/>
    <sheet name="Macro" sheetId="16" state="hidden" r:id="rId16"/>
  </sheets>
  <definedNames>
    <definedName name="Cover_Data">'Cover Sheet'!$A$2:$L$3</definedName>
    <definedName name="MF121T_Data">'MF121TP1'!$B$13:$J$69</definedName>
    <definedName name="MF121T_Dates">'MF121TP1'!$B$2:$D$3</definedName>
    <definedName name="MF121T_FN_1">'MF121TP2'!$B$10:$E$65</definedName>
    <definedName name="MF121T_FN_2">'MF121TP2'!$B$58:$E$93</definedName>
    <definedName name="MF121T_FN_3">'MF121TP2'!$B$102:$E$137</definedName>
    <definedName name="MF121T_FN_Dates">'MF121TP2'!$B$2:$D$3</definedName>
    <definedName name="MF121T_TR_1">'MF121TP3'!$B$10:$F$45</definedName>
    <definedName name="MF121T_TR_1_CONT_1">'MF121TP3'!$I$10:$M$45</definedName>
    <definedName name="MF121T_TR_2">'MF121TP3'!$B$56:$F$91</definedName>
    <definedName name="MF121T_TR_2_CONT_1">'MF121TP3'!$I$56:$M$91</definedName>
    <definedName name="MF121TFT">'MF121TP4'!$B$10:$E$34</definedName>
    <definedName name="MF33CO_Data">'MF33CO'!$B$13:$O$68</definedName>
    <definedName name="MF33G_Q1">'MF33G_Jan_Mar'!$B$13:$K$68</definedName>
    <definedName name="MF33G_Q1Dates">'MF33G_Jan_Mar'!$B$2:$H$3</definedName>
    <definedName name="MF33G_Q2">'MF33G_Apr_Jun'!$B$13:$K$68</definedName>
    <definedName name="MF33G_Q2Dates">'MF33G_Apr_Jun'!$B$2:$H$3</definedName>
    <definedName name="MF33G_Q3">'MF33G_Jul_Sep'!$B$13:$K$68</definedName>
    <definedName name="MF33G_Q3Dates">'MF33G_Jul_Sep'!$B$2:$H$3</definedName>
    <definedName name="MF33G_Q4">'MF33G_Oct_Dec'!$B$13:$K$68</definedName>
    <definedName name="MF33G_Q4Dates">'MF33G_Oct_Dec'!$B$2:$H$3</definedName>
    <definedName name="MF33GA_Data">'MF33GA'!$B$13:$O$68</definedName>
    <definedName name="MF33GA_Dates">'MF33GA'!$B$2:$D$3</definedName>
    <definedName name="MF33SF_Data_Curr">'MF33SF_Curr'!$B$13:$O$68</definedName>
    <definedName name="MF33SF_Data_Prev">'MF33SF_Prev'!$B$13:$O$68</definedName>
    <definedName name="MF33SF_Dates_Curr">'MF33SF_Curr'!$B$2:$P$3</definedName>
    <definedName name="MF33SF_Dates_Prev">'MF33SF_Prev'!$B$2:$P$3</definedName>
    <definedName name="Month_Range">'Cover Sheet'!$A$33:$B$34</definedName>
    <definedName name="Month_Year">'Cover Sheet'!$E$5:$E$6</definedName>
    <definedName name="Months_Table">'Macro'!$C$4:$E$15</definedName>
    <definedName name="Percent_Change">'Cover Sheet'!$A$42:$C$48</definedName>
    <definedName name="_xlnm.Print_Area" localSheetId="11">'MF121TP1'!$A$1:$K$70</definedName>
    <definedName name="_xlnm.Print_Area" localSheetId="12">'MF121TP2'!$A$1:$F$138</definedName>
    <definedName name="_xlnm.Print_Area" localSheetId="13">'MF121TP3'!$A$1:$N$95</definedName>
    <definedName name="_xlnm.Print_Area" localSheetId="14">'MF121TP4'!$A$1:$F$38</definedName>
    <definedName name="_xlnm.Print_Area" localSheetId="3">'MF33G_Jan_Mar'!$A$1:$K$71</definedName>
    <definedName name="_xlnm.Print_Area" localSheetId="7">'MF33GA'!$A$1:$P$72</definedName>
    <definedName name="_xlnm.Print_Area" localSheetId="1">'Notice'!$A$1:$J$35</definedName>
    <definedName name="Reporting_Date">'Cover Sheet'!$A$5:$B$6</definedName>
    <definedName name="Trends_Data">'Trends'!$A$2:$M$3</definedName>
    <definedName name="US_Total">'Cover Sheet'!$A$36:$C$36</definedName>
    <definedName name="Year_Range">'Cover Sheet'!$A$35:$B$35</definedName>
  </definedNames>
  <calcPr fullCalcOnLoad="1"/>
</workbook>
</file>

<file path=xl/sharedStrings.xml><?xml version="1.0" encoding="utf-8"?>
<sst xmlns="http://schemas.openxmlformats.org/spreadsheetml/2006/main" count="1944" uniqueCount="559">
  <si>
    <t>Line</t>
  </si>
  <si>
    <t>USPct</t>
  </si>
  <si>
    <t>NEPct</t>
  </si>
  <si>
    <t>NCPct</t>
  </si>
  <si>
    <t>SAPct</t>
  </si>
  <si>
    <t>SGPct</t>
  </si>
  <si>
    <t>WPct</t>
  </si>
  <si>
    <t>CurrMon</t>
  </si>
  <si>
    <t>CurrYear</t>
  </si>
  <si>
    <t>PrevYear</t>
  </si>
  <si>
    <t>MonSpan</t>
  </si>
  <si>
    <t>PubNum</t>
  </si>
  <si>
    <t>0</t>
  </si>
  <si>
    <t>-17.1</t>
  </si>
  <si>
    <t>-11.6</t>
  </si>
  <si>
    <t>-12.9</t>
  </si>
  <si>
    <t>-10.2</t>
  </si>
  <si>
    <t>-16</t>
  </si>
  <si>
    <t>October</t>
  </si>
  <si>
    <t>2020</t>
  </si>
  <si>
    <t>2019</t>
  </si>
  <si>
    <t>January - October</t>
  </si>
  <si>
    <t>-020-021</t>
  </si>
  <si>
    <t xml:space="preserve">Monthly Motor Fuel </t>
  </si>
  <si>
    <t>Reported by States</t>
  </si>
  <si>
    <t>Based on reported and estimated data. See Notice on page 2.</t>
  </si>
  <si>
    <t>National Gasoline Sales</t>
  </si>
  <si>
    <t>MonthRange</t>
  </si>
  <si>
    <t>StartEnd</t>
  </si>
  <si>
    <t>REGION</t>
  </si>
  <si>
    <t>PERCENT CHANGE</t>
  </si>
  <si>
    <t>Region</t>
  </si>
  <si>
    <t>change</t>
  </si>
  <si>
    <t>Total</t>
  </si>
  <si>
    <t>North-East</t>
  </si>
  <si>
    <t>North-Central</t>
  </si>
  <si>
    <t>South-Atlantic</t>
  </si>
  <si>
    <t>South-Gulf</t>
  </si>
  <si>
    <t>Western</t>
  </si>
  <si>
    <t>Electronic Tables Available on the Internet</t>
  </si>
  <si>
    <t>The tables in this report can be found each month on the Office of Highway Policy Information webpage under Products and Publications. The publication is titled "Monthly Motor Fuel Reported by States."</t>
  </si>
  <si>
    <t>The web address is as follows:</t>
  </si>
  <si>
    <t>https://www.fhwa.dot.gov/ohim/mmfr/mmfrpage.htm</t>
  </si>
  <si>
    <t>Questions about this Report</t>
  </si>
  <si>
    <t>If you have questions concerning this report, contact;</t>
  </si>
  <si>
    <t>Federal Highway Administration</t>
  </si>
  <si>
    <t>Office of Highway Policy Information (OHPI)</t>
  </si>
  <si>
    <t>1200 New Jersey Avenue SE</t>
  </si>
  <si>
    <t>Washington, DC 20590</t>
  </si>
  <si>
    <t>Important Notice</t>
  </si>
  <si>
    <t>The Monthly Motor Fuel Reported by States report is only available on the FHWA Office of Highway Policy Information website.</t>
  </si>
  <si>
    <t>Data in the tables are subject to change because the States may revise and update their data. Effective with the May 2005 report, the table MF-121T will no longer show tax rate changes during the year. The table only shows the most current tax rate and the effective date.</t>
  </si>
  <si>
    <t>In the event that a State has not yet reported data, the tables MF33G, MF33GA, MF33SF, and the Cover Sheet will show estimates based on the State's previous year's data and that State's region percent change. If the previous year's data is unavailable, a dash (-) will be displayed. Estimated data for the States are in bold fonts.</t>
  </si>
  <si>
    <t>Entries</t>
  </si>
  <si>
    <t>PercentAmt</t>
  </si>
  <si>
    <t>GasLow</t>
  </si>
  <si>
    <t>GasHi</t>
  </si>
  <si>
    <t>DieLow</t>
  </si>
  <si>
    <t>DieHi</t>
  </si>
  <si>
    <t>GasAv</t>
  </si>
  <si>
    <t>CurrFullDate</t>
  </si>
  <si>
    <t>MonthsSpan</t>
  </si>
  <si>
    <t>1</t>
  </si>
  <si>
    <t>42</t>
  </si>
  <si>
    <t>-13.3</t>
  </si>
  <si>
    <t>8.009</t>
  </si>
  <si>
    <t>57.6</t>
  </si>
  <si>
    <t>4</t>
  </si>
  <si>
    <t>74.1</t>
  </si>
  <si>
    <t>27.9</t>
  </si>
  <si>
    <t>02/11/2021</t>
  </si>
  <si>
    <t>Motor Fuel Trends</t>
  </si>
  <si>
    <t>Gasoline Sales</t>
  </si>
  <si>
    <t>The gasoline volume shown in this report is a cumulative tabulation of gross volume reported by wholesale distributors to State motor fuel tax agencies. It includes highway use, non-highway use, and losses. There is a lag of up to six weeks between the wholesale transactions reported and retail sales to consumers. Travel trends are reported monthly in Traffic Volume Trends based on actual traffic counts at permanent traffic recorders operated by the State highway agencies and reflect highway use of fuel. The vehicle-miles reported includes all vehicles, regardless of fuel type. While data in both reports reflect changes in trends, large monthly changes can be caused by exceptional weather conditions, variations in timing of holidays, or processing delays.</t>
  </si>
  <si>
    <t xml:space="preserve"> </t>
  </si>
  <si>
    <t>Motor Fuel Taxation</t>
  </si>
  <si>
    <t>Traditionally, State fuel tax rates could only be changed with legislation, but 10 States now have variable rate motor fuel taxes. These taxes are adjusted at specified intervals annually, semi-annually, or quarterly--usually on the table, MF-121T. Adjustments to variable tax rates are announced by State tax agencies shortly before the effective date of the change.</t>
  </si>
  <si>
    <t>Entries_1</t>
  </si>
  <si>
    <t>Entries_2</t>
  </si>
  <si>
    <t>Entries_3</t>
  </si>
  <si>
    <t>CurrDate</t>
  </si>
  <si>
    <t>2</t>
  </si>
  <si>
    <t>52</t>
  </si>
  <si>
    <t>Comparison of Gross Volume of Gasoline/Gasohol</t>
  </si>
  <si>
    <t>Reported by States (1)</t>
  </si>
  <si>
    <t>TABLE MF-33G</t>
  </si>
  <si>
    <t xml:space="preserve">   (GALLONS)</t>
  </si>
  <si>
    <t>January</t>
  </si>
  <si>
    <t xml:space="preserve">Calendar </t>
  </si>
  <si>
    <t>February</t>
  </si>
  <si>
    <t>March</t>
  </si>
  <si>
    <t>STATE</t>
  </si>
  <si>
    <t>Year</t>
  </si>
  <si>
    <t>Cumulative</t>
  </si>
  <si>
    <t>Volume (3)</t>
  </si>
  <si>
    <t xml:space="preserve">Volume </t>
  </si>
  <si>
    <t>Pct Chg(2)</t>
  </si>
  <si>
    <t>State</t>
  </si>
  <si>
    <t>JanVol</t>
  </si>
  <si>
    <t>JanCuV</t>
  </si>
  <si>
    <t>JanCuP</t>
  </si>
  <si>
    <t>FebVol</t>
  </si>
  <si>
    <t>FebCuV</t>
  </si>
  <si>
    <t>FebCuP</t>
  </si>
  <si>
    <t>MarVol</t>
  </si>
  <si>
    <t>MarCuV</t>
  </si>
  <si>
    <t>MarCuP</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</si>
  <si>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</si>
  <si>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</si>
  <si>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</si>
  <si>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</si>
  <si>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</si>
  <si>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</si>
  <si>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</si>
  <si>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</si>
  <si>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</si>
  <si>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</si>
  <si>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</si>
  <si>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</si>
  <si>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</si>
  <si>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</si>
  <si>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</si>
  <si>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</si>
  <si>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</si>
  <si>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</si>
  <si>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</si>
  <si>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</si>
  <si>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</si>
  <si>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</si>
  <si>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</si>
  <si>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</si>
  <si>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</si>
  <si>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</si>
  <si>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</si>
  <si>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</si>
  <si>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</si>
  <si>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</si>
  <si>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</si>
  <si>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</si>
  <si>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</si>
  <si>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</si>
  <si>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</si>
  <si>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</si>
  <si>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</si>
  <si>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</si>
  <si>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</si>
  <si>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</si>
  <si>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</si>
  <si>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</si>
  <si>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</si>
  <si>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</si>
  <si>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</si>
  <si>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</si>
  <si>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</si>
  <si>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</si>
  <si>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</si>
  <si>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</si>
  <si>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</si>
  <si>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Totals (2)</t>
  </si>
  <si>
    <t>Puerto Rico</t>
  </si>
  <si>
    <t>Grand Total (2)</t>
  </si>
  <si>
    <t>(1) Exports and dealer transfers are excluded where possible. Cumulative figures include revisions of data for prior months, Valoume indicates both gasoline and gasohol.</t>
  </si>
  <si>
    <t>(2) Percent change is form comparable period of prior year and includes only States shown. Totals include only those States for which data are shown.</t>
  </si>
  <si>
    <t>(3) FHWA estimates are in bold fonts. Upon receipt of the State's actual gallons the state data will automatically be updated upon the next iteration of the report.</t>
  </si>
  <si>
    <t>3</t>
  </si>
  <si>
    <t>51</t>
  </si>
  <si>
    <t>April</t>
  </si>
  <si>
    <t>May</t>
  </si>
  <si>
    <t>June</t>
  </si>
  <si>
    <t>AprVol</t>
  </si>
  <si>
    <t>AprCuV</t>
  </si>
  <si>
    <t>AprCuP</t>
  </si>
  <si>
    <t>mayVol</t>
  </si>
  <si>
    <t>MayCuV</t>
  </si>
  <si>
    <t>MayCuP</t>
  </si>
  <si>
    <t>JunVol</t>
  </si>
  <si>
    <t>JunCuV</t>
  </si>
  <si>
    <t>JunCuP</t>
  </si>
  <si>
    <t>50</t>
  </si>
  <si>
    <t>48</t>
  </si>
  <si>
    <t>July</t>
  </si>
  <si>
    <t>August</t>
  </si>
  <si>
    <t>September</t>
  </si>
  <si>
    <t>JulVol</t>
  </si>
  <si>
    <t>JulCuV</t>
  </si>
  <si>
    <t>JulCuP</t>
  </si>
  <si>
    <t>AugVol</t>
  </si>
  <si>
    <t>AugCuV</t>
  </si>
  <si>
    <t>AugCuP</t>
  </si>
  <si>
    <t>SepVol</t>
  </si>
  <si>
    <t>SepCuV</t>
  </si>
  <si>
    <t>SepCuP</t>
  </si>
  <si>
    <t>5</t>
  </si>
  <si>
    <t>43</t>
  </si>
  <si>
    <t>November</t>
  </si>
  <si>
    <t>December</t>
  </si>
  <si>
    <t>Volume</t>
  </si>
  <si>
    <t>Percent Change</t>
  </si>
  <si>
    <t>OctVol</t>
  </si>
  <si>
    <t>OctCuV</t>
  </si>
  <si>
    <t>OctCuP</t>
  </si>
  <si>
    <t>NovVol</t>
  </si>
  <si>
    <t>NovCuV</t>
  </si>
  <si>
    <t>NovCuP</t>
  </si>
  <si>
    <t>DecVol</t>
  </si>
  <si>
    <t>DecCuV</t>
  </si>
  <si>
    <t>DecCuP</t>
  </si>
  <si>
    <t>6</t>
  </si>
  <si>
    <t>TABLE MF-33GA</t>
  </si>
  <si>
    <t>January (2)</t>
  </si>
  <si>
    <t>February (2)</t>
  </si>
  <si>
    <t>March (2)</t>
  </si>
  <si>
    <t>April (2)</t>
  </si>
  <si>
    <t>May (2)</t>
  </si>
  <si>
    <t>June (2)</t>
  </si>
  <si>
    <t>July (2)</t>
  </si>
  <si>
    <t>August (2)</t>
  </si>
  <si>
    <t>September (2)</t>
  </si>
  <si>
    <t>October (2)</t>
  </si>
  <si>
    <t>November (2)</t>
  </si>
  <si>
    <t>December (2)</t>
  </si>
  <si>
    <t>MayVol</t>
  </si>
  <si>
    <t>US Total</t>
  </si>
  <si>
    <t>Grand Total</t>
  </si>
  <si>
    <t xml:space="preserve">(1) This table shows gross volume of gasoline and gasohol reported by wholesale distributors in each State. The data are taken from State taxation reports and may refelct time lags of 6 weeks or more between the </t>
  </si>
  <si>
    <t>wholesale and retail levels. The data indude highway use, non-highway use, and losses.</t>
  </si>
  <si>
    <t>(2) FHWA estimates are in bold fonts. Upon receipt of the State's actual gallons, the State data will automatically be updated upon the next iteration of this report. See the Notice on page 2.</t>
  </si>
  <si>
    <t>TABLE MF-33CO</t>
  </si>
  <si>
    <t>Entries_4</t>
  </si>
  <si>
    <t>Entries_5</t>
  </si>
  <si>
    <t>Entries_6</t>
  </si>
  <si>
    <t>Entries_7</t>
  </si>
  <si>
    <t>Entries_8</t>
  </si>
  <si>
    <t>Entries_9</t>
  </si>
  <si>
    <t>Entries_10</t>
  </si>
  <si>
    <t>Entries_11</t>
  </si>
  <si>
    <t>Entries_12</t>
  </si>
  <si>
    <t>7</t>
  </si>
  <si>
    <t>49</t>
  </si>
  <si>
    <t>47</t>
  </si>
  <si>
    <t>TABLE MF-33SF</t>
  </si>
  <si>
    <t>(1) This table shows gross volume of special fuels (diesel and alternative fuels) reported by the State motor fuel tax agencies.</t>
  </si>
  <si>
    <t xml:space="preserve">(2) FHWA estimates are shown in bold fonts. Upon receipt of the State's actual gallons, the State data will </t>
  </si>
  <si>
    <t xml:space="preserve">Where possible, fuel consumed by all levels and all non-highway use has been excluded. Further adjustments may be </t>
  </si>
  <si>
    <t xml:space="preserve"> automatically be updated upon the next iteration of this report. See Notice on page 2.</t>
  </si>
  <si>
    <t>made during the year end analysis. Most data reflect retail sales , but a number of States tax special fuels at the wholesale level.</t>
  </si>
  <si>
    <t>When interstate motor carrier fuel volume is reported quarterly to FHWA, the volume is shown in the third month of the quarter.</t>
  </si>
  <si>
    <t>January 2/</t>
  </si>
  <si>
    <t>February 2/</t>
  </si>
  <si>
    <t>March 2/</t>
  </si>
  <si>
    <t>April 2/</t>
  </si>
  <si>
    <t>May 2/</t>
  </si>
  <si>
    <t>June 2/</t>
  </si>
  <si>
    <t>July 2/</t>
  </si>
  <si>
    <t>August 2/</t>
  </si>
  <si>
    <t>September 2/</t>
  </si>
  <si>
    <t>October 2/</t>
  </si>
  <si>
    <t>November 2/</t>
  </si>
  <si>
    <t>December 2/</t>
  </si>
  <si>
    <t>8</t>
  </si>
  <si>
    <t>Tax Rates on Motor Fuel (1)</t>
  </si>
  <si>
    <t>TABLE MF-121T</t>
  </si>
  <si>
    <t>Page 1 of 3</t>
  </si>
  <si>
    <t>Gasoline</t>
  </si>
  <si>
    <t>Diesel</t>
  </si>
  <si>
    <t>Liquefied Petroleum Gas</t>
  </si>
  <si>
    <t>Gasohol (2)</t>
  </si>
  <si>
    <t>Rate</t>
  </si>
  <si>
    <t>Effective Date</t>
  </si>
  <si>
    <t>GasolineRate</t>
  </si>
  <si>
    <t>GasolineEffDate</t>
  </si>
  <si>
    <t>DieselRate</t>
  </si>
  <si>
    <t>DieselEffDate</t>
  </si>
  <si>
    <t>LiquefiedRate</t>
  </si>
  <si>
    <t>LiquefiedEffDate</t>
  </si>
  <si>
    <t>GasoholRate</t>
  </si>
  <si>
    <t>GasoholEffDate</t>
  </si>
  <si>
    <t>09/01/19</t>
  </si>
  <si>
    <t>-</t>
  </si>
  <si>
    <t>10/03/95</t>
  </si>
  <si>
    <t>09/01/09</t>
  </si>
  <si>
    <t>07/01/00</t>
  </si>
  <si>
    <t>10/01/19</t>
  </si>
  <si>
    <t>04/01/91</t>
  </si>
  <si>
    <t>07/01/20</t>
  </si>
  <si>
    <t>10/01/96</t>
  </si>
  <si>
    <t>01/01/91</t>
  </si>
  <si>
    <t>01/01/92</t>
  </si>
  <si>
    <t>01/01/17</t>
  </si>
  <si>
    <t>07/01/04</t>
  </si>
  <si>
    <t>07/01/19</t>
  </si>
  <si>
    <t>07/01/05</t>
  </si>
  <si>
    <t>01/01/95</t>
  </si>
  <si>
    <t>01/01/20</t>
  </si>
  <si>
    <t>10/01/09</t>
  </si>
  <si>
    <t>01/01/65</t>
  </si>
  <si>
    <t>01/01/16</t>
  </si>
  <si>
    <t>07/01/91</t>
  </si>
  <si>
    <t>07/01/15</t>
  </si>
  <si>
    <t>03/01/15</t>
  </si>
  <si>
    <t>07/01/03</t>
  </si>
  <si>
    <t>01/01/90</t>
  </si>
  <si>
    <t>07/01/11</t>
  </si>
  <si>
    <t>08/01/99</t>
  </si>
  <si>
    <t>07/30/13</t>
  </si>
  <si>
    <t>04/01/20</t>
  </si>
  <si>
    <t>07/01/12</t>
  </si>
  <si>
    <t>08/01/00</t>
  </si>
  <si>
    <t>01/31/89</t>
  </si>
  <si>
    <t>04/01/96</t>
  </si>
  <si>
    <t>01/01/98</t>
  </si>
  <si>
    <t>10/02/92</t>
  </si>
  <si>
    <t>11/01/16</t>
  </si>
  <si>
    <t>07/01/88</t>
  </si>
  <si>
    <t>07/01/95</t>
  </si>
  <si>
    <t>01/01/02</t>
  </si>
  <si>
    <t>07/01/18</t>
  </si>
  <si>
    <t>04/01/15</t>
  </si>
  <si>
    <t>04/01/99</t>
  </si>
  <si>
    <t>10/01/91</t>
  </si>
  <si>
    <t>09/01/97</t>
  </si>
  <si>
    <t>01/01/19</t>
  </si>
  <si>
    <t>05/01/97</t>
  </si>
  <si>
    <t>07/01/17</t>
  </si>
  <si>
    <t>07/01/13</t>
  </si>
  <si>
    <t>01/01/15</t>
  </si>
  <si>
    <t>07/01/16</t>
  </si>
  <si>
    <t>04/01/06</t>
  </si>
  <si>
    <t>07/01/75</t>
  </si>
  <si>
    <t>01/15/15</t>
  </si>
  <si>
    <t>Mean</t>
  </si>
  <si>
    <t>Weighted Avg</t>
  </si>
  <si>
    <t>Federal Tax</t>
  </si>
  <si>
    <t>10/01/97</t>
  </si>
  <si>
    <t>01/01/05</t>
  </si>
  <si>
    <t>9</t>
  </si>
  <si>
    <t>Tax Rates on Motor Fuel - Footnotes A</t>
  </si>
  <si>
    <t xml:space="preserve">Created On: </t>
  </si>
  <si>
    <t>Page 2 of 3</t>
  </si>
  <si>
    <t>RowNum</t>
  </si>
  <si>
    <t>Date</t>
  </si>
  <si>
    <t>Comments</t>
  </si>
  <si>
    <t>1/1/2002 12:00:00 AM</t>
  </si>
  <si>
    <t>The gasoline, gasohol, and diesel rates include a 2 cents per gallon inspection fee.  Alabama-registered LPG vehicles pay an annual fee based</t>
  </si>
  <si>
    <t>on vehicle type in lieu of the volume tax.</t>
  </si>
  <si>
    <t>7/1/2000 12:00:00 AM</t>
  </si>
  <si>
    <t>The fuel tax on diesel remains at 18 cents per gallon for light and exempt vehicles, but is set at 26 cents per gallon if used to propel a</t>
  </si>
  <si>
    <t/>
  </si>
  <si>
    <t>truck with more than two axles or with a declared gross weight over 26,000 pounds.</t>
  </si>
  <si>
    <t>The gasoline, gasohol, and diesel rates include 0.4 cents per gallon Environmental Assurance Fee.  Applicants for LPG user permits must pay a</t>
  </si>
  <si>
    <t>fee in lieu of the volume tax.</t>
  </si>
  <si>
    <t>LPG users may pay an annual fee in lieu of the volume tax.</t>
  </si>
  <si>
    <t>Owners of LPG vehicles registered in the State must pay an annual fee in lieu of the volume tax.</t>
  </si>
  <si>
    <t>The tax is computed at 5% of the gross earnings from the first sale of a petroleum product in the State.</t>
  </si>
  <si>
    <t>10</t>
  </si>
  <si>
    <t>8/1/1981 12:00:00 AM</t>
  </si>
  <si>
    <t>In addition to the fixed tax rates shown, there is a Hazardous Substance Cleanup Act (HSCA) Tax. HSCA is a 0.9 percent tax on all taxable gross</t>
  </si>
  <si>
    <t>11</t>
  </si>
  <si>
    <t>receipts from the sale of petroleum or petroleum products.</t>
  </si>
  <si>
    <t>12</t>
  </si>
  <si>
    <t>Tax rates are variable, adjusted annually.  For gasoline and gasohol, in addition to the rates shown, there is a State-imposed State</t>
  </si>
  <si>
    <t>13</t>
  </si>
  <si>
    <t>Comprehensive Enhanced Transportation System (SCETS) tax that varies by county.  All counties levy the SCETS tax on gasoline, but only one</t>
  </si>
  <si>
    <t>14</t>
  </si>
  <si>
    <t>levies less than the maximum rate.  Natural gas-powered vehicles registered in the State will not pay any tax on alternative fuels from January</t>
  </si>
  <si>
    <t>15</t>
  </si>
  <si>
    <t>1, 2014 through January 1, 2019.</t>
  </si>
  <si>
    <t>16</t>
  </si>
  <si>
    <t>Effective 01/01/02, alternative fuels pay an amount proportional to the diesel tax as follows: .29 for ethanol, .5 for bio-diesel, and .33 for</t>
  </si>
  <si>
    <t>17</t>
  </si>
  <si>
    <t>LPG.  An additional 1 cent is added to these amounts, and then rounded to the nearest 1 cent.</t>
  </si>
  <si>
    <t>18</t>
  </si>
  <si>
    <t>LPG users may pay an annual fee based on vehicle weight in lieu of volume tax.</t>
  </si>
  <si>
    <t>19</t>
  </si>
  <si>
    <t>Motor carriers pay an additional 6.3 cents per gallon on gasoline, 6.5 cents on diesel, and 5.9 cents on LPG.</t>
  </si>
  <si>
    <t>20</t>
  </si>
  <si>
    <t>Motor carriers pay an additional 11 cents per gallon.  LPG vehicles pay an annual fee.</t>
  </si>
  <si>
    <t>21</t>
  </si>
  <si>
    <t>Effective 07/01/02, motor fuel tax rates will be adjusted annually based on the amounts of ethanol blended gasoline being sold and distributed</t>
  </si>
  <si>
    <t>22</t>
  </si>
  <si>
    <t>annually.</t>
  </si>
  <si>
    <t>23</t>
  </si>
  <si>
    <t>LPG users may pay an annual fee based on mileage and gross vehicle weight in lieu of the volume tax.</t>
  </si>
  <si>
    <t>24</t>
  </si>
  <si>
    <t>Tax rates are variable, adjusted quarterly.  A 2 percent surtax is imposed on gasoline and 4.7 percent on special fuels for any vehicle with 3</t>
  </si>
  <si>
    <t>25</t>
  </si>
  <si>
    <t>or more axles.  The gasoline, gasohol, and diesel rates include 1.4 cents per gallon Petroleum Environmental Assurance Fee.</t>
  </si>
  <si>
    <t>26</t>
  </si>
  <si>
    <t>Rates are variable, adjusted every February based on past years Consumer Price Index.  Rates are effective on the following July 1.</t>
  </si>
  <si>
    <t>27</t>
  </si>
  <si>
    <t>There is a credit to the wholesaler of 15 cents per gallon of alcohol used to make gasohol.</t>
  </si>
  <si>
    <t>28</t>
  </si>
  <si>
    <t>The gasoline, gasohol, and diesel rates include 0.4 cents per gallon dedicated to the Groundwater Protection Trust Fund.</t>
  </si>
  <si>
    <t>29</t>
  </si>
  <si>
    <t>LPG vehicles 18,000 pounds or less gross vehicle weight registered in the State pay an annual fee in lieu of the volume tax.</t>
  </si>
  <si>
    <t>30</t>
  </si>
  <si>
    <t>LPG vehicles pay 7 cents per gallon to a licensed dealer.  There is an alcohol distiller credit of 20 cents per gallon of alcohol produced in</t>
  </si>
  <si>
    <t>31</t>
  </si>
  <si>
    <t>the State with State agriculture products, and used to make gasohol.</t>
  </si>
  <si>
    <t>32</t>
  </si>
  <si>
    <t>Rates are variable, adjusted quarterly.  The gasoline and gasohol include 0.6 cents per gallon and diesel rate includes 0.2 cents per gallon</t>
  </si>
  <si>
    <t>33</t>
  </si>
  <si>
    <t>Petroleum Release Remedial Action Fee.  Effective 01/01/02, new Nebraska ethanol production facilities may receive an ethanol production credit</t>
  </si>
  <si>
    <t>34</t>
  </si>
  <si>
    <t>equal to 18 cents per gallon of ethanol used to fuel motor vehicles.</t>
  </si>
  <si>
    <t>35</t>
  </si>
  <si>
    <t>The gasoline, gasohol, and diesel rates include 1.5 cents per gallon Oil Discharge and Disposal Cleanup Fee.  Alternative fuel vehicles pay</t>
  </si>
  <si>
    <t xml:space="preserve">(1) This table shows motor-fuel tax rates in effect as of January 1 and any subsequent changes that have occurred through the date shown in the title. Only taxes that are levied as a dollar amount per volume of motor fuel are included on sheet one. Taxes that apply to all petroleum products with distinguishing motor fuel are omitted. </t>
  </si>
  <si>
    <t xml:space="preserve">(2) The gasohol rates shown are for gasoline blended with 10 percent ethanol. NOTE: The States which have exemptions are Hawaii (1 cent), Iowa (2 cents) Maine (6.5 cents), and Montana (4 cents).  </t>
  </si>
  <si>
    <t>Tax Rates on Motor Fuel - Footnotes B</t>
  </si>
  <si>
    <t>36</t>
  </si>
  <si>
    <t>twice the usual registration fee in lieu of the volume tax.</t>
  </si>
  <si>
    <t>37</t>
  </si>
  <si>
    <t>In addition to the rates shown, there is a Petroleum Products Gross Receipts Tax.  The tax is computed on a cents-per-gallon basis and is</t>
  </si>
  <si>
    <t>38</t>
  </si>
  <si>
    <t>applicable to a wide variety of petroleum products.</t>
  </si>
  <si>
    <t>39</t>
  </si>
  <si>
    <t>The gasoline, gasohol, and diesel rates include the Petroleum Products Loading Fee of $150 per 8,000 gallons (1.875 cents per gallon).  Owners</t>
  </si>
  <si>
    <t>40</t>
  </si>
  <si>
    <t>of LPG-powered vehicles up to 54,000 pounds gross vehicle weight may pay an annual fee in lieu of the volume tax.</t>
  </si>
  <si>
    <t>41</t>
  </si>
  <si>
    <t>Rates are variable, adjusted annually.  Rates include the Petroleum Business Tax of 17 cents per gallon.  The gasoline rate includes a 0.5 mill</t>
  </si>
  <si>
    <t>(0.05 cents) per gallon Petroleum Testing Fee.</t>
  </si>
  <si>
    <t>Rates are variable, adjusted semiannually.</t>
  </si>
  <si>
    <t>44</t>
  </si>
  <si>
    <t>A special excise tax of 2% is imposed on all sales of special fuel (diesel or LPG) that are exempted from the volume tax if the fuel is sold</t>
  </si>
  <si>
    <t>45</t>
  </si>
  <si>
    <t>for use in the State.  There is a producer credit of 40 cents per gallon of agriculturally derived alcohol produced in the State and used to</t>
  </si>
  <si>
    <t>46</t>
  </si>
  <si>
    <t>make gasohol.</t>
  </si>
  <si>
    <t>Rates shown include 1 cent per gallon tax dedicated to the Petroleum Underground Tank Release Environmental Cleanup Indemnity Fund.  When the</t>
  </si>
  <si>
    <t>Fund reaches specified balance, future tax revenues will be deposited in a highway fund.  The gasoline, gasohol, and LPG rates include 0.08</t>
  </si>
  <si>
    <t>cents for fuel inspection.  LPG users may pay an annual fee in lieu of the volume tax.</t>
  </si>
  <si>
    <t>The diesel and LPG rates shown are paid by users for vehicles not under the jurisdiction of Public Utility Commissioner.  Vehicles under the</t>
  </si>
  <si>
    <t>jurisdiction of the Public Utilities Commissioner and paying motor-carrier fees are exempt from payment of the motor-fuel tax.</t>
  </si>
  <si>
    <t>The rates include the Oil Franchise Tax for Maintenance and Construction, a variable rate tax adjusted annually.  LPG rate is based on the</t>
  </si>
  <si>
    <t>53</t>
  </si>
  <si>
    <t>gasolie gallon equivalent.</t>
  </si>
  <si>
    <t>54</t>
  </si>
  <si>
    <t>Rates includes 1 cent per gallon tax for the Underground Storage Tank Financial Responsibility Fund.</t>
  </si>
  <si>
    <t>55</t>
  </si>
  <si>
    <t>As of 7/1/2009, South Dakota taxes gasoline at 22 cents and ethyl alcohol at 8 cents.</t>
  </si>
  <si>
    <t>56</t>
  </si>
  <si>
    <t>57</t>
  </si>
  <si>
    <t>LPG is tax exempt if user purchases annual exemption certificate.</t>
  </si>
  <si>
    <t>58</t>
  </si>
  <si>
    <t>Diesel vehicles 10,000 pounds and over pay 26 cents per gallon.  LPG vehicles are subject to a registration fee 1.75 times the usual fee.  The</t>
  </si>
  <si>
    <t>59</t>
  </si>
  <si>
    <t>gasoline, gasohol, and diesel rates include 1 cents per gallon for the Petroleum Cleanup Fund.</t>
  </si>
  <si>
    <t>60</t>
  </si>
  <si>
    <t>Vehicles weighing 26,000 pounds or more having 3 or more axles pay an additional 3.5 cents per gallon.</t>
  </si>
  <si>
    <t>61</t>
  </si>
  <si>
    <t>Owners of LPG vehicles pay an annual fee.</t>
  </si>
  <si>
    <t>62</t>
  </si>
  <si>
    <t>Rates are variable, adjusted annually.</t>
  </si>
  <si>
    <t>63</t>
  </si>
  <si>
    <t>64</t>
  </si>
  <si>
    <t>LPG is subject to sales tax.  The gasoline, gasohol, and diesel rates include 1 cent for the Underground Storage Tank Corrective Action Account.</t>
  </si>
  <si>
    <t>65</t>
  </si>
  <si>
    <t>66</t>
  </si>
  <si>
    <t>67</t>
  </si>
  <si>
    <t>68</t>
  </si>
  <si>
    <t>69</t>
  </si>
  <si>
    <t>70</t>
  </si>
  <si>
    <t>Tax Rates on Motor Fuel - Footnotes C</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</si>
  <si>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</si>
  <si>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</si>
  <si>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</si>
  <si>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</si>
  <si>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</si>
  <si>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</si>
  <si>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</si>
  <si>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</si>
  <si>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</si>
  <si>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</si>
  <si>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</si>
  <si>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</si>
  <si>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</si>
  <si>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</si>
  <si>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</si>
  <si>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</si>
  <si>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</si>
  <si>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</si>
  <si>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</si>
  <si>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</si>
  <si>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</si>
  <si>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</si>
  <si>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</si>
  <si>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</si>
  <si>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</si>
  <si>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</si>
  <si>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</si>
  <si>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</si>
  <si>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</si>
  <si>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</si>
  <si>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</si>
  <si>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</si>
  <si>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</si>
  <si>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</si>
  <si>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</si>
  <si>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Tax Rates on Motor Fuel A</t>
  </si>
  <si>
    <t>Page 3 of 3</t>
  </si>
  <si>
    <t>Percent</t>
  </si>
  <si>
    <t>Sales Tax</t>
  </si>
  <si>
    <t>12/15/2001 12:00:00 AM</t>
  </si>
  <si>
    <t>Applies to fuel not taxable under volume tax laws.</t>
  </si>
  <si>
    <t>Applies to fuel not taxed under the motor-fuel or fuel-use taxes.  Liquified petroleum gas sold, used, or stored in State is exempt.</t>
  </si>
  <si>
    <t>Special fuel for municipal buses and gasoline are exempt.</t>
  </si>
  <si>
    <t>Applies to sales price including Federal and State motor-fuel taxes.</t>
  </si>
  <si>
    <t>Applies to fuel taxable under volume tax laws.</t>
  </si>
  <si>
    <t>A Petroleum Products Gross Earnings tax is applied to many petroleum products, in addition to the per gallon taxes shown on Sheet 1.</t>
  </si>
  <si>
    <t>A 3-percent second motor fuel tax and a 1-cent sales tax apply to the sales price including Federal motor-fuel tax.</t>
  </si>
  <si>
    <t>Applies to the sales price excluding Federal and State motor fuel taxes.  Alcohol fuels are exempt.</t>
  </si>
  <si>
    <t>Fuels subject to the motor fuel volume tax are exempt.</t>
  </si>
  <si>
    <t>Applies to the sales price excluding Federal and State motor fuel taxes.</t>
  </si>
  <si>
    <t>Applies to fuel not taxable under fuel tax laws, including those fuels taxable, then subject to refund.</t>
  </si>
  <si>
    <t>Applies to fuels not taxable under the volume tax laws.</t>
  </si>
  <si>
    <t>Applies to sales price, exclusive of Federal tax, of fuels not taxable under the volume tax laws.</t>
  </si>
  <si>
    <t>Applies to motor fuel not taxed at the maximum rate for highway use under the volume tax laws.</t>
  </si>
  <si>
    <t>Applies to fuels not taxable under motor fuel tax laws, unless exempt from the sales and use tax by statute.</t>
  </si>
  <si>
    <t>Applies to sales price including Federal volume tax, except when used in a passenger vehicle with capacity of 10 or more, for-hire, over regularly scheduled routes in the State.</t>
  </si>
  <si>
    <t>Gasoline is exempt. Diesel and alternative fuels subject to the volume tax are exempt.</t>
  </si>
  <si>
    <t>Applies to fuels not taxable under the volume tax laws.  Ethanol blends deductible under the gasoline tax laws are exempt.</t>
  </si>
  <si>
    <t>Applies only to the first $2 of the price of a gallon of motor fuel.  Counties have the option to use this cents-per-gallon method, or continue using their local percentage rates in their calculations.</t>
  </si>
  <si>
    <t>Applies to sales price of aviation gasoline only.</t>
  </si>
  <si>
    <t>pay quarterly.  Fee is based on vehicle weight and fuel efficiency.</t>
  </si>
  <si>
    <t>Applies to fuels not taxed or exempted under other laws.</t>
  </si>
  <si>
    <t>Applies to fuels not taxable under the volume tax laws.  Certain providers of public transportation of handicapped persons are exempt.</t>
  </si>
  <si>
    <t>Applies to sales price of LPG.  Gasoline and diesel subject to volume tax are exempt.</t>
  </si>
  <si>
    <t>Tax Rates on Motor Fuel B</t>
  </si>
  <si>
    <t>Motor Fuel Tax Rates for Selected Countries (1)</t>
  </si>
  <si>
    <t>(Cents Per Gallon)</t>
  </si>
  <si>
    <t>Country</t>
  </si>
  <si>
    <t>Belgium</t>
  </si>
  <si>
    <t>France</t>
  </si>
  <si>
    <t>Germany</t>
  </si>
  <si>
    <t>Italy</t>
  </si>
  <si>
    <t>Japan</t>
  </si>
  <si>
    <t>Netherlands</t>
  </si>
  <si>
    <t>United Kingdom</t>
  </si>
  <si>
    <t>United States(2)</t>
  </si>
  <si>
    <t>(1) Source for foreign rates is data collected by the U.S. Department of Energy form various sources. Rates were converted to U.S. currency using current exchange rates.</t>
  </si>
  <si>
    <t>(2) Includes the weighted average of State taxes as shown on Table MF-121T plus the Federal Tax.</t>
  </si>
  <si>
    <t>Months Table</t>
  </si>
  <si>
    <t>Jan</t>
  </si>
  <si>
    <t>Feb</t>
  </si>
  <si>
    <t>Mar</t>
  </si>
  <si>
    <t>Apr</t>
  </si>
  <si>
    <t>Jun</t>
  </si>
  <si>
    <t>Jul</t>
  </si>
  <si>
    <t>Aug</t>
  </si>
  <si>
    <t>Sep</t>
  </si>
  <si>
    <t>Oct</t>
  </si>
  <si>
    <t>Nov</t>
  </si>
  <si>
    <t>Dec</t>
  </si>
  <si>
    <t>Error occurred and was self-corrected.</t>
  </si>
  <si>
    <t>Tiffany Presmy</t>
  </si>
  <si>
    <t>Telephone: 202 366-5024</t>
  </si>
  <si>
    <t>Email:tiffany.presmy@dot.gov</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</si>
</sst>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71">
    <font>
      <sz val="10"/>
      <color theme="1"/>
      <name val="Arial"/>
      <family val="2"/>
    </font>
    <font>
      <sz val="10"/>
      <color indexed="8"/>
      <name val="Arial"/>
      <family val="2"/>
    </font>
    <font>
      <sz val="6"/>
      <name val="Arial"/>
      <family val="2"/>
    </font>
    <font>
      <sz val="7"/>
      <name val="Arial"/>
      <family val="2"/>
    </font>
    <font>
      <sz val="5"/>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26"/>
      <color indexed="8"/>
      <name val="Arial"/>
      <family val="2"/>
    </font>
    <font>
      <sz val="18"/>
      <color indexed="8"/>
      <name val="Arial"/>
      <family val="2"/>
    </font>
    <font>
      <b/>
      <sz val="16"/>
      <color indexed="8"/>
      <name val="Arial"/>
      <family val="2"/>
    </font>
    <font>
      <sz val="16"/>
      <color indexed="8"/>
      <name val="Arial"/>
      <family val="2"/>
    </font>
    <font>
      <sz val="12"/>
      <color indexed="8"/>
      <name val="Arial"/>
      <family val="2"/>
    </font>
    <font>
      <sz val="8"/>
      <color indexed="8"/>
      <name val="Arial"/>
      <family val="2"/>
    </font>
    <font>
      <sz val="24"/>
      <color indexed="8"/>
      <name val="Arial"/>
      <family val="2"/>
    </font>
    <font>
      <b/>
      <sz val="12"/>
      <color indexed="8"/>
      <name val="Arial"/>
      <family val="2"/>
    </font>
    <font>
      <sz val="7"/>
      <color indexed="8"/>
      <name val="Arial"/>
      <family val="2"/>
    </font>
    <font>
      <sz val="6"/>
      <color indexed="8"/>
      <name val="Arial"/>
      <family val="2"/>
    </font>
    <font>
      <sz val="11"/>
      <color indexed="9"/>
      <name val="Arial"/>
      <family val="2"/>
    </font>
    <font>
      <sz val="5"/>
      <color indexed="8"/>
      <name val="Arial"/>
      <family val="2"/>
    </font>
    <font>
      <sz val="14"/>
      <color indexed="8"/>
      <name val="Arial"/>
      <family val="2"/>
    </font>
    <font>
      <b/>
      <sz val="14"/>
      <color indexed="8"/>
      <name val="Arial"/>
      <family val="2"/>
    </font>
    <font>
      <sz val="7"/>
      <color indexed="9"/>
      <name val="Arial"/>
      <family val="2"/>
    </font>
    <font>
      <sz val="6"/>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26"/>
      <color theme="1"/>
      <name val="Arial"/>
      <family val="2"/>
    </font>
    <font>
      <sz val="18"/>
      <color theme="1"/>
      <name val="Arial"/>
      <family val="2"/>
    </font>
    <font>
      <b/>
      <sz val="16"/>
      <color theme="1"/>
      <name val="Arial"/>
      <family val="2"/>
    </font>
    <font>
      <sz val="16"/>
      <color theme="1"/>
      <name val="Arial"/>
      <family val="2"/>
    </font>
    <font>
      <sz val="12"/>
      <color theme="1"/>
      <name val="Arial"/>
      <family val="2"/>
    </font>
    <font>
      <sz val="8"/>
      <color theme="1"/>
      <name val="Arial"/>
      <family val="2"/>
    </font>
    <font>
      <sz val="24"/>
      <color theme="1"/>
      <name val="Arial"/>
      <family val="2"/>
    </font>
    <font>
      <b/>
      <sz val="12"/>
      <color theme="1"/>
      <name val="Arial"/>
      <family val="2"/>
    </font>
    <font>
      <sz val="7"/>
      <color theme="1"/>
      <name val="Arial"/>
      <family val="2"/>
    </font>
    <font>
      <sz val="6"/>
      <color theme="1"/>
      <name val="Arial"/>
      <family val="2"/>
    </font>
    <font>
      <sz val="11"/>
      <color theme="0"/>
      <name val="Arial"/>
      <family val="2"/>
    </font>
    <font>
      <sz val="5"/>
      <color theme="1"/>
      <name val="Arial"/>
      <family val="2"/>
    </font>
    <font>
      <sz val="14"/>
      <color theme="1"/>
      <name val="Arial"/>
      <family val="2"/>
    </font>
    <font>
      <b/>
      <sz val="14"/>
      <color theme="1"/>
      <name val="Arial"/>
      <family val="2"/>
    </font>
    <font>
      <sz val="7"/>
      <color theme="0"/>
      <name val="Arial"/>
      <family val="2"/>
    </font>
    <font>
      <sz val="6"/>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double"/>
      <bottom>
        <color indexed="63"/>
      </bottom>
    </border>
    <border>
      <left style="thin"/>
      <right style="thin"/>
      <top style="thin"/>
      <bottom style="double"/>
    </border>
    <border>
      <left style="thin"/>
      <right style="thin"/>
      <top>
        <color indexed="63"/>
      </top>
      <bottom style="double"/>
    </border>
    <border>
      <left style="thin"/>
      <right style="thin"/>
      <top style="double"/>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style="thin"/>
      <right style="thin"/>
      <top>
        <color indexed="63"/>
      </top>
      <bottom style="thin">
        <color theme="0" tint="-0.3499799966812134"/>
      </bottom>
    </border>
    <border>
      <left>
        <color indexed="63"/>
      </left>
      <right style="thin"/>
      <top style="thin"/>
      <bottom>
        <color indexed="63"/>
      </bottom>
    </border>
    <border>
      <left style="thin"/>
      <right>
        <color indexed="63"/>
      </right>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97">
    <xf numFmtId="0" fontId="0" fillId="0" borderId="0" xfId="0" applyAlignment="1">
      <alignment/>
    </xf>
    <xf numFmtId="0" fontId="55" fillId="0" borderId="0" xfId="0" applyFont="1" applyAlignment="1">
      <alignment horizontal="centerContinuous"/>
    </xf>
    <xf numFmtId="0" fontId="0" fillId="0" borderId="0" xfId="0" applyAlignment="1">
      <alignment horizontal="centerContinuous"/>
    </xf>
    <xf numFmtId="0" fontId="56" fillId="0" borderId="0" xfId="0" applyFont="1" applyAlignment="1">
      <alignment horizontal="centerContinuous"/>
    </xf>
    <xf numFmtId="0" fontId="0" fillId="0" borderId="0" xfId="0" applyAlignment="1">
      <alignment horizontal="centerContinuous" wrapText="1"/>
    </xf>
    <xf numFmtId="0" fontId="57" fillId="0" borderId="0" xfId="0" applyFont="1" applyAlignment="1">
      <alignment horizontal="centerContinuous"/>
    </xf>
    <xf numFmtId="0" fontId="58" fillId="0" borderId="0" xfId="0" applyFont="1" applyAlignment="1">
      <alignment horizontal="centerContinuous"/>
    </xf>
    <xf numFmtId="0" fontId="59" fillId="0" borderId="0" xfId="0" applyFont="1" applyAlignment="1">
      <alignment horizontal="centerContinuous"/>
    </xf>
    <xf numFmtId="0" fontId="60" fillId="0" borderId="0" xfId="0" applyFont="1" applyAlignment="1">
      <alignment horizontal="centerContinuous" wrapText="1"/>
    </xf>
    <xf numFmtId="0" fontId="53"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10" fontId="0" fillId="0" borderId="0" xfId="0" applyNumberFormat="1" applyBorder="1" applyAlignment="1">
      <alignment vertical="center"/>
    </xf>
    <xf numFmtId="164" fontId="0" fillId="0" borderId="0" xfId="0" applyNumberFormat="1" applyAlignment="1">
      <alignment vertical="center"/>
    </xf>
    <xf numFmtId="164" fontId="53" fillId="0" borderId="0" xfId="0" applyNumberFormat="1" applyFont="1" applyBorder="1" applyAlignment="1">
      <alignment vertical="center"/>
    </xf>
    <xf numFmtId="0" fontId="53" fillId="0" borderId="0" xfId="0" applyFont="1" applyAlignment="1">
      <alignment horizontal="centerContinuous" vertical="center"/>
    </xf>
    <xf numFmtId="0" fontId="41" fillId="0" borderId="0" xfId="0" applyFont="1" applyAlignment="1">
      <alignment horizontal="centerContinuous" vertical="center"/>
    </xf>
    <xf numFmtId="0" fontId="0" fillId="0" borderId="0" xfId="0" applyAlignment="1">
      <alignment horizontal="centerContinuous" vertical="center"/>
    </xf>
    <xf numFmtId="164" fontId="0" fillId="0" borderId="0" xfId="0" applyNumberFormat="1" applyAlignment="1">
      <alignment horizontal="centerContinuous" vertical="center"/>
    </xf>
    <xf numFmtId="0" fontId="58" fillId="0" borderId="0" xfId="0" applyFont="1" applyAlignment="1">
      <alignment horizontal="centerContinuous" vertical="center"/>
    </xf>
    <xf numFmtId="0" fontId="38" fillId="0" borderId="0" xfId="0" applyFont="1" applyAlignment="1">
      <alignment/>
    </xf>
    <xf numFmtId="0" fontId="53" fillId="0" borderId="0" xfId="0" applyFont="1" applyAlignment="1" quotePrefix="1">
      <alignment/>
    </xf>
    <xf numFmtId="0" fontId="53" fillId="0" borderId="0" xfId="0" applyFont="1" applyAlignment="1">
      <alignment/>
    </xf>
    <xf numFmtId="0" fontId="0" fillId="0" borderId="0" xfId="0" applyAlignment="1" quotePrefix="1">
      <alignment/>
    </xf>
    <xf numFmtId="164" fontId="0" fillId="0" borderId="0" xfId="0" applyNumberFormat="1" applyBorder="1" applyAlignment="1">
      <alignment horizontal="centerContinuous" vertical="center"/>
    </xf>
    <xf numFmtId="0" fontId="61" fillId="0" borderId="0" xfId="0" applyFont="1" applyAlignment="1">
      <alignment horizontal="centerContinuous" vertical="center"/>
    </xf>
    <xf numFmtId="0" fontId="0" fillId="0" borderId="0" xfId="0" applyFont="1" applyAlignment="1">
      <alignment horizontal="centerContinuous" vertical="center"/>
    </xf>
    <xf numFmtId="164" fontId="53" fillId="0" borderId="0" xfId="0" applyNumberFormat="1" applyFont="1" applyAlignment="1">
      <alignment horizontal="centerContinuous" vertical="center"/>
    </xf>
    <xf numFmtId="164" fontId="0" fillId="0" borderId="0" xfId="0" applyNumberFormat="1" applyAlignment="1">
      <alignment/>
    </xf>
    <xf numFmtId="0" fontId="0" fillId="0" borderId="0" xfId="0" applyFont="1" applyAlignment="1">
      <alignment/>
    </xf>
    <xf numFmtId="0" fontId="0" fillId="0" borderId="0" xfId="0" applyFont="1" applyAlignment="1" quotePrefix="1">
      <alignment/>
    </xf>
    <xf numFmtId="0" fontId="62" fillId="0" borderId="0" xfId="0" applyFont="1" applyAlignment="1">
      <alignment/>
    </xf>
    <xf numFmtId="0" fontId="0" fillId="0" borderId="0" xfId="0" applyAlignment="1">
      <alignment horizontal="left" indent="5"/>
    </xf>
    <xf numFmtId="0" fontId="63" fillId="0" borderId="10" xfId="0" applyFont="1" applyBorder="1" applyAlignment="1">
      <alignment horizontal="center" vertical="center"/>
    </xf>
    <xf numFmtId="0" fontId="63" fillId="0" borderId="10" xfId="0" applyFont="1" applyBorder="1" applyAlignment="1">
      <alignment horizontal="centerContinuous" vertical="center"/>
    </xf>
    <xf numFmtId="0" fontId="63" fillId="0" borderId="11" xfId="0" applyFont="1" applyBorder="1" applyAlignment="1">
      <alignment horizontal="center" vertical="center"/>
    </xf>
    <xf numFmtId="0" fontId="63" fillId="0" borderId="11" xfId="0" applyFont="1" applyBorder="1" applyAlignment="1">
      <alignment horizontal="centerContinuous" vertical="center"/>
    </xf>
    <xf numFmtId="0" fontId="63" fillId="0" borderId="12" xfId="0" applyFont="1" applyBorder="1" applyAlignment="1">
      <alignment horizontal="center" vertical="center" wrapText="1"/>
    </xf>
    <xf numFmtId="0" fontId="63" fillId="0" borderId="13" xfId="0" applyFont="1" applyBorder="1" applyAlignment="1">
      <alignment horizontal="center" vertical="center" wrapText="1"/>
    </xf>
    <xf numFmtId="0" fontId="64" fillId="0" borderId="0" xfId="0" applyFont="1" applyAlignment="1">
      <alignment/>
    </xf>
    <xf numFmtId="0" fontId="64" fillId="0" borderId="11" xfId="0" applyFont="1" applyBorder="1" applyAlignment="1">
      <alignment horizontal="center" vertical="center" wrapText="1"/>
    </xf>
    <xf numFmtId="0" fontId="64" fillId="0" borderId="10" xfId="0" applyFont="1" applyBorder="1" applyAlignment="1">
      <alignment horizontal="center" vertical="center" wrapText="1"/>
    </xf>
    <xf numFmtId="0" fontId="2" fillId="0" borderId="10" xfId="0" applyFont="1" applyBorder="1" applyAlignment="1">
      <alignment/>
    </xf>
    <xf numFmtId="0" fontId="2" fillId="0" borderId="11" xfId="0" applyFont="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0" fontId="63" fillId="0" borderId="12" xfId="0" applyFont="1" applyBorder="1" applyAlignment="1">
      <alignment horizontal="center" vertical="center"/>
    </xf>
    <xf numFmtId="0" fontId="63" fillId="0" borderId="12" xfId="0" applyFont="1" applyBorder="1" applyAlignment="1">
      <alignment horizontal="centerContinuous" vertical="center"/>
    </xf>
    <xf numFmtId="3" fontId="64" fillId="0" borderId="10" xfId="0" applyNumberFormat="1" applyFont="1" applyBorder="1" applyAlignment="1">
      <alignment/>
    </xf>
    <xf numFmtId="3" fontId="64" fillId="0" borderId="11" xfId="0" applyNumberFormat="1" applyFont="1" applyBorder="1" applyAlignment="1">
      <alignment wrapText="1"/>
    </xf>
    <xf numFmtId="3" fontId="64" fillId="0" borderId="11" xfId="0" applyNumberFormat="1" applyFont="1" applyBorder="1" applyAlignment="1">
      <alignment/>
    </xf>
    <xf numFmtId="3" fontId="2" fillId="0" borderId="11" xfId="0" applyNumberFormat="1" applyFont="1" applyBorder="1" applyAlignment="1">
      <alignment/>
    </xf>
    <xf numFmtId="0" fontId="2" fillId="0" borderId="11" xfId="0" applyFont="1" applyBorder="1" applyAlignment="1">
      <alignment/>
    </xf>
    <xf numFmtId="3" fontId="64" fillId="0" borderId="14" xfId="0" applyNumberFormat="1" applyFont="1" applyBorder="1" applyAlignment="1">
      <alignment/>
    </xf>
    <xf numFmtId="3" fontId="64" fillId="0" borderId="15" xfId="0" applyNumberFormat="1" applyFont="1" applyBorder="1" applyAlignment="1">
      <alignment/>
    </xf>
    <xf numFmtId="3" fontId="64" fillId="0" borderId="12" xfId="0" applyNumberFormat="1" applyFont="1" applyBorder="1" applyAlignment="1">
      <alignment/>
    </xf>
    <xf numFmtId="0" fontId="64" fillId="0" borderId="12" xfId="0" applyFont="1" applyBorder="1" applyAlignment="1">
      <alignment/>
    </xf>
    <xf numFmtId="0" fontId="2" fillId="0" borderId="10" xfId="0" applyFont="1" applyBorder="1" applyAlignment="1" quotePrefix="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164" fontId="64" fillId="0" borderId="10" xfId="0" applyNumberFormat="1" applyFont="1" applyBorder="1" applyAlignment="1">
      <alignment/>
    </xf>
    <xf numFmtId="164" fontId="64" fillId="0" borderId="11" xfId="0" applyNumberFormat="1" applyFont="1" applyBorder="1" applyAlignment="1">
      <alignment wrapText="1"/>
    </xf>
    <xf numFmtId="164" fontId="64" fillId="0" borderId="11" xfId="0" applyNumberFormat="1" applyFont="1" applyBorder="1" applyAlignment="1">
      <alignment/>
    </xf>
    <xf numFmtId="164" fontId="64" fillId="0" borderId="14" xfId="0" applyNumberFormat="1" applyFont="1" applyBorder="1" applyAlignment="1">
      <alignment/>
    </xf>
    <xf numFmtId="164" fontId="64" fillId="0" borderId="15" xfId="0" applyNumberFormat="1" applyFont="1" applyBorder="1" applyAlignment="1">
      <alignment/>
    </xf>
    <xf numFmtId="164" fontId="64" fillId="0" borderId="12" xfId="0" applyNumberFormat="1" applyFont="1" applyBorder="1" applyAlignment="1">
      <alignment/>
    </xf>
    <xf numFmtId="164" fontId="2" fillId="0" borderId="11" xfId="0" applyNumberFormat="1" applyFont="1" applyBorder="1" applyAlignment="1">
      <alignment/>
    </xf>
    <xf numFmtId="0" fontId="64" fillId="0" borderId="0" xfId="0" applyFont="1" applyAlignment="1">
      <alignment horizontal="right"/>
    </xf>
    <xf numFmtId="0" fontId="55" fillId="0" borderId="0" xfId="0" applyFont="1" applyAlignment="1">
      <alignment horizontal="centerContinuous" vertical="center"/>
    </xf>
    <xf numFmtId="0" fontId="65" fillId="0" borderId="0" xfId="0" applyFont="1" applyAlignment="1">
      <alignment horizontal="centerContinuous" vertical="center"/>
    </xf>
    <xf numFmtId="0" fontId="66" fillId="0" borderId="0" xfId="0" applyFont="1" applyAlignment="1">
      <alignment/>
    </xf>
    <xf numFmtId="0" fontId="0" fillId="0" borderId="10" xfId="0" applyBorder="1" applyAlignment="1">
      <alignment/>
    </xf>
    <xf numFmtId="0" fontId="2" fillId="0" borderId="10" xfId="0" applyFont="1" applyBorder="1" applyAlignment="1">
      <alignment vertical="center"/>
    </xf>
    <xf numFmtId="0" fontId="2" fillId="0" borderId="11" xfId="0" applyFont="1" applyBorder="1" applyAlignment="1">
      <alignmen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12" xfId="0" applyFont="1" applyFill="1" applyBorder="1" applyAlignment="1">
      <alignment vertical="center"/>
    </xf>
    <xf numFmtId="3" fontId="64" fillId="0" borderId="11" xfId="0" applyNumberFormat="1" applyFont="1" applyBorder="1" applyAlignment="1">
      <alignment vertical="center"/>
    </xf>
    <xf numFmtId="0" fontId="2" fillId="0" borderId="12" xfId="0" applyFont="1" applyBorder="1" applyAlignment="1">
      <alignment vertical="center"/>
    </xf>
    <xf numFmtId="3" fontId="64" fillId="0" borderId="12" xfId="0" applyNumberFormat="1" applyFont="1" applyBorder="1" applyAlignment="1">
      <alignment vertical="center"/>
    </xf>
    <xf numFmtId="3" fontId="64" fillId="0" borderId="16" xfId="0" applyNumberFormat="1" applyFont="1" applyBorder="1" applyAlignment="1">
      <alignment vertical="center"/>
    </xf>
    <xf numFmtId="3" fontId="64" fillId="0" borderId="17" xfId="0" applyNumberFormat="1" applyFont="1" applyBorder="1" applyAlignment="1">
      <alignment vertical="center"/>
    </xf>
    <xf numFmtId="0" fontId="64" fillId="0" borderId="0" xfId="0" applyFont="1" applyAlignment="1">
      <alignment horizontal="right" vertical="center"/>
    </xf>
    <xf numFmtId="0" fontId="64" fillId="0" borderId="0" xfId="0" applyFont="1" applyAlignment="1">
      <alignment vertical="center"/>
    </xf>
    <xf numFmtId="0" fontId="63" fillId="0" borderId="0" xfId="0" applyFont="1" applyAlignment="1">
      <alignment/>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63" fillId="0" borderId="0" xfId="0" applyFont="1" applyAlignment="1">
      <alignment horizontal="center" vertical="center" wrapText="1"/>
    </xf>
    <xf numFmtId="0" fontId="63" fillId="0" borderId="18" xfId="0" applyFont="1" applyBorder="1" applyAlignment="1">
      <alignment horizontal="centerContinuous" vertical="center" wrapText="1"/>
    </xf>
    <xf numFmtId="0" fontId="63" fillId="0" borderId="0" xfId="0" applyFont="1" applyAlignment="1">
      <alignment horizontal="right" vertical="center"/>
    </xf>
    <xf numFmtId="0" fontId="63" fillId="0" borderId="0" xfId="0" applyFont="1" applyAlignment="1">
      <alignment vertical="center"/>
    </xf>
    <xf numFmtId="0" fontId="63" fillId="0" borderId="18" xfId="0" applyFont="1" applyBorder="1" applyAlignment="1">
      <alignment horizontal="centerContinuous" vertical="center"/>
    </xf>
    <xf numFmtId="0" fontId="63" fillId="0" borderId="18" xfId="0" applyFont="1" applyBorder="1" applyAlignment="1">
      <alignment horizontal="right" vertical="center"/>
    </xf>
    <xf numFmtId="0" fontId="63" fillId="0" borderId="11" xfId="0" applyFont="1" applyBorder="1" applyAlignment="1">
      <alignment vertical="center"/>
    </xf>
    <xf numFmtId="0" fontId="63" fillId="0" borderId="19" xfId="0" applyFont="1" applyBorder="1" applyAlignment="1">
      <alignment vertical="center"/>
    </xf>
    <xf numFmtId="0" fontId="63" fillId="0" borderId="18" xfId="0" applyFont="1" applyBorder="1" applyAlignment="1">
      <alignment vertical="center"/>
    </xf>
    <xf numFmtId="0" fontId="63" fillId="0" borderId="20" xfId="0" applyFont="1" applyBorder="1" applyAlignment="1">
      <alignment vertical="center"/>
    </xf>
    <xf numFmtId="0" fontId="63" fillId="0" borderId="10" xfId="0" applyNumberFormat="1" applyFont="1" applyBorder="1" applyAlignment="1">
      <alignment horizontal="center" vertical="center"/>
    </xf>
    <xf numFmtId="0" fontId="63" fillId="0" borderId="11" xfId="0" applyNumberFormat="1" applyFont="1" applyBorder="1" applyAlignment="1">
      <alignment horizontal="center" vertical="center"/>
    </xf>
    <xf numFmtId="0" fontId="63" fillId="0" borderId="12" xfId="0" applyNumberFormat="1" applyFont="1" applyBorder="1" applyAlignment="1">
      <alignment horizontal="center" vertical="center"/>
    </xf>
    <xf numFmtId="164" fontId="63" fillId="0" borderId="10" xfId="0" applyNumberFormat="1" applyFont="1" applyBorder="1" applyAlignment="1">
      <alignment horizontal="center" vertical="center"/>
    </xf>
    <xf numFmtId="164" fontId="63" fillId="0" borderId="11" xfId="0" applyNumberFormat="1" applyFont="1" applyBorder="1" applyAlignment="1">
      <alignment horizontal="center" vertical="center"/>
    </xf>
    <xf numFmtId="164" fontId="63" fillId="0" borderId="12" xfId="0" applyNumberFormat="1" applyFont="1" applyBorder="1" applyAlignment="1">
      <alignment horizontal="center" vertical="center"/>
    </xf>
    <xf numFmtId="0" fontId="63" fillId="0" borderId="13" xfId="0" applyFont="1" applyBorder="1" applyAlignment="1">
      <alignment horizontal="center" vertical="center"/>
    </xf>
    <xf numFmtId="0" fontId="63" fillId="0" borderId="0" xfId="0" applyFont="1" applyAlignment="1">
      <alignment/>
    </xf>
    <xf numFmtId="0" fontId="63" fillId="0" borderId="0" xfId="0" applyFont="1" applyAlignment="1" quotePrefix="1">
      <alignment/>
    </xf>
    <xf numFmtId="0" fontId="66" fillId="0" borderId="13" xfId="0" applyFont="1" applyBorder="1" applyAlignment="1">
      <alignment vertical="center" wrapText="1"/>
    </xf>
    <xf numFmtId="0" fontId="63" fillId="0" borderId="21" xfId="0" applyFont="1" applyBorder="1" applyAlignment="1">
      <alignment horizontal="center" vertical="center"/>
    </xf>
    <xf numFmtId="0" fontId="66" fillId="0" borderId="10" xfId="0" applyFont="1" applyBorder="1" applyAlignment="1">
      <alignment vertical="center" wrapText="1"/>
    </xf>
    <xf numFmtId="0" fontId="66" fillId="0" borderId="22" xfId="0" applyFont="1" applyBorder="1" applyAlignment="1">
      <alignment vertical="center" wrapText="1"/>
    </xf>
    <xf numFmtId="0" fontId="66" fillId="0" borderId="0" xfId="0" applyFont="1" applyBorder="1" applyAlignment="1">
      <alignment vertical="center" wrapText="1"/>
    </xf>
    <xf numFmtId="0" fontId="0" fillId="0" borderId="0" xfId="0" applyBorder="1" applyAlignment="1">
      <alignment/>
    </xf>
    <xf numFmtId="0" fontId="63" fillId="0" borderId="0" xfId="0" applyFont="1" applyBorder="1" applyAlignment="1" quotePrefix="1">
      <alignment/>
    </xf>
    <xf numFmtId="0" fontId="0" fillId="0" borderId="23" xfId="0" applyBorder="1" applyAlignment="1">
      <alignment/>
    </xf>
    <xf numFmtId="0" fontId="63" fillId="0" borderId="24" xfId="0" applyFont="1" applyBorder="1" applyAlignment="1" quotePrefix="1">
      <alignment/>
    </xf>
    <xf numFmtId="164" fontId="66" fillId="0" borderId="13" xfId="0" applyNumberFormat="1" applyFont="1" applyBorder="1" applyAlignment="1">
      <alignment horizontal="center" vertical="center" wrapText="1"/>
    </xf>
    <xf numFmtId="164" fontId="66" fillId="0" borderId="10" xfId="0" applyNumberFormat="1" applyFont="1" applyBorder="1" applyAlignment="1">
      <alignment horizontal="center" vertical="center" wrapText="1"/>
    </xf>
    <xf numFmtId="0" fontId="0" fillId="0" borderId="13" xfId="0" applyBorder="1" applyAlignment="1">
      <alignment/>
    </xf>
    <xf numFmtId="0" fontId="0" fillId="0" borderId="25" xfId="0" applyBorder="1" applyAlignment="1">
      <alignment horizontal="centerContinuous"/>
    </xf>
    <xf numFmtId="0" fontId="0" fillId="0" borderId="21" xfId="0" applyBorder="1" applyAlignment="1">
      <alignment horizontal="centerContinuous"/>
    </xf>
    <xf numFmtId="0" fontId="53" fillId="0" borderId="26" xfId="0" applyFont="1" applyBorder="1" applyAlignment="1">
      <alignment horizontal="centerContinuous"/>
    </xf>
    <xf numFmtId="0" fontId="53" fillId="0" borderId="24" xfId="0" applyFont="1" applyBorder="1" applyAlignment="1">
      <alignment horizontal="centerContinuous"/>
    </xf>
    <xf numFmtId="0" fontId="0" fillId="0" borderId="24" xfId="0" applyBorder="1" applyAlignment="1">
      <alignment/>
    </xf>
    <xf numFmtId="0" fontId="63" fillId="0" borderId="11" xfId="0" applyFont="1" applyBorder="1" applyAlignment="1">
      <alignment vertical="center" wrapText="1"/>
    </xf>
    <xf numFmtId="0" fontId="63" fillId="0" borderId="12" xfId="0" applyFont="1" applyBorder="1" applyAlignment="1">
      <alignment vertical="center" wrapText="1"/>
    </xf>
    <xf numFmtId="0" fontId="63" fillId="0" borderId="10" xfId="0" applyFont="1" applyBorder="1" applyAlignment="1">
      <alignment vertical="center" wrapText="1"/>
    </xf>
    <xf numFmtId="0" fontId="63" fillId="0" borderId="12" xfId="0" applyFont="1" applyBorder="1" applyAlignment="1">
      <alignment/>
    </xf>
    <xf numFmtId="0" fontId="63" fillId="0" borderId="10" xfId="0" applyFont="1" applyBorder="1" applyAlignment="1">
      <alignment/>
    </xf>
    <xf numFmtId="0" fontId="63" fillId="0" borderId="12" xfId="0" applyFont="1" applyBorder="1" applyAlignment="1">
      <alignment vertical="center"/>
    </xf>
    <xf numFmtId="0" fontId="63" fillId="0" borderId="10" xfId="0" applyFont="1" applyBorder="1" applyAlignment="1">
      <alignment vertical="center"/>
    </xf>
    <xf numFmtId="3" fontId="63" fillId="0" borderId="10" xfId="0" applyNumberFormat="1" applyFont="1" applyBorder="1" applyAlignment="1">
      <alignment vertical="center"/>
    </xf>
    <xf numFmtId="3" fontId="63" fillId="0" borderId="11" xfId="0" applyNumberFormat="1" applyFont="1" applyBorder="1" applyAlignment="1">
      <alignment vertical="center" wrapText="1"/>
    </xf>
    <xf numFmtId="3" fontId="63" fillId="0" borderId="12" xfId="0" applyNumberFormat="1" applyFont="1" applyBorder="1" applyAlignment="1">
      <alignment vertical="center" wrapText="1"/>
    </xf>
    <xf numFmtId="3" fontId="63" fillId="0" borderId="10" xfId="0" applyNumberFormat="1" applyFont="1" applyBorder="1" applyAlignment="1">
      <alignment vertical="center" wrapText="1"/>
    </xf>
    <xf numFmtId="3" fontId="63" fillId="0" borderId="11" xfId="0" applyNumberFormat="1" applyFont="1" applyBorder="1" applyAlignment="1">
      <alignment vertical="center"/>
    </xf>
    <xf numFmtId="3" fontId="63" fillId="0" borderId="12" xfId="0" applyNumberFormat="1" applyFont="1" applyBorder="1" applyAlignment="1">
      <alignment vertical="center"/>
    </xf>
    <xf numFmtId="0" fontId="67" fillId="0" borderId="0" xfId="0" applyFont="1" applyAlignment="1">
      <alignment horizontal="centerContinuous"/>
    </xf>
    <xf numFmtId="0" fontId="63" fillId="0" borderId="0" xfId="0" applyFont="1" applyAlignment="1">
      <alignment horizontal="centerContinuous" vertical="center"/>
    </xf>
    <xf numFmtId="0" fontId="0" fillId="0" borderId="0" xfId="0" applyAlignment="1">
      <alignment/>
    </xf>
    <xf numFmtId="0" fontId="47" fillId="0" borderId="0" xfId="52" applyAlignment="1">
      <alignment/>
    </xf>
    <xf numFmtId="0" fontId="68" fillId="0" borderId="0" xfId="0" applyFont="1" applyAlignment="1">
      <alignment/>
    </xf>
    <xf numFmtId="0" fontId="2" fillId="0" borderId="27" xfId="0" applyFont="1" applyBorder="1" applyAlignment="1">
      <alignment vertical="center"/>
    </xf>
    <xf numFmtId="3" fontId="64" fillId="0" borderId="27" xfId="0" applyNumberFormat="1" applyFont="1" applyBorder="1" applyAlignment="1">
      <alignment vertical="center"/>
    </xf>
    <xf numFmtId="0" fontId="63" fillId="0" borderId="13" xfId="0" applyFont="1" applyBorder="1" applyAlignment="1">
      <alignment vertical="center"/>
    </xf>
    <xf numFmtId="0" fontId="63" fillId="0" borderId="13" xfId="0" applyFont="1" applyBorder="1" applyAlignment="1">
      <alignment/>
    </xf>
    <xf numFmtId="0" fontId="63" fillId="0" borderId="13" xfId="0" applyFont="1" applyFill="1" applyBorder="1" applyAlignment="1">
      <alignment vertical="center"/>
    </xf>
    <xf numFmtId="0" fontId="63" fillId="0" borderId="10" xfId="0" applyFont="1" applyBorder="1" applyAlignment="1">
      <alignment/>
    </xf>
    <xf numFmtId="0" fontId="63" fillId="0" borderId="12" xfId="0" applyFont="1" applyBorder="1" applyAlignment="1">
      <alignment/>
    </xf>
    <xf numFmtId="0" fontId="63" fillId="0" borderId="0" xfId="0" applyFont="1" applyAlignment="1">
      <alignment horizontal="centerContinuous" vertical="center" wrapText="1"/>
    </xf>
    <xf numFmtId="0" fontId="69" fillId="0" borderId="11" xfId="0" applyFont="1" applyBorder="1" applyAlignment="1">
      <alignment horizontal="center" vertical="center"/>
    </xf>
    <xf numFmtId="0" fontId="64" fillId="0" borderId="10" xfId="0" applyFont="1" applyBorder="1" applyAlignment="1">
      <alignment horizontal="center" vertical="center"/>
    </xf>
    <xf numFmtId="0" fontId="64" fillId="0" borderId="10" xfId="0" applyFont="1" applyBorder="1" applyAlignment="1">
      <alignment horizontal="centerContinuous" vertical="center"/>
    </xf>
    <xf numFmtId="0" fontId="64" fillId="0" borderId="11" xfId="0" applyFont="1" applyBorder="1" applyAlignment="1">
      <alignment horizontal="center" vertical="center"/>
    </xf>
    <xf numFmtId="0" fontId="70" fillId="0" borderId="11" xfId="0" applyFont="1" applyBorder="1" applyAlignment="1">
      <alignment horizontal="center" vertical="center"/>
    </xf>
    <xf numFmtId="0" fontId="64" fillId="0" borderId="11" xfId="0" applyFont="1" applyBorder="1" applyAlignment="1">
      <alignment horizontal="centerContinuous" vertical="center"/>
    </xf>
    <xf numFmtId="0" fontId="64" fillId="0" borderId="12" xfId="0" applyFont="1" applyBorder="1" applyAlignment="1">
      <alignment horizontal="center" vertical="center" wrapText="1"/>
    </xf>
    <xf numFmtId="0" fontId="64" fillId="0" borderId="13" xfId="0" applyFont="1" applyBorder="1" applyAlignment="1">
      <alignment horizontal="center" vertical="center" wrapText="1"/>
    </xf>
    <xf numFmtId="0" fontId="4" fillId="0" borderId="10" xfId="0" applyFont="1" applyBorder="1" applyAlignment="1" quotePrefix="1">
      <alignment/>
    </xf>
    <xf numFmtId="0" fontId="4" fillId="0" borderId="11" xfId="0" applyFont="1" applyFill="1" applyBorder="1" applyAlignment="1">
      <alignment/>
    </xf>
    <xf numFmtId="0" fontId="0" fillId="0" borderId="22" xfId="0" applyBorder="1" applyAlignment="1">
      <alignment/>
    </xf>
    <xf numFmtId="0" fontId="0" fillId="0" borderId="28" xfId="0" applyBorder="1" applyAlignment="1">
      <alignment/>
    </xf>
    <xf numFmtId="0" fontId="4" fillId="0" borderId="12" xfId="0" applyFont="1" applyFill="1" applyBorder="1" applyAlignment="1">
      <alignment/>
    </xf>
    <xf numFmtId="0" fontId="0" fillId="0" borderId="18" xfId="0" applyBorder="1" applyAlignment="1">
      <alignment/>
    </xf>
    <xf numFmtId="0" fontId="0" fillId="0" borderId="20" xfId="0" applyBorder="1" applyAlignment="1">
      <alignment/>
    </xf>
    <xf numFmtId="0" fontId="64" fillId="0" borderId="29" xfId="0" applyFont="1" applyBorder="1" applyAlignment="1">
      <alignment/>
    </xf>
    <xf numFmtId="0" fontId="2" fillId="0" borderId="19" xfId="0" applyFont="1" applyFill="1" applyBorder="1" applyAlignment="1">
      <alignment vertical="center"/>
    </xf>
    <xf numFmtId="0" fontId="64" fillId="0" borderId="23" xfId="0" applyFont="1" applyBorder="1" applyAlignment="1">
      <alignment/>
    </xf>
    <xf numFmtId="0" fontId="64" fillId="0" borderId="12" xfId="0" applyFont="1" applyBorder="1" applyAlignment="1">
      <alignment horizontal="center" vertical="center"/>
    </xf>
    <xf numFmtId="0" fontId="2" fillId="0" borderId="11" xfId="0" applyFont="1" applyFill="1" applyBorder="1" applyAlignment="1">
      <alignment vertical="center"/>
    </xf>
    <xf numFmtId="0" fontId="2" fillId="0" borderId="10" xfId="0" applyFont="1" applyFill="1" applyBorder="1" applyAlignment="1">
      <alignment vertical="center"/>
    </xf>
    <xf numFmtId="0" fontId="66" fillId="0" borderId="22" xfId="0" applyFont="1" applyBorder="1" applyAlignment="1">
      <alignment/>
    </xf>
    <xf numFmtId="0" fontId="66" fillId="0" borderId="0" xfId="0" applyFont="1" applyBorder="1" applyAlignment="1">
      <alignment/>
    </xf>
    <xf numFmtId="0" fontId="66" fillId="0" borderId="18" xfId="0" applyFont="1" applyBorder="1" applyAlignment="1">
      <alignment/>
    </xf>
    <xf numFmtId="0" fontId="66" fillId="0" borderId="23" xfId="0" applyFont="1" applyBorder="1" applyAlignment="1">
      <alignment horizontal="left" vertical="center" wrapText="1"/>
    </xf>
    <xf numFmtId="0" fontId="66" fillId="0" borderId="0" xfId="0" applyFont="1" applyBorder="1" applyAlignment="1">
      <alignment horizontal="left" vertical="center" wrapText="1"/>
    </xf>
    <xf numFmtId="0" fontId="66" fillId="0" borderId="24" xfId="0" applyFont="1" applyBorder="1" applyAlignment="1">
      <alignment horizontal="left" vertical="center" wrapText="1"/>
    </xf>
    <xf numFmtId="0" fontId="66" fillId="0" borderId="19" xfId="0" applyFont="1" applyBorder="1" applyAlignment="1">
      <alignment horizontal="left" vertical="center" wrapText="1"/>
    </xf>
    <xf numFmtId="0" fontId="66" fillId="0" borderId="18" xfId="0" applyFont="1" applyBorder="1" applyAlignment="1">
      <alignment horizontal="left" vertical="center" wrapText="1"/>
    </xf>
    <xf numFmtId="0" fontId="66" fillId="0" borderId="20" xfId="0" applyFont="1" applyBorder="1" applyAlignment="1">
      <alignment horizontal="left" vertical="center" wrapText="1"/>
    </xf>
    <xf numFmtId="0" fontId="66" fillId="0" borderId="29" xfId="0" applyFont="1" applyBorder="1" applyAlignment="1">
      <alignment horizontal="centerContinuous" vertical="center" wrapText="1"/>
    </xf>
    <xf numFmtId="0" fontId="66" fillId="0" borderId="22" xfId="0" applyFont="1" applyBorder="1" applyAlignment="1">
      <alignment horizontal="centerContinuous" vertical="center" wrapText="1"/>
    </xf>
    <xf numFmtId="0" fontId="66" fillId="0" borderId="28" xfId="0" applyFont="1" applyBorder="1" applyAlignment="1">
      <alignment horizontal="centerContinuous" vertical="center" wrapText="1"/>
    </xf>
    <xf numFmtId="0" fontId="66" fillId="0" borderId="23" xfId="0" applyFont="1" applyBorder="1" applyAlignment="1">
      <alignment horizontal="centerContinuous" vertical="center" wrapText="1"/>
    </xf>
    <xf numFmtId="0" fontId="66" fillId="0" borderId="0" xfId="0" applyFont="1" applyBorder="1" applyAlignment="1">
      <alignment horizontal="centerContinuous" vertical="center" wrapText="1"/>
    </xf>
    <xf numFmtId="0" fontId="66" fillId="0" borderId="24" xfId="0" applyFont="1" applyBorder="1" applyAlignment="1">
      <alignment horizontal="centerContinuous" vertical="center" wrapText="1"/>
    </xf>
    <xf numFmtId="0" fontId="58" fillId="0" borderId="0" xfId="0" applyFont="1" applyBorder="1" applyAlignment="1">
      <alignment horizontal="centerContinuous" vertical="center"/>
    </xf>
    <xf numFmtId="0" fontId="58" fillId="0" borderId="0" xfId="0" applyFont="1" applyBorder="1" applyAlignment="1">
      <alignment horizontal="centerContinuous"/>
    </xf>
    <xf numFmtId="0" fontId="0" fillId="0" borderId="0" xfId="0" applyBorder="1" applyAlignment="1">
      <alignment horizontal="centerContinuous"/>
    </xf>
    <xf numFmtId="0" fontId="63" fillId="0" borderId="0" xfId="0" applyFont="1" applyBorder="1" applyAlignment="1">
      <alignment horizontal="right" vertical="center"/>
    </xf>
    <xf numFmtId="0" fontId="63" fillId="0" borderId="0" xfId="0" applyFont="1" applyBorder="1" applyAlignment="1">
      <alignment vertical="center"/>
    </xf>
    <xf numFmtId="0" fontId="63" fillId="0" borderId="0" xfId="0" applyFont="1" applyBorder="1" applyAlignment="1">
      <alignment horizontal="center" vertical="center"/>
    </xf>
    <xf numFmtId="0" fontId="63" fillId="0" borderId="0" xfId="0" applyFont="1" applyBorder="1" applyAlignment="1">
      <alignment/>
    </xf>
    <xf numFmtId="0" fontId="0" fillId="0" borderId="0" xfId="0" applyBorder="1" applyAlignment="1" quotePrefix="1">
      <alignment/>
    </xf>
    <xf numFmtId="164" fontId="66" fillId="0" borderId="0" xfId="0" applyNumberFormat="1"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 /><Relationship Id="rId3" Type="http://schemas.openxmlformats.org/officeDocument/2006/relationships/hyperlink" Target="#"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8</xdr:row>
      <xdr:rowOff>104775</xdr:rowOff>
    </xdr:from>
    <xdr:to>
      <xdr:col>9</xdr:col>
      <xdr:colOff>428625</xdr:colOff>
      <xdr:row>28</xdr:row>
      <xdr:rowOff>133350</xdr:rowOff>
    </xdr:to>
    <xdr:pic>
      <xdr:nvPicPr>
        <xdr:cNvPr id="1" name="Picture 1"/>
        <xdr:cNvPicPr preferRelativeResize="1">
          <a:picLocks noChangeAspect="1"/>
        </xdr:cNvPicPr>
      </xdr:nvPicPr>
      <xdr:blipFill>
        <a:blip r:embed="rId1"/>
        <a:stretch>
          <a:fillRect/>
        </a:stretch>
      </xdr:blipFill>
      <xdr:spPr>
        <a:xfrm>
          <a:off x="200025" y="1809750"/>
          <a:ext cx="5715000" cy="3267075"/>
        </a:xfrm>
        <a:prstGeom prst="rect">
          <a:avLst/>
        </a:prstGeom>
        <a:noFill/>
        <a:ln w="9525" cmpd="sng">
          <a:solidFill>
            <a:srgbClr val="4F81BD"/>
          </a:solidFill>
          <a:headEnd type="none"/>
          <a:tailEnd type="none"/>
        </a:ln>
      </xdr:spPr>
    </xdr:pic>
    <xdr:clientData/>
  </xdr:twoCellAnchor>
  <xdr:oneCellAnchor>
    <xdr:from>
      <xdr:col>0</xdr:col>
      <xdr:colOff>0</xdr:colOff>
      <xdr:row>39</xdr:row>
      <xdr:rowOff>0</xdr:rowOff>
    </xdr:from>
    <xdr:ext cx="304800" cy="304800"/>
    <xdr:sp>
      <xdr:nvSpPr>
        <xdr:cNvPr id="2" name="AutoShape 1" descr="Click here for list of state by region">
          <a:hlinkClick r:id="rId2"/>
        </xdr:cNvPr>
        <xdr:cNvSpPr>
          <a:spLocks noChangeAspect="1"/>
        </xdr:cNvSpPr>
      </xdr:nvSpPr>
      <xdr:spPr>
        <a:xfrm>
          <a:off x="0" y="67341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39</xdr:row>
      <xdr:rowOff>0</xdr:rowOff>
    </xdr:from>
    <xdr:ext cx="304800" cy="304800"/>
    <xdr:sp>
      <xdr:nvSpPr>
        <xdr:cNvPr id="3" name="AutoShape 1" descr="Click here for list of state by region">
          <a:hlinkClick r:id="rId3"/>
        </xdr:cNvPr>
        <xdr:cNvSpPr>
          <a:spLocks noChangeAspect="1"/>
        </xdr:cNvSpPr>
      </xdr:nvSpPr>
      <xdr:spPr>
        <a:xfrm>
          <a:off x="1828800" y="67341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hwa.dot.gov/ohim/mmfr/mmfrpage.htm" TargetMode="External" /><Relationship Id="rId2" Type="http://schemas.openxmlformats.org/officeDocument/2006/relationships/hyperlink" Target="https://www.fhwa.dot.gov/ohim/mmfr/mmfrpage.ht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2:L51"/>
  <sheetViews>
    <sheetView zoomScalePageLayoutView="0" workbookViewId="0" topLeftCell="A25">
      <selection activeCell="A1" sqref="A1"/>
    </sheetView>
  </sheetViews>
  <sheetFormatPr defaultColWidth="9.140625" defaultRowHeight="12.75"/>
  <cols>
    <col min="1" max="1" width="9.140625" style="0" customWidth="1"/>
  </cols>
  <sheetData>
    <row r="2" spans="1:12" ht="12.75" hidden="1">
      <c r="A2" t="s">
        <v>0</v>
      </c>
      <c r="B2" t="s">
        <v>1</v>
      </c>
      <c r="C2" t="s">
        <v>2</v>
      </c>
      <c r="D2" t="s">
        <v>3</v>
      </c>
      <c r="E2" t="s">
        <v>4</v>
      </c>
      <c r="F2" t="s">
        <v>5</v>
      </c>
      <c r="G2" t="s">
        <v>6</v>
      </c>
      <c r="H2" t="s">
        <v>7</v>
      </c>
      <c r="I2" t="s">
        <v>8</v>
      </c>
      <c r="J2" t="s">
        <v>9</v>
      </c>
      <c r="K2" t="s">
        <v>10</v>
      </c>
      <c r="L2" t="s">
        <v>11</v>
      </c>
    </row>
    <row r="3" spans="1:12" ht="12.75" hidden="1">
      <c r="A3" s="23" t="s">
        <v>12</v>
      </c>
      <c r="B3" s="28">
        <v>-13.3</v>
      </c>
      <c r="C3" s="195" t="s">
        <v>13</v>
      </c>
      <c r="D3" s="195" t="s">
        <v>14</v>
      </c>
      <c r="E3" s="195" t="s">
        <v>15</v>
      </c>
      <c r="F3" s="195" t="s">
        <v>16</v>
      </c>
      <c r="G3" s="195" t="s">
        <v>17</v>
      </c>
      <c r="H3" s="195" t="s">
        <v>18</v>
      </c>
      <c r="I3" s="195" t="s">
        <v>19</v>
      </c>
      <c r="J3" s="195" t="s">
        <v>20</v>
      </c>
      <c r="K3" s="195" t="s">
        <v>21</v>
      </c>
      <c r="L3" s="195" t="s">
        <v>22</v>
      </c>
    </row>
    <row r="4" spans="1:10" ht="33">
      <c r="A4" s="1" t="s">
        <v>23</v>
      </c>
      <c r="B4" s="1"/>
      <c r="C4" s="1"/>
      <c r="D4" s="1"/>
      <c r="E4" s="1"/>
      <c r="F4" s="1"/>
      <c r="G4" s="1"/>
      <c r="H4" s="1"/>
      <c r="I4" s="1"/>
      <c r="J4" s="1"/>
    </row>
    <row r="5" spans="1:10" ht="33" customHeight="1">
      <c r="A5" s="70" t="s">
        <v>24</v>
      </c>
      <c r="B5" s="71"/>
      <c r="C5" s="70"/>
      <c r="D5" s="70"/>
      <c r="E5" s="70"/>
      <c r="F5" s="70"/>
      <c r="G5" s="70"/>
      <c r="H5" s="70"/>
      <c r="I5" s="70"/>
      <c r="J5" s="70"/>
    </row>
    <row r="6" spans="1:10" ht="30">
      <c r="A6" s="25" t="str">
        <f>CONCATENATE(H3," ",I3)</f>
        <v>October 2020</v>
      </c>
      <c r="B6" s="19"/>
      <c r="C6" s="19"/>
      <c r="D6" s="19"/>
      <c r="E6" s="19"/>
      <c r="F6" s="19"/>
      <c r="G6" s="19"/>
      <c r="H6" s="19"/>
      <c r="I6" s="19"/>
      <c r="J6" s="26"/>
    </row>
    <row r="7" ht="12.75">
      <c r="A7" s="20"/>
    </row>
    <row r="30" spans="1:10" ht="12.75">
      <c r="A30" t="s">
        <v>25</v>
      </c>
      <c r="G30" s="32" t="str">
        <f>CONCATENATE("Publication No. FHWA-PL",L3)</f>
        <v>Publication No. FHWA-PL-020-021</v>
      </c>
      <c r="H30" s="32"/>
      <c r="I30" s="32"/>
      <c r="J30" s="32"/>
    </row>
    <row r="32" spans="1:10" ht="12.75">
      <c r="A32" s="15" t="s">
        <v>26</v>
      </c>
      <c r="B32" s="15"/>
      <c r="C32" s="15"/>
      <c r="D32" s="15"/>
      <c r="E32" s="15"/>
      <c r="F32" s="15"/>
      <c r="G32" s="15"/>
      <c r="H32" s="15"/>
      <c r="I32" s="15"/>
      <c r="J32" s="15"/>
    </row>
    <row r="33" spans="1:10" ht="0.75" customHeight="1">
      <c r="A33" s="16" t="s">
        <v>27</v>
      </c>
      <c r="B33" s="16" t="s">
        <v>28</v>
      </c>
      <c r="C33" s="16"/>
      <c r="D33" s="16"/>
      <c r="E33" s="16"/>
      <c r="F33" s="16"/>
      <c r="G33" s="16"/>
      <c r="H33" s="16"/>
      <c r="I33" s="16"/>
      <c r="J33" s="16"/>
    </row>
    <row r="34" spans="1:10" ht="12.75" customHeight="1">
      <c r="A34" s="15" t="str">
        <f>K3</f>
        <v>January - October</v>
      </c>
      <c r="B34" s="26"/>
      <c r="C34" s="26"/>
      <c r="D34" s="26"/>
      <c r="E34" s="26"/>
      <c r="F34" s="26"/>
      <c r="G34" s="26"/>
      <c r="H34" s="26"/>
      <c r="I34" s="26"/>
      <c r="J34" s="26"/>
    </row>
    <row r="35" spans="1:10" ht="12.75" customHeight="1">
      <c r="A35" s="15" t="str">
        <f>CONCATENATE(J3," vs. ",I3)</f>
        <v>2019 vs. 2020</v>
      </c>
      <c r="B35" s="26"/>
      <c r="C35" s="26"/>
      <c r="D35" s="26"/>
      <c r="E35" s="26"/>
      <c r="F35" s="26"/>
      <c r="G35" s="26"/>
      <c r="H35" s="26"/>
      <c r="I35" s="26"/>
      <c r="J35" s="26"/>
    </row>
    <row r="36" spans="1:10" ht="12.75">
      <c r="A36" s="27" t="str">
        <f>CONCATENATE("Change for US: ",B3)</f>
        <v>Change for US: -13.3</v>
      </c>
      <c r="B36" s="17"/>
      <c r="C36" s="18"/>
      <c r="D36" s="17"/>
      <c r="E36" s="17"/>
      <c r="F36" s="17"/>
      <c r="G36" s="17"/>
      <c r="H36" s="17"/>
      <c r="I36" s="17"/>
      <c r="J36" s="17"/>
    </row>
    <row r="37" ht="25.5" customHeight="1"/>
    <row r="39" spans="1:4" ht="12.75">
      <c r="A39" s="9"/>
      <c r="B39" s="10"/>
      <c r="C39" s="13"/>
      <c r="D39" s="11"/>
    </row>
    <row r="40" spans="1:4" ht="12.75">
      <c r="A40" s="9"/>
      <c r="B40" s="10"/>
      <c r="C40" s="13"/>
      <c r="D40" s="11"/>
    </row>
    <row r="41" spans="1:7" ht="12.75">
      <c r="A41" s="9"/>
      <c r="B41" s="9"/>
      <c r="C41" s="14"/>
      <c r="D41" s="9" t="s">
        <v>29</v>
      </c>
      <c r="E41" s="9"/>
      <c r="F41" s="14" t="s">
        <v>30</v>
      </c>
      <c r="G41" s="11"/>
    </row>
    <row r="42" spans="1:7" ht="0.75" customHeight="1">
      <c r="A42" s="9"/>
      <c r="B42" s="9"/>
      <c r="C42" s="14"/>
      <c r="D42" s="9" t="s">
        <v>31</v>
      </c>
      <c r="E42" s="9"/>
      <c r="F42" s="14" t="s">
        <v>32</v>
      </c>
      <c r="G42" s="11"/>
    </row>
    <row r="43" spans="2:7" ht="12.75">
      <c r="B43" s="10"/>
      <c r="C43" s="18"/>
      <c r="D43" t="s">
        <v>33</v>
      </c>
      <c r="E43" s="10"/>
      <c r="F43" s="18">
        <f>B3</f>
        <v>-13.3</v>
      </c>
      <c r="G43" s="17"/>
    </row>
    <row r="44" spans="1:7" ht="12.75">
      <c r="A44" s="10"/>
      <c r="B44" s="12"/>
      <c r="C44" s="24"/>
      <c r="D44" s="10" t="s">
        <v>34</v>
      </c>
      <c r="E44" s="12"/>
      <c r="F44" s="24" t="str">
        <f>C3</f>
        <v>-17.1</v>
      </c>
      <c r="G44" s="17"/>
    </row>
    <row r="45" spans="1:7" ht="12.75">
      <c r="A45" s="10"/>
      <c r="B45" s="12"/>
      <c r="C45" s="24"/>
      <c r="D45" s="10" t="s">
        <v>35</v>
      </c>
      <c r="E45" s="12"/>
      <c r="F45" s="24" t="str">
        <f>D3</f>
        <v>-11.6</v>
      </c>
      <c r="G45" s="17"/>
    </row>
    <row r="46" spans="1:7" ht="12.75">
      <c r="A46" s="10"/>
      <c r="B46" s="12"/>
      <c r="C46" s="24"/>
      <c r="D46" s="10" t="s">
        <v>36</v>
      </c>
      <c r="E46" s="12"/>
      <c r="F46" s="24" t="str">
        <f>E3</f>
        <v>-12.9</v>
      </c>
      <c r="G46" s="17"/>
    </row>
    <row r="47" spans="1:7" ht="12.75">
      <c r="A47" s="10"/>
      <c r="B47" s="12"/>
      <c r="C47" s="24"/>
      <c r="D47" s="10" t="s">
        <v>37</v>
      </c>
      <c r="E47" s="12"/>
      <c r="F47" s="24" t="str">
        <f>F3</f>
        <v>-10.2</v>
      </c>
      <c r="G47" s="17"/>
    </row>
    <row r="48" spans="1:7" ht="12.75">
      <c r="A48" s="10"/>
      <c r="B48" s="12"/>
      <c r="C48" s="24"/>
      <c r="D48" s="10" t="s">
        <v>38</v>
      </c>
      <c r="E48" s="12"/>
      <c r="F48" s="24" t="str">
        <f>G3</f>
        <v>-16</v>
      </c>
      <c r="G48" s="17"/>
    </row>
    <row r="49" ht="12.75">
      <c r="A49" s="10"/>
    </row>
    <row r="51" ht="12.75">
      <c r="A51" s="10" t="str">
        <f>CONCATENATE("Based on All Reported ",I3," Data")</f>
        <v>Based on All Reported 2020 Data</v>
      </c>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9"/>
  <dimension ref="B2:P72"/>
  <sheetViews>
    <sheetView zoomScale="130" zoomScaleNormal="130" workbookViewId="0" topLeftCell="A1">
      <selection activeCell="C15" sqref="C15:L68"/>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12" customHeight="1"/>
    <row r="2" spans="2:16" ht="12" customHeight="1" hidden="1">
      <c r="B2" s="29" t="s">
        <v>0</v>
      </c>
      <c r="C2" s="29" t="s">
        <v>77</v>
      </c>
      <c r="D2" s="29" t="s">
        <v>78</v>
      </c>
      <c r="E2" s="29" t="s">
        <v>79</v>
      </c>
      <c r="F2" s="29" t="s">
        <v>228</v>
      </c>
      <c r="G2" s="29" t="s">
        <v>229</v>
      </c>
      <c r="H2" s="29" t="s">
        <v>230</v>
      </c>
      <c r="I2" s="29" t="s">
        <v>231</v>
      </c>
      <c r="J2" s="29" t="s">
        <v>232</v>
      </c>
      <c r="K2" s="29" t="s">
        <v>233</v>
      </c>
      <c r="L2" s="29" t="s">
        <v>234</v>
      </c>
      <c r="M2" s="29" t="s">
        <v>235</v>
      </c>
      <c r="N2" s="29" t="s">
        <v>236</v>
      </c>
      <c r="O2" s="29" t="s">
        <v>80</v>
      </c>
      <c r="P2" s="29" t="s">
        <v>8</v>
      </c>
    </row>
    <row r="3" spans="2:16" ht="12" customHeight="1" hidden="1">
      <c r="B3" s="30" t="s">
        <v>237</v>
      </c>
      <c r="C3" s="29" t="s">
        <v>165</v>
      </c>
      <c r="D3" s="29" t="s">
        <v>165</v>
      </c>
      <c r="E3" s="29" t="s">
        <v>165</v>
      </c>
      <c r="F3" s="29" t="s">
        <v>165</v>
      </c>
      <c r="G3" s="29" t="s">
        <v>165</v>
      </c>
      <c r="H3" s="195" t="s">
        <v>178</v>
      </c>
      <c r="I3" s="195" t="s">
        <v>178</v>
      </c>
      <c r="J3" s="195" t="s">
        <v>238</v>
      </c>
      <c r="K3" s="195" t="s">
        <v>239</v>
      </c>
      <c r="L3" s="195" t="s">
        <v>63</v>
      </c>
      <c r="M3" s="195" t="s">
        <v>12</v>
      </c>
      <c r="N3" s="195" t="s">
        <v>12</v>
      </c>
      <c r="O3" s="195" t="s">
        <v>70</v>
      </c>
      <c r="P3" s="195" t="s">
        <v>19</v>
      </c>
    </row>
    <row r="4" ht="12" customHeight="1"/>
    <row r="5" spans="2:15" ht="16.5" customHeight="1">
      <c r="B5" s="19" t="str">
        <f>CONCATENATE("Monthly Special Fuel Reported by States ",P3," (1)")</f>
        <v>Monthly Special Fuel Reported by States 2020 (1)</v>
      </c>
      <c r="C5" s="19"/>
      <c r="D5" s="19"/>
      <c r="E5" s="19"/>
      <c r="F5" s="19"/>
      <c r="G5" s="19"/>
      <c r="H5" s="19"/>
      <c r="I5" s="19"/>
      <c r="J5" s="19"/>
      <c r="K5" s="19"/>
      <c r="L5" s="19"/>
      <c r="M5" s="19"/>
      <c r="N5" s="19"/>
      <c r="O5" s="19"/>
    </row>
    <row r="6" ht="7.5" customHeight="1"/>
    <row r="7" ht="1.5" customHeight="1"/>
    <row r="8" ht="1.5" customHeight="1"/>
    <row r="9" ht="9" customHeight="1">
      <c r="O9" s="84" t="s">
        <v>240</v>
      </c>
    </row>
    <row r="10" spans="2:15" ht="9" customHeight="1">
      <c r="B10" s="85" t="str">
        <f>CONCATENATE("Created On: ",O3)</f>
        <v>Created On: 02/11/2021</v>
      </c>
      <c r="N10" s="84"/>
      <c r="O10" s="84" t="str">
        <f>CONCATENATE(P3," Reporting Period")</f>
        <v>2020 Reporting Period</v>
      </c>
    </row>
    <row r="11" spans="2:15" ht="7.5" customHeight="1">
      <c r="B11" s="73"/>
      <c r="C11" s="33" t="s">
        <v>209</v>
      </c>
      <c r="D11" s="33" t="s">
        <v>210</v>
      </c>
      <c r="E11" s="33" t="s">
        <v>211</v>
      </c>
      <c r="F11" s="33" t="s">
        <v>212</v>
      </c>
      <c r="G11" s="33" t="s">
        <v>213</v>
      </c>
      <c r="H11" s="33" t="s">
        <v>214</v>
      </c>
      <c r="I11" s="33" t="s">
        <v>215</v>
      </c>
      <c r="J11" s="33" t="s">
        <v>216</v>
      </c>
      <c r="K11" s="33" t="s">
        <v>217</v>
      </c>
      <c r="L11" s="33" t="s">
        <v>218</v>
      </c>
      <c r="M11" s="33" t="s">
        <v>219</v>
      </c>
      <c r="N11" s="33" t="s">
        <v>220</v>
      </c>
      <c r="O11" s="73"/>
    </row>
    <row r="12" spans="2:15" ht="7.5" customHeight="1">
      <c r="B12" s="47" t="s">
        <v>97</v>
      </c>
      <c r="C12" s="47" t="str">
        <f aca="true" t="shared" si="0" ref="C12:N12">CONCATENATE("(",C3," Entries)")</f>
        <v>(51 Entries)</v>
      </c>
      <c r="D12" s="47" t="str">
        <f t="shared" si="0"/>
        <v>(51 Entries)</v>
      </c>
      <c r="E12" s="47" t="str">
        <f t="shared" si="0"/>
        <v>(51 Entries)</v>
      </c>
      <c r="F12" s="47" t="str">
        <f t="shared" si="0"/>
        <v>(51 Entries)</v>
      </c>
      <c r="G12" s="47" t="str">
        <f t="shared" si="0"/>
        <v>(51 Entries)</v>
      </c>
      <c r="H12" s="47" t="str">
        <f t="shared" si="0"/>
        <v>(50 Entries)</v>
      </c>
      <c r="I12" s="47" t="str">
        <f t="shared" si="0"/>
        <v>(50 Entries)</v>
      </c>
      <c r="J12" s="47" t="str">
        <f t="shared" si="0"/>
        <v>(49 Entries)</v>
      </c>
      <c r="K12" s="47" t="str">
        <f t="shared" si="0"/>
        <v>(47 Entries)</v>
      </c>
      <c r="L12" s="47" t="str">
        <f t="shared" si="0"/>
        <v>(42 Entries)</v>
      </c>
      <c r="M12" s="47" t="str">
        <f t="shared" si="0"/>
        <v>(0 Entries)</v>
      </c>
      <c r="N12" s="47" t="str">
        <f t="shared" si="0"/>
        <v>(0 Entries)</v>
      </c>
      <c r="O12" s="47" t="s">
        <v>33</v>
      </c>
    </row>
    <row r="13" spans="2:15" s="72" customFormat="1" ht="8.25" hidden="1">
      <c r="B13" s="72" t="s">
        <v>97</v>
      </c>
      <c r="C13" s="72" t="s">
        <v>98</v>
      </c>
      <c r="D13" s="72" t="s">
        <v>101</v>
      </c>
      <c r="E13" s="72" t="s">
        <v>104</v>
      </c>
      <c r="F13" s="72" t="s">
        <v>169</v>
      </c>
      <c r="G13" s="72" t="s">
        <v>221</v>
      </c>
      <c r="H13" s="72" t="s">
        <v>175</v>
      </c>
      <c r="I13" s="72" t="s">
        <v>183</v>
      </c>
      <c r="J13" s="72" t="s">
        <v>186</v>
      </c>
      <c r="K13" s="72" t="s">
        <v>189</v>
      </c>
      <c r="L13" s="72" t="s">
        <v>198</v>
      </c>
      <c r="M13" s="72" t="s">
        <v>201</v>
      </c>
      <c r="N13" s="72" t="s">
        <v>204</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107</v>
      </c>
      <c r="C15" s="79">
        <v>71756656</v>
      </c>
      <c r="D15" s="79">
        <v>69604061</v>
      </c>
      <c r="E15" s="79">
        <v>64528328</v>
      </c>
      <c r="F15" s="79">
        <v>71851105</v>
      </c>
      <c r="G15" s="79">
        <v>62228986</v>
      </c>
      <c r="H15" s="79">
        <v>64807515</v>
      </c>
      <c r="I15" s="79">
        <v>74035794</v>
      </c>
      <c r="J15" s="79">
        <v>72064844</v>
      </c>
      <c r="K15" s="79">
        <v>72272433</v>
      </c>
      <c r="L15" s="79">
        <v>81018004</v>
      </c>
      <c r="M15" s="79">
        <v>0</v>
      </c>
      <c r="N15" s="79">
        <v>0</v>
      </c>
      <c r="O15" s="79">
        <v>704167726</v>
      </c>
    </row>
    <row r="16" spans="2:15" ht="7.5" customHeight="1">
      <c r="B16" s="75" t="s">
        <v>108</v>
      </c>
      <c r="C16" s="79">
        <v>13729314</v>
      </c>
      <c r="D16" s="79">
        <v>3489893</v>
      </c>
      <c r="E16" s="79">
        <v>6522262</v>
      </c>
      <c r="F16" s="79">
        <v>4754224</v>
      </c>
      <c r="G16" s="79">
        <v>3152511</v>
      </c>
      <c r="H16" s="79">
        <v>9498837</v>
      </c>
      <c r="I16" s="79">
        <v>11172803</v>
      </c>
      <c r="J16" s="79">
        <v>28873900</v>
      </c>
      <c r="K16" s="79">
        <v>15375562</v>
      </c>
      <c r="L16" s="79">
        <v>18513618</v>
      </c>
      <c r="M16" s="79">
        <v>0</v>
      </c>
      <c r="N16" s="79">
        <v>0</v>
      </c>
      <c r="O16" s="79">
        <v>115082924</v>
      </c>
    </row>
    <row r="17" spans="2:15" ht="7.5" customHeight="1">
      <c r="B17" s="75" t="s">
        <v>109</v>
      </c>
      <c r="C17" s="79">
        <v>73083047</v>
      </c>
      <c r="D17" s="79">
        <v>81127169</v>
      </c>
      <c r="E17" s="79">
        <v>84307528</v>
      </c>
      <c r="F17" s="79">
        <v>58447398</v>
      </c>
      <c r="G17" s="79">
        <v>74695279</v>
      </c>
      <c r="H17" s="79">
        <v>80582247</v>
      </c>
      <c r="I17" s="79">
        <v>68025494</v>
      </c>
      <c r="J17" s="79">
        <v>90841622</v>
      </c>
      <c r="K17" s="79">
        <v>86620789</v>
      </c>
      <c r="L17" s="79">
        <v>82563211</v>
      </c>
      <c r="M17" s="79">
        <v>0</v>
      </c>
      <c r="N17" s="79">
        <v>0</v>
      </c>
      <c r="O17" s="79">
        <v>780293784</v>
      </c>
    </row>
    <row r="18" spans="2:15" ht="7.5" customHeight="1">
      <c r="B18" s="144" t="s">
        <v>110</v>
      </c>
      <c r="C18" s="145">
        <v>49906431</v>
      </c>
      <c r="D18" s="145">
        <v>63920012</v>
      </c>
      <c r="E18" s="145">
        <v>56059945</v>
      </c>
      <c r="F18" s="145">
        <v>46025707</v>
      </c>
      <c r="G18" s="145">
        <v>59129925</v>
      </c>
      <c r="H18" s="145">
        <v>53564765</v>
      </c>
      <c r="I18" s="145">
        <v>51948538</v>
      </c>
      <c r="J18" s="145">
        <v>63989255</v>
      </c>
      <c r="K18" s="145">
        <v>54618649</v>
      </c>
      <c r="L18" s="145">
        <v>55801812</v>
      </c>
      <c r="M18" s="145">
        <v>0</v>
      </c>
      <c r="N18" s="145">
        <v>0</v>
      </c>
      <c r="O18" s="145">
        <v>554965039</v>
      </c>
    </row>
    <row r="19" spans="2:15" ht="7.5" customHeight="1">
      <c r="B19" s="79" t="s">
        <v>111</v>
      </c>
      <c r="C19" s="79">
        <v>221014237</v>
      </c>
      <c r="D19" s="79">
        <v>213633139</v>
      </c>
      <c r="E19" s="79">
        <v>292341858</v>
      </c>
      <c r="F19" s="79">
        <v>197904939</v>
      </c>
      <c r="G19" s="79">
        <v>216116428</v>
      </c>
      <c r="H19" s="79">
        <v>308266775</v>
      </c>
      <c r="I19" s="79">
        <v>245809450</v>
      </c>
      <c r="J19" s="79">
        <v>253431901</v>
      </c>
      <c r="K19" s="79">
        <v>322023535</v>
      </c>
      <c r="L19" s="79">
        <v>261375697</v>
      </c>
      <c r="M19" s="79">
        <v>0</v>
      </c>
      <c r="N19" s="79">
        <v>0</v>
      </c>
      <c r="O19" s="79">
        <v>2531917959</v>
      </c>
    </row>
    <row r="20" spans="2:15" ht="7.5" customHeight="1">
      <c r="B20" s="75" t="s">
        <v>112</v>
      </c>
      <c r="C20" s="79">
        <v>54982548</v>
      </c>
      <c r="D20" s="79">
        <v>50438974</v>
      </c>
      <c r="E20" s="79">
        <v>55375179</v>
      </c>
      <c r="F20" s="79">
        <v>47476081</v>
      </c>
      <c r="G20" s="79">
        <v>52843789</v>
      </c>
      <c r="H20" s="79">
        <v>54978223</v>
      </c>
      <c r="I20" s="79">
        <v>61365536</v>
      </c>
      <c r="J20" s="79">
        <v>59245870</v>
      </c>
      <c r="K20" s="79">
        <v>59124954</v>
      </c>
      <c r="L20" s="79">
        <v>56634213</v>
      </c>
      <c r="M20" s="79">
        <v>0</v>
      </c>
      <c r="N20" s="79">
        <v>0</v>
      </c>
      <c r="O20" s="79">
        <v>552465367</v>
      </c>
    </row>
    <row r="21" spans="2:15" ht="7.5" customHeight="1">
      <c r="B21" s="75" t="s">
        <v>113</v>
      </c>
      <c r="C21" s="79">
        <v>20538065</v>
      </c>
      <c r="D21" s="79">
        <v>18077873</v>
      </c>
      <c r="E21" s="79">
        <v>24364142</v>
      </c>
      <c r="F21" s="79">
        <v>16776452</v>
      </c>
      <c r="G21" s="79">
        <v>17569326</v>
      </c>
      <c r="H21" s="79">
        <v>30388723</v>
      </c>
      <c r="I21" s="79">
        <v>22608432</v>
      </c>
      <c r="J21" s="79">
        <v>23671713</v>
      </c>
      <c r="K21" s="79">
        <v>34859553</v>
      </c>
      <c r="L21" s="79">
        <v>20002858</v>
      </c>
      <c r="M21" s="79">
        <v>0</v>
      </c>
      <c r="N21" s="79">
        <v>0</v>
      </c>
      <c r="O21" s="79">
        <v>228857137</v>
      </c>
    </row>
    <row r="22" spans="2:15" ht="7.5" customHeight="1">
      <c r="B22" s="144" t="s">
        <v>114</v>
      </c>
      <c r="C22" s="145">
        <v>6029750</v>
      </c>
      <c r="D22" s="145">
        <v>6556529</v>
      </c>
      <c r="E22" s="145">
        <v>7298784</v>
      </c>
      <c r="F22" s="145">
        <v>5445219</v>
      </c>
      <c r="G22" s="145">
        <v>6456324</v>
      </c>
      <c r="H22" s="145">
        <v>7012841</v>
      </c>
      <c r="I22" s="145">
        <v>5225945</v>
      </c>
      <c r="J22" s="145">
        <v>7339092</v>
      </c>
      <c r="K22" s="145">
        <v>7140030</v>
      </c>
      <c r="L22" s="145">
        <v>6297925</v>
      </c>
      <c r="M22" s="145">
        <v>0</v>
      </c>
      <c r="N22" s="145">
        <v>0</v>
      </c>
      <c r="O22" s="145">
        <v>64802439</v>
      </c>
    </row>
    <row r="23" spans="2:15" ht="7.5" customHeight="1">
      <c r="B23" s="79" t="s">
        <v>115</v>
      </c>
      <c r="C23" s="79">
        <v>1285397</v>
      </c>
      <c r="D23" s="79">
        <v>1116295</v>
      </c>
      <c r="E23" s="79">
        <v>1016451</v>
      </c>
      <c r="F23" s="79">
        <v>663897</v>
      </c>
      <c r="G23" s="79">
        <v>678184</v>
      </c>
      <c r="H23" s="79">
        <v>898744</v>
      </c>
      <c r="I23" s="79">
        <v>867041</v>
      </c>
      <c r="J23" s="79">
        <v>951923</v>
      </c>
      <c r="K23" s="79">
        <v>1086668</v>
      </c>
      <c r="L23" s="79">
        <v>1367008</v>
      </c>
      <c r="M23" s="79">
        <v>0</v>
      </c>
      <c r="N23" s="79">
        <v>0</v>
      </c>
      <c r="O23" s="79">
        <v>9931608</v>
      </c>
    </row>
    <row r="24" spans="2:15" ht="7.5" customHeight="1">
      <c r="B24" s="75" t="s">
        <v>116</v>
      </c>
      <c r="C24" s="79">
        <v>157693911</v>
      </c>
      <c r="D24" s="79">
        <v>150615172</v>
      </c>
      <c r="E24" s="79">
        <v>149978358</v>
      </c>
      <c r="F24" s="79">
        <v>157198415</v>
      </c>
      <c r="G24" s="79">
        <v>129709480</v>
      </c>
      <c r="H24" s="79">
        <v>136499796</v>
      </c>
      <c r="I24" s="79">
        <v>139628729</v>
      </c>
      <c r="J24" s="79">
        <v>145692841</v>
      </c>
      <c r="K24" s="79">
        <v>140755202</v>
      </c>
      <c r="L24" s="79">
        <v>142834679</v>
      </c>
      <c r="M24" s="79">
        <v>0</v>
      </c>
      <c r="N24" s="79">
        <v>0</v>
      </c>
      <c r="O24" s="79">
        <v>1450606583</v>
      </c>
    </row>
    <row r="25" spans="2:15" ht="7.5" customHeight="1">
      <c r="B25" s="75" t="s">
        <v>117</v>
      </c>
      <c r="C25" s="79">
        <v>93339670</v>
      </c>
      <c r="D25" s="79">
        <v>108978583</v>
      </c>
      <c r="E25" s="79">
        <v>123060671</v>
      </c>
      <c r="F25" s="79">
        <v>106549328</v>
      </c>
      <c r="G25" s="79">
        <v>115123535</v>
      </c>
      <c r="H25" s="79">
        <v>117808682</v>
      </c>
      <c r="I25" s="79">
        <v>117266379</v>
      </c>
      <c r="J25" s="79">
        <v>119299173</v>
      </c>
      <c r="K25" s="79">
        <v>118328355</v>
      </c>
      <c r="L25" s="79">
        <v>120861724</v>
      </c>
      <c r="M25" s="79">
        <v>0</v>
      </c>
      <c r="N25" s="79">
        <v>0</v>
      </c>
      <c r="O25" s="79">
        <v>1140616100</v>
      </c>
    </row>
    <row r="26" spans="2:15" ht="7.5" customHeight="1">
      <c r="B26" s="144" t="s">
        <v>118</v>
      </c>
      <c r="C26" s="145">
        <v>3876107</v>
      </c>
      <c r="D26" s="145">
        <v>3686405</v>
      </c>
      <c r="E26" s="145">
        <v>5333896</v>
      </c>
      <c r="F26" s="145">
        <v>3028568</v>
      </c>
      <c r="G26" s="145">
        <v>2508601</v>
      </c>
      <c r="H26" s="145">
        <v>3029752</v>
      </c>
      <c r="I26" s="145">
        <v>3584527</v>
      </c>
      <c r="J26" s="145">
        <v>3459325</v>
      </c>
      <c r="K26" s="145">
        <v>3385514</v>
      </c>
      <c r="L26" s="145">
        <v>4259915</v>
      </c>
      <c r="M26" s="145">
        <v>0</v>
      </c>
      <c r="N26" s="145">
        <v>0</v>
      </c>
      <c r="O26" s="145">
        <v>36152610</v>
      </c>
    </row>
    <row r="27" spans="2:15" ht="7.5" customHeight="1">
      <c r="B27" s="79" t="s">
        <v>119</v>
      </c>
      <c r="C27" s="79">
        <v>27154206</v>
      </c>
      <c r="D27" s="79">
        <v>24421242</v>
      </c>
      <c r="E27" s="79">
        <v>24145451</v>
      </c>
      <c r="F27" s="79">
        <v>28220033</v>
      </c>
      <c r="G27" s="79">
        <v>23641308</v>
      </c>
      <c r="H27" s="79">
        <v>24022253</v>
      </c>
      <c r="I27" s="79">
        <v>36087635</v>
      </c>
      <c r="J27" s="79">
        <v>23873975</v>
      </c>
      <c r="K27" s="79">
        <v>34915077</v>
      </c>
      <c r="L27" s="79">
        <v>30240364</v>
      </c>
      <c r="M27" s="79">
        <v>0</v>
      </c>
      <c r="N27" s="79">
        <v>0</v>
      </c>
      <c r="O27" s="79">
        <v>276721544</v>
      </c>
    </row>
    <row r="28" spans="2:15" ht="7.5" customHeight="1">
      <c r="B28" s="75" t="s">
        <v>120</v>
      </c>
      <c r="C28" s="79">
        <v>120893658</v>
      </c>
      <c r="D28" s="79">
        <v>118152035</v>
      </c>
      <c r="E28" s="79">
        <v>128235552</v>
      </c>
      <c r="F28" s="79">
        <v>112910864</v>
      </c>
      <c r="G28" s="79">
        <v>116078654</v>
      </c>
      <c r="H28" s="79">
        <v>117143962</v>
      </c>
      <c r="I28" s="79">
        <v>123934680</v>
      </c>
      <c r="J28" s="79">
        <v>127238551</v>
      </c>
      <c r="K28" s="79">
        <v>134381069</v>
      </c>
      <c r="L28" s="79">
        <v>140180041</v>
      </c>
      <c r="M28" s="79">
        <v>0</v>
      </c>
      <c r="N28" s="79">
        <v>0</v>
      </c>
      <c r="O28" s="79">
        <v>1239149066</v>
      </c>
    </row>
    <row r="29" spans="2:15" ht="7.5" customHeight="1">
      <c r="B29" s="75" t="s">
        <v>121</v>
      </c>
      <c r="C29" s="79">
        <v>97186154</v>
      </c>
      <c r="D29" s="79">
        <v>109636570</v>
      </c>
      <c r="E29" s="79">
        <v>96404998</v>
      </c>
      <c r="F29" s="79">
        <v>83971277</v>
      </c>
      <c r="G29" s="79">
        <v>96416570</v>
      </c>
      <c r="H29" s="79">
        <v>96775264</v>
      </c>
      <c r="I29" s="79">
        <v>96484956</v>
      </c>
      <c r="J29" s="79">
        <v>115075241</v>
      </c>
      <c r="K29" s="79">
        <v>100295440</v>
      </c>
      <c r="L29" s="79">
        <v>105670482</v>
      </c>
      <c r="M29" s="79">
        <v>0</v>
      </c>
      <c r="N29" s="79">
        <v>0</v>
      </c>
      <c r="O29" s="79">
        <v>997916952</v>
      </c>
    </row>
    <row r="30" spans="2:15" ht="7.5" customHeight="1">
      <c r="B30" s="144" t="s">
        <v>122</v>
      </c>
      <c r="C30" s="145">
        <v>57763905</v>
      </c>
      <c r="D30" s="145">
        <v>52555867</v>
      </c>
      <c r="E30" s="145">
        <v>59853970</v>
      </c>
      <c r="F30" s="145">
        <v>61527156</v>
      </c>
      <c r="G30" s="145">
        <v>57363969</v>
      </c>
      <c r="H30" s="145">
        <v>54841134</v>
      </c>
      <c r="I30" s="145">
        <v>69309907</v>
      </c>
      <c r="J30" s="145">
        <v>70790566</v>
      </c>
      <c r="K30" s="145">
        <v>65147705</v>
      </c>
      <c r="L30" s="145">
        <v>69298294</v>
      </c>
      <c r="M30" s="145">
        <v>0</v>
      </c>
      <c r="N30" s="145">
        <v>0</v>
      </c>
      <c r="O30" s="145">
        <v>618452473</v>
      </c>
    </row>
    <row r="31" spans="2:15" ht="7.5" customHeight="1">
      <c r="B31" s="79" t="s">
        <v>123</v>
      </c>
      <c r="C31" s="79">
        <v>35821710</v>
      </c>
      <c r="D31" s="79">
        <v>39721069</v>
      </c>
      <c r="E31" s="79">
        <v>48609985</v>
      </c>
      <c r="F31" s="79">
        <v>39913826</v>
      </c>
      <c r="G31" s="79">
        <v>42227724</v>
      </c>
      <c r="H31" s="79">
        <v>43720615</v>
      </c>
      <c r="I31" s="79">
        <v>38880893</v>
      </c>
      <c r="J31" s="79">
        <v>44197219</v>
      </c>
      <c r="K31" s="79">
        <v>44730848</v>
      </c>
      <c r="L31" s="79">
        <v>44382815</v>
      </c>
      <c r="M31" s="79">
        <v>0</v>
      </c>
      <c r="N31" s="79">
        <v>0</v>
      </c>
      <c r="O31" s="79">
        <v>422206704</v>
      </c>
    </row>
    <row r="32" spans="2:15" ht="7.5" customHeight="1">
      <c r="B32" s="75" t="s">
        <v>124</v>
      </c>
      <c r="C32" s="79">
        <v>66265403</v>
      </c>
      <c r="D32" s="79">
        <v>62243289</v>
      </c>
      <c r="E32" s="79">
        <v>67984155</v>
      </c>
      <c r="F32" s="79">
        <v>54705068</v>
      </c>
      <c r="G32" s="79">
        <v>53642281</v>
      </c>
      <c r="H32" s="79">
        <v>64732320</v>
      </c>
      <c r="I32" s="79">
        <v>66136470</v>
      </c>
      <c r="J32" s="79">
        <v>69137802</v>
      </c>
      <c r="K32" s="79">
        <v>69513880</v>
      </c>
      <c r="L32" s="79">
        <v>68575860</v>
      </c>
      <c r="M32" s="79">
        <v>0</v>
      </c>
      <c r="N32" s="79">
        <v>0</v>
      </c>
      <c r="O32" s="79">
        <v>642936528</v>
      </c>
    </row>
    <row r="33" spans="2:15" ht="7.5" customHeight="1">
      <c r="B33" s="75" t="s">
        <v>125</v>
      </c>
      <c r="C33" s="79">
        <v>64784058</v>
      </c>
      <c r="D33" s="79">
        <v>46302995</v>
      </c>
      <c r="E33" s="79">
        <v>62252361</v>
      </c>
      <c r="F33" s="79">
        <v>47512509</v>
      </c>
      <c r="G33" s="79">
        <v>41840651</v>
      </c>
      <c r="H33" s="79">
        <v>45889801</v>
      </c>
      <c r="I33" s="79">
        <v>56283333</v>
      </c>
      <c r="J33" s="79">
        <v>55655444</v>
      </c>
      <c r="K33" s="79">
        <v>62892978</v>
      </c>
      <c r="L33" s="79">
        <v>68461808</v>
      </c>
      <c r="M33" s="79">
        <v>0</v>
      </c>
      <c r="N33" s="79">
        <v>0</v>
      </c>
      <c r="O33" s="79">
        <v>551875938</v>
      </c>
    </row>
    <row r="34" spans="2:15" ht="7.5" customHeight="1">
      <c r="B34" s="144" t="s">
        <v>126</v>
      </c>
      <c r="C34" s="145">
        <v>16640783</v>
      </c>
      <c r="D34" s="145">
        <v>15360260</v>
      </c>
      <c r="E34" s="145">
        <v>12900521</v>
      </c>
      <c r="F34" s="145">
        <v>11863344</v>
      </c>
      <c r="G34" s="145">
        <v>5637682</v>
      </c>
      <c r="H34" s="145">
        <v>17786564</v>
      </c>
      <c r="I34" s="145">
        <v>7757286</v>
      </c>
      <c r="J34" s="145">
        <v>21248958</v>
      </c>
      <c r="K34" s="145">
        <v>10709207</v>
      </c>
      <c r="L34" s="145">
        <v>13585117</v>
      </c>
      <c r="M34" s="145">
        <v>0</v>
      </c>
      <c r="N34" s="145">
        <v>0</v>
      </c>
      <c r="O34" s="145">
        <v>133489722</v>
      </c>
    </row>
    <row r="35" spans="2:15" ht="7.5" customHeight="1">
      <c r="B35" s="79" t="s">
        <v>127</v>
      </c>
      <c r="C35" s="79">
        <v>47430029</v>
      </c>
      <c r="D35" s="79">
        <v>35810531</v>
      </c>
      <c r="E35" s="79">
        <v>35849877</v>
      </c>
      <c r="F35" s="79">
        <v>35666947</v>
      </c>
      <c r="G35" s="79">
        <v>31634441</v>
      </c>
      <c r="H35" s="79">
        <v>62881965</v>
      </c>
      <c r="I35" s="79">
        <v>45365389</v>
      </c>
      <c r="J35" s="79">
        <v>46091134</v>
      </c>
      <c r="K35" s="79">
        <v>42876234</v>
      </c>
      <c r="L35" s="79">
        <v>49586217</v>
      </c>
      <c r="M35" s="79">
        <v>0</v>
      </c>
      <c r="N35" s="79">
        <v>0</v>
      </c>
      <c r="O35" s="79">
        <v>433192764</v>
      </c>
    </row>
    <row r="36" spans="2:15" ht="7.5" customHeight="1">
      <c r="B36" s="75" t="s">
        <v>128</v>
      </c>
      <c r="C36" s="79">
        <v>35440135</v>
      </c>
      <c r="D36" s="79">
        <v>31244579</v>
      </c>
      <c r="E36" s="79">
        <v>32101591</v>
      </c>
      <c r="F36" s="79">
        <v>26660056</v>
      </c>
      <c r="G36" s="79">
        <v>26660056</v>
      </c>
      <c r="H36" s="79">
        <v>34704282</v>
      </c>
      <c r="I36" s="79">
        <v>34447427</v>
      </c>
      <c r="J36" s="79">
        <v>37460278</v>
      </c>
      <c r="K36" s="79">
        <v>34281761</v>
      </c>
      <c r="L36" s="79">
        <v>38083505</v>
      </c>
      <c r="M36" s="79">
        <v>0</v>
      </c>
      <c r="N36" s="79">
        <v>0</v>
      </c>
      <c r="O36" s="79">
        <v>331083671</v>
      </c>
    </row>
    <row r="37" spans="2:15" ht="7.5" customHeight="1">
      <c r="B37" s="75" t="s">
        <v>129</v>
      </c>
      <c r="C37" s="79">
        <v>65331754</v>
      </c>
      <c r="D37" s="79">
        <v>69722162</v>
      </c>
      <c r="E37" s="79">
        <v>79923413</v>
      </c>
      <c r="F37" s="79">
        <v>41429478</v>
      </c>
      <c r="G37" s="79">
        <v>81819337</v>
      </c>
      <c r="H37" s="79">
        <v>73971464</v>
      </c>
      <c r="I37" s="79">
        <v>73086308</v>
      </c>
      <c r="J37" s="79">
        <v>76834604</v>
      </c>
      <c r="K37" s="79">
        <v>98494201</v>
      </c>
      <c r="L37" s="79">
        <v>65702256</v>
      </c>
      <c r="M37" s="79">
        <v>0</v>
      </c>
      <c r="N37" s="79">
        <v>0</v>
      </c>
      <c r="O37" s="79">
        <v>726314977</v>
      </c>
    </row>
    <row r="38" spans="2:15" ht="7.5" customHeight="1">
      <c r="B38" s="144" t="s">
        <v>130</v>
      </c>
      <c r="C38" s="145">
        <v>69810873</v>
      </c>
      <c r="D38" s="145">
        <v>71837089</v>
      </c>
      <c r="E38" s="145">
        <v>66423433</v>
      </c>
      <c r="F38" s="145">
        <v>65106202</v>
      </c>
      <c r="G38" s="145">
        <v>63923637</v>
      </c>
      <c r="H38" s="145">
        <v>70986738</v>
      </c>
      <c r="I38" s="145">
        <v>73974652</v>
      </c>
      <c r="J38" s="145">
        <v>71946416</v>
      </c>
      <c r="K38" s="145">
        <v>74158172</v>
      </c>
      <c r="L38" s="145">
        <v>72722410</v>
      </c>
      <c r="M38" s="145">
        <v>0</v>
      </c>
      <c r="N38" s="145">
        <v>0</v>
      </c>
      <c r="O38" s="145">
        <v>700889622</v>
      </c>
    </row>
    <row r="39" spans="2:15" ht="7.5" customHeight="1">
      <c r="B39" s="79" t="s">
        <v>131</v>
      </c>
      <c r="C39" s="79">
        <v>52757828</v>
      </c>
      <c r="D39" s="79">
        <v>55898507</v>
      </c>
      <c r="E39" s="79">
        <v>44174451</v>
      </c>
      <c r="F39" s="79">
        <v>61993795</v>
      </c>
      <c r="G39" s="79">
        <v>52761948</v>
      </c>
      <c r="H39" s="79">
        <v>58268047</v>
      </c>
      <c r="I39" s="79">
        <v>53001245</v>
      </c>
      <c r="J39" s="79">
        <v>56365844</v>
      </c>
      <c r="K39" s="79">
        <v>58975123</v>
      </c>
      <c r="L39" s="79">
        <v>67847337</v>
      </c>
      <c r="M39" s="79">
        <v>0</v>
      </c>
      <c r="N39" s="79">
        <v>0</v>
      </c>
      <c r="O39" s="79">
        <v>562044125</v>
      </c>
    </row>
    <row r="40" spans="2:15" ht="7.5" customHeight="1">
      <c r="B40" s="75" t="s">
        <v>132</v>
      </c>
      <c r="C40" s="79">
        <v>43775771</v>
      </c>
      <c r="D40" s="79">
        <v>49480574</v>
      </c>
      <c r="E40" s="79">
        <v>104747224</v>
      </c>
      <c r="F40" s="79">
        <v>87965957</v>
      </c>
      <c r="G40" s="79">
        <v>89269068</v>
      </c>
      <c r="H40" s="79">
        <v>98048508</v>
      </c>
      <c r="I40" s="79">
        <v>80769525</v>
      </c>
      <c r="J40" s="79">
        <v>102161134</v>
      </c>
      <c r="K40" s="79">
        <v>105129997</v>
      </c>
      <c r="L40" s="79">
        <v>82306847</v>
      </c>
      <c r="M40" s="79">
        <v>0</v>
      </c>
      <c r="N40" s="79">
        <v>0</v>
      </c>
      <c r="O40" s="79">
        <v>843654605</v>
      </c>
    </row>
    <row r="41" spans="2:15" ht="7.5" customHeight="1">
      <c r="B41" s="75" t="s">
        <v>133</v>
      </c>
      <c r="C41" s="79">
        <v>18742462</v>
      </c>
      <c r="D41" s="79">
        <v>21563224</v>
      </c>
      <c r="E41" s="79">
        <v>22495660</v>
      </c>
      <c r="F41" s="79">
        <v>19721167</v>
      </c>
      <c r="G41" s="79">
        <v>25208516</v>
      </c>
      <c r="H41" s="79">
        <v>24485590</v>
      </c>
      <c r="I41" s="79">
        <v>26190620</v>
      </c>
      <c r="J41" s="79">
        <v>29027610</v>
      </c>
      <c r="K41" s="79">
        <v>26748567</v>
      </c>
      <c r="L41" s="79">
        <v>26079888</v>
      </c>
      <c r="M41" s="79">
        <v>0</v>
      </c>
      <c r="N41" s="79">
        <v>0</v>
      </c>
      <c r="O41" s="79">
        <v>240263304</v>
      </c>
    </row>
    <row r="42" spans="2:15" ht="7.5" customHeight="1">
      <c r="B42" s="144" t="s">
        <v>134</v>
      </c>
      <c r="C42" s="145">
        <v>36055628</v>
      </c>
      <c r="D42" s="145">
        <v>34524411</v>
      </c>
      <c r="E42" s="145">
        <v>40247149</v>
      </c>
      <c r="F42" s="145">
        <v>38741735</v>
      </c>
      <c r="G42" s="145">
        <v>38827934</v>
      </c>
      <c r="H42" s="145">
        <v>44891326</v>
      </c>
      <c r="I42" s="145">
        <v>40808971</v>
      </c>
      <c r="J42" s="145">
        <v>41905359</v>
      </c>
      <c r="K42" s="145">
        <v>39638422</v>
      </c>
      <c r="L42" s="145">
        <v>46275558</v>
      </c>
      <c r="M42" s="145">
        <v>0</v>
      </c>
      <c r="N42" s="145">
        <v>0</v>
      </c>
      <c r="O42" s="145">
        <v>401916493</v>
      </c>
    </row>
    <row r="43" spans="2:15" ht="7.5" customHeight="1">
      <c r="B43" s="79" t="s">
        <v>135</v>
      </c>
      <c r="C43" s="79">
        <v>35225239</v>
      </c>
      <c r="D43" s="79">
        <v>34602393</v>
      </c>
      <c r="E43" s="79">
        <v>18016898</v>
      </c>
      <c r="F43" s="79">
        <v>33386975</v>
      </c>
      <c r="G43" s="79">
        <v>38062446</v>
      </c>
      <c r="H43" s="79">
        <v>23849493</v>
      </c>
      <c r="I43" s="79">
        <v>41206896</v>
      </c>
      <c r="J43" s="79">
        <v>41667256</v>
      </c>
      <c r="K43" s="79">
        <v>21873565</v>
      </c>
      <c r="L43" s="79">
        <v>44120278</v>
      </c>
      <c r="M43" s="79">
        <v>0</v>
      </c>
      <c r="N43" s="79">
        <v>0</v>
      </c>
      <c r="O43" s="79">
        <v>332011439</v>
      </c>
    </row>
    <row r="44" spans="2:15" ht="7.5" customHeight="1">
      <c r="B44" s="75" t="s">
        <v>136</v>
      </c>
      <c r="C44" s="79">
        <v>7005618</v>
      </c>
      <c r="D44" s="79">
        <v>8123336</v>
      </c>
      <c r="E44" s="79">
        <v>8409859</v>
      </c>
      <c r="F44" s="79">
        <v>8446830</v>
      </c>
      <c r="G44" s="79">
        <v>9088375</v>
      </c>
      <c r="H44" s="79">
        <v>9648728</v>
      </c>
      <c r="I44" s="79">
        <v>7724783</v>
      </c>
      <c r="J44" s="79">
        <v>9135491</v>
      </c>
      <c r="K44" s="79">
        <v>9954357</v>
      </c>
      <c r="L44" s="79">
        <v>9112235</v>
      </c>
      <c r="M44" s="79">
        <v>0</v>
      </c>
      <c r="N44" s="79">
        <v>0</v>
      </c>
      <c r="O44" s="79">
        <v>86649612</v>
      </c>
    </row>
    <row r="45" spans="2:15" ht="7.5" customHeight="1">
      <c r="B45" s="75" t="s">
        <v>137</v>
      </c>
      <c r="C45" s="79">
        <v>63632644</v>
      </c>
      <c r="D45" s="79">
        <v>57436816</v>
      </c>
      <c r="E45" s="79">
        <v>60476282</v>
      </c>
      <c r="F45" s="79">
        <v>49437042</v>
      </c>
      <c r="G45" s="79">
        <v>55561684</v>
      </c>
      <c r="H45" s="79">
        <v>64238893</v>
      </c>
      <c r="I45" s="79">
        <v>65869463</v>
      </c>
      <c r="J45" s="79">
        <v>64080757</v>
      </c>
      <c r="K45" s="79">
        <v>63087039</v>
      </c>
      <c r="L45" s="79">
        <v>64951553</v>
      </c>
      <c r="M45" s="79">
        <v>0</v>
      </c>
      <c r="N45" s="79">
        <v>0</v>
      </c>
      <c r="O45" s="79">
        <v>608772173</v>
      </c>
    </row>
    <row r="46" spans="2:15" ht="7.5" customHeight="1">
      <c r="B46" s="144" t="s">
        <v>138</v>
      </c>
      <c r="C46" s="145">
        <v>66175103</v>
      </c>
      <c r="D46" s="145">
        <v>51393050</v>
      </c>
      <c r="E46" s="145">
        <v>54209035</v>
      </c>
      <c r="F46" s="145">
        <v>40981809</v>
      </c>
      <c r="G46" s="145">
        <v>42401819</v>
      </c>
      <c r="H46" s="145">
        <v>66185184</v>
      </c>
      <c r="I46" s="145">
        <v>51591934</v>
      </c>
      <c r="J46" s="145">
        <v>52018961</v>
      </c>
      <c r="K46" s="145">
        <v>59412481</v>
      </c>
      <c r="L46" s="145">
        <v>56128517</v>
      </c>
      <c r="M46" s="145">
        <v>0</v>
      </c>
      <c r="N46" s="145">
        <v>0</v>
      </c>
      <c r="O46" s="145">
        <v>540497893</v>
      </c>
    </row>
    <row r="47" spans="2:15" ht="7.5" customHeight="1">
      <c r="B47" s="79" t="s">
        <v>139</v>
      </c>
      <c r="C47" s="79">
        <v>97943755</v>
      </c>
      <c r="D47" s="79">
        <v>87831394</v>
      </c>
      <c r="E47" s="79">
        <v>169964139</v>
      </c>
      <c r="F47" s="79">
        <v>73768355</v>
      </c>
      <c r="G47" s="79">
        <v>83236153</v>
      </c>
      <c r="H47" s="79">
        <v>159990753</v>
      </c>
      <c r="I47" s="79">
        <v>98473788</v>
      </c>
      <c r="J47" s="79">
        <v>102130234</v>
      </c>
      <c r="K47" s="79">
        <v>167463548</v>
      </c>
      <c r="L47" s="79">
        <v>97523909</v>
      </c>
      <c r="M47" s="79">
        <v>0</v>
      </c>
      <c r="N47" s="79">
        <v>0</v>
      </c>
      <c r="O47" s="79">
        <v>1138326028</v>
      </c>
    </row>
    <row r="48" spans="2:15" ht="7.5" customHeight="1">
      <c r="B48" s="75" t="s">
        <v>140</v>
      </c>
      <c r="C48" s="79">
        <v>99662600</v>
      </c>
      <c r="D48" s="79">
        <v>98079069</v>
      </c>
      <c r="E48" s="79">
        <v>80419319</v>
      </c>
      <c r="F48" s="79">
        <v>74845865</v>
      </c>
      <c r="G48" s="79">
        <v>84327610</v>
      </c>
      <c r="H48" s="79">
        <v>146191227</v>
      </c>
      <c r="I48" s="79">
        <v>119191064</v>
      </c>
      <c r="J48" s="79">
        <v>111001811</v>
      </c>
      <c r="K48" s="79">
        <v>99507636</v>
      </c>
      <c r="L48" s="79">
        <v>105270940</v>
      </c>
      <c r="M48" s="79">
        <v>0</v>
      </c>
      <c r="N48" s="79">
        <v>0</v>
      </c>
      <c r="O48" s="79">
        <v>1018497141</v>
      </c>
    </row>
    <row r="49" spans="2:15" ht="7.5" customHeight="1">
      <c r="B49" s="75" t="s">
        <v>141</v>
      </c>
      <c r="C49" s="79">
        <v>26925883</v>
      </c>
      <c r="D49" s="79">
        <v>21865559</v>
      </c>
      <c r="E49" s="79">
        <v>27108477</v>
      </c>
      <c r="F49" s="79">
        <v>22779455</v>
      </c>
      <c r="G49" s="79">
        <v>18738034</v>
      </c>
      <c r="H49" s="79">
        <v>23759141</v>
      </c>
      <c r="I49" s="79">
        <v>24503346</v>
      </c>
      <c r="J49" s="79">
        <v>20378159</v>
      </c>
      <c r="K49" s="79">
        <v>27858252</v>
      </c>
      <c r="L49" s="79">
        <v>27928231</v>
      </c>
      <c r="M49" s="79">
        <v>0</v>
      </c>
      <c r="N49" s="79">
        <v>0</v>
      </c>
      <c r="O49" s="79">
        <v>241844537</v>
      </c>
    </row>
    <row r="50" spans="2:15" ht="7.5" customHeight="1">
      <c r="B50" s="144" t="s">
        <v>142</v>
      </c>
      <c r="C50" s="145">
        <v>127959156</v>
      </c>
      <c r="D50" s="145">
        <v>132082248</v>
      </c>
      <c r="E50" s="145">
        <v>141955414</v>
      </c>
      <c r="F50" s="145">
        <v>103133618</v>
      </c>
      <c r="G50" s="145">
        <v>124003944</v>
      </c>
      <c r="H50" s="145">
        <v>140735881</v>
      </c>
      <c r="I50" s="145">
        <v>126533802</v>
      </c>
      <c r="J50" s="145">
        <v>144714543</v>
      </c>
      <c r="K50" s="145">
        <v>147069616</v>
      </c>
      <c r="L50" s="145">
        <v>138723100</v>
      </c>
      <c r="M50" s="145">
        <v>0</v>
      </c>
      <c r="N50" s="145">
        <v>0</v>
      </c>
      <c r="O50" s="145">
        <v>1326911322</v>
      </c>
    </row>
    <row r="51" spans="2:15" ht="7.5" customHeight="1">
      <c r="B51" s="79" t="s">
        <v>143</v>
      </c>
      <c r="C51" s="79">
        <v>66750233</v>
      </c>
      <c r="D51" s="79">
        <v>74387431</v>
      </c>
      <c r="E51" s="79">
        <v>60641211</v>
      </c>
      <c r="F51" s="79">
        <v>78716441</v>
      </c>
      <c r="G51" s="79">
        <v>68738770</v>
      </c>
      <c r="H51" s="79">
        <v>78605679</v>
      </c>
      <c r="I51" s="79">
        <v>68634010</v>
      </c>
      <c r="J51" s="79">
        <v>38963750</v>
      </c>
      <c r="K51" s="79">
        <v>118673418</v>
      </c>
      <c r="L51" s="79">
        <v>74840125</v>
      </c>
      <c r="M51" s="79">
        <v>0</v>
      </c>
      <c r="N51" s="79">
        <v>0</v>
      </c>
      <c r="O51" s="79">
        <v>728951068</v>
      </c>
    </row>
    <row r="52" spans="2:15" ht="7.5" customHeight="1">
      <c r="B52" s="75" t="s">
        <v>144</v>
      </c>
      <c r="C52" s="79">
        <v>44353604</v>
      </c>
      <c r="D52" s="79">
        <v>42760020</v>
      </c>
      <c r="E52" s="79">
        <v>44593596</v>
      </c>
      <c r="F52" s="79">
        <v>43813834</v>
      </c>
      <c r="G52" s="79">
        <v>43929842</v>
      </c>
      <c r="H52" s="79">
        <v>45618709</v>
      </c>
      <c r="I52" s="79">
        <v>45488981</v>
      </c>
      <c r="J52" s="79">
        <v>45269011</v>
      </c>
      <c r="K52" s="79">
        <v>45295516</v>
      </c>
      <c r="L52" s="79">
        <v>45007994</v>
      </c>
      <c r="M52" s="79">
        <v>0</v>
      </c>
      <c r="N52" s="79">
        <v>0</v>
      </c>
      <c r="O52" s="79">
        <v>446131107</v>
      </c>
    </row>
    <row r="53" spans="2:15" ht="7.5" customHeight="1">
      <c r="B53" s="75" t="s">
        <v>145</v>
      </c>
      <c r="C53" s="79">
        <v>113717543</v>
      </c>
      <c r="D53" s="79">
        <v>103159725</v>
      </c>
      <c r="E53" s="79">
        <v>148179703</v>
      </c>
      <c r="F53" s="79">
        <v>94325334</v>
      </c>
      <c r="G53" s="79">
        <v>103351519</v>
      </c>
      <c r="H53" s="79">
        <v>151810495</v>
      </c>
      <c r="I53" s="79">
        <v>119506475</v>
      </c>
      <c r="J53" s="79">
        <v>116802354</v>
      </c>
      <c r="K53" s="79">
        <v>156541178</v>
      </c>
      <c r="L53" s="79">
        <v>122383268</v>
      </c>
      <c r="M53" s="79">
        <v>0</v>
      </c>
      <c r="N53" s="79">
        <v>0</v>
      </c>
      <c r="O53" s="79">
        <v>1229777594</v>
      </c>
    </row>
    <row r="54" spans="2:15" ht="7.5" customHeight="1">
      <c r="B54" s="144" t="s">
        <v>146</v>
      </c>
      <c r="C54" s="145">
        <v>5101222</v>
      </c>
      <c r="D54" s="145">
        <v>5088846</v>
      </c>
      <c r="E54" s="145">
        <v>5177558</v>
      </c>
      <c r="F54" s="145">
        <v>4543635</v>
      </c>
      <c r="G54" s="145">
        <v>4463582</v>
      </c>
      <c r="H54" s="145">
        <v>5251658</v>
      </c>
      <c r="I54" s="145">
        <v>6014832</v>
      </c>
      <c r="J54" s="145">
        <v>6172103</v>
      </c>
      <c r="K54" s="145">
        <v>6130857</v>
      </c>
      <c r="L54" s="145">
        <v>5527047</v>
      </c>
      <c r="M54" s="145">
        <v>0</v>
      </c>
      <c r="N54" s="145">
        <v>0</v>
      </c>
      <c r="O54" s="145">
        <v>53471340</v>
      </c>
    </row>
    <row r="55" spans="2:15" ht="7.5" customHeight="1">
      <c r="B55" s="79" t="s">
        <v>147</v>
      </c>
      <c r="C55" s="79">
        <v>72221843</v>
      </c>
      <c r="D55" s="79">
        <v>67796108</v>
      </c>
      <c r="E55" s="79">
        <v>66115719</v>
      </c>
      <c r="F55" s="79">
        <v>59420573</v>
      </c>
      <c r="G55" s="79">
        <v>79757011</v>
      </c>
      <c r="H55" s="79">
        <v>67920988</v>
      </c>
      <c r="I55" s="79">
        <v>76699794</v>
      </c>
      <c r="J55" s="79">
        <v>72341220</v>
      </c>
      <c r="K55" s="79">
        <v>72656299</v>
      </c>
      <c r="L55" s="79">
        <v>62600954</v>
      </c>
      <c r="M55" s="79">
        <v>0</v>
      </c>
      <c r="N55" s="79">
        <v>0</v>
      </c>
      <c r="O55" s="79">
        <v>697530509</v>
      </c>
    </row>
    <row r="56" spans="2:15" ht="7.5" customHeight="1">
      <c r="B56" s="75" t="s">
        <v>148</v>
      </c>
      <c r="C56" s="79">
        <v>18626768</v>
      </c>
      <c r="D56" s="79">
        <v>18318653</v>
      </c>
      <c r="E56" s="79">
        <v>16804796</v>
      </c>
      <c r="F56" s="79">
        <v>18453543</v>
      </c>
      <c r="G56" s="79">
        <v>18439223</v>
      </c>
      <c r="H56" s="79">
        <v>19529653</v>
      </c>
      <c r="I56" s="79">
        <v>22697785</v>
      </c>
      <c r="J56" s="79">
        <v>22597575</v>
      </c>
      <c r="K56" s="79">
        <v>22762422</v>
      </c>
      <c r="L56" s="79">
        <v>25183911</v>
      </c>
      <c r="M56" s="79">
        <v>0</v>
      </c>
      <c r="N56" s="79">
        <v>0</v>
      </c>
      <c r="O56" s="79">
        <v>203414329</v>
      </c>
    </row>
    <row r="57" spans="2:15" ht="7.5" customHeight="1">
      <c r="B57" s="75" t="s">
        <v>149</v>
      </c>
      <c r="C57" s="79">
        <v>74648942</v>
      </c>
      <c r="D57" s="79">
        <v>82674259</v>
      </c>
      <c r="E57" s="79">
        <v>91389150</v>
      </c>
      <c r="F57" s="79">
        <v>76087160</v>
      </c>
      <c r="G57" s="79">
        <v>84643053</v>
      </c>
      <c r="H57" s="79">
        <v>92131738</v>
      </c>
      <c r="I57" s="79">
        <v>88154304</v>
      </c>
      <c r="J57" s="79">
        <v>94995717</v>
      </c>
      <c r="K57" s="79">
        <v>97610887</v>
      </c>
      <c r="L57" s="79">
        <v>88445923</v>
      </c>
      <c r="M57" s="79">
        <v>0</v>
      </c>
      <c r="N57" s="79">
        <v>0</v>
      </c>
      <c r="O57" s="79">
        <v>870781133</v>
      </c>
    </row>
    <row r="58" spans="2:15" ht="7.5" customHeight="1">
      <c r="B58" s="144" t="s">
        <v>150</v>
      </c>
      <c r="C58" s="145">
        <v>465679628</v>
      </c>
      <c r="D58" s="145">
        <v>463169011</v>
      </c>
      <c r="E58" s="145">
        <v>470185413</v>
      </c>
      <c r="F58" s="145">
        <v>389764923</v>
      </c>
      <c r="G58" s="145">
        <v>381937259</v>
      </c>
      <c r="H58" s="145">
        <v>422997879</v>
      </c>
      <c r="I58" s="145">
        <v>390559488</v>
      </c>
      <c r="J58" s="145">
        <v>433542371</v>
      </c>
      <c r="K58" s="145">
        <v>468551456</v>
      </c>
      <c r="L58" s="145">
        <v>475529531</v>
      </c>
      <c r="M58" s="145">
        <v>0</v>
      </c>
      <c r="N58" s="145">
        <v>0</v>
      </c>
      <c r="O58" s="145">
        <v>4361916959</v>
      </c>
    </row>
    <row r="59" spans="2:15" ht="7.5" customHeight="1">
      <c r="B59" s="79" t="s">
        <v>151</v>
      </c>
      <c r="C59" s="79">
        <v>39671770</v>
      </c>
      <c r="D59" s="79">
        <v>43695153</v>
      </c>
      <c r="E59" s="79">
        <v>44297810</v>
      </c>
      <c r="F59" s="79">
        <v>37517455</v>
      </c>
      <c r="G59" s="79">
        <v>41352743</v>
      </c>
      <c r="H59" s="79">
        <v>48796752</v>
      </c>
      <c r="I59" s="79">
        <v>44723915</v>
      </c>
      <c r="J59" s="79">
        <v>43639083</v>
      </c>
      <c r="K59" s="79">
        <v>48643662</v>
      </c>
      <c r="L59" s="79">
        <v>45817849</v>
      </c>
      <c r="M59" s="79">
        <v>0</v>
      </c>
      <c r="N59" s="79">
        <v>0</v>
      </c>
      <c r="O59" s="79">
        <v>438156192</v>
      </c>
    </row>
    <row r="60" spans="2:15" ht="7.5" customHeight="1">
      <c r="B60" s="75" t="s">
        <v>152</v>
      </c>
      <c r="C60" s="79">
        <v>8713738</v>
      </c>
      <c r="D60" s="79">
        <v>4996338</v>
      </c>
      <c r="E60" s="79">
        <v>4894843</v>
      </c>
      <c r="F60" s="79">
        <v>5052797</v>
      </c>
      <c r="G60" s="79">
        <v>4367695</v>
      </c>
      <c r="H60" s="79">
        <v>4435192</v>
      </c>
      <c r="I60" s="79">
        <v>5568921</v>
      </c>
      <c r="J60" s="79">
        <v>5270647</v>
      </c>
      <c r="K60" s="79">
        <v>5632723</v>
      </c>
      <c r="L60" s="79">
        <v>5836433</v>
      </c>
      <c r="M60" s="79">
        <v>0</v>
      </c>
      <c r="N60" s="79">
        <v>0</v>
      </c>
      <c r="O60" s="79">
        <v>54769327</v>
      </c>
    </row>
    <row r="61" spans="2:15" ht="7.5" customHeight="1">
      <c r="B61" s="75" t="s">
        <v>153</v>
      </c>
      <c r="C61" s="79">
        <v>63453962</v>
      </c>
      <c r="D61" s="79">
        <v>84871631</v>
      </c>
      <c r="E61" s="79">
        <v>97584713</v>
      </c>
      <c r="F61" s="79">
        <v>132949017</v>
      </c>
      <c r="G61" s="79">
        <v>65145020</v>
      </c>
      <c r="H61" s="79">
        <v>110040243</v>
      </c>
      <c r="I61" s="79">
        <v>124741054</v>
      </c>
      <c r="J61" s="79">
        <v>96864203</v>
      </c>
      <c r="K61" s="79">
        <v>90331075</v>
      </c>
      <c r="L61" s="79">
        <v>81228383</v>
      </c>
      <c r="M61" s="79">
        <v>0</v>
      </c>
      <c r="N61" s="79">
        <v>0</v>
      </c>
      <c r="O61" s="79">
        <v>947209301</v>
      </c>
    </row>
    <row r="62" spans="2:15" ht="7.5" customHeight="1">
      <c r="B62" s="144" t="s">
        <v>154</v>
      </c>
      <c r="C62" s="145">
        <v>61150794</v>
      </c>
      <c r="D62" s="145">
        <v>52550747</v>
      </c>
      <c r="E62" s="145">
        <v>54157960</v>
      </c>
      <c r="F62" s="145">
        <v>49820199</v>
      </c>
      <c r="G62" s="145">
        <v>60030543</v>
      </c>
      <c r="H62" s="145">
        <v>55283029</v>
      </c>
      <c r="I62" s="145">
        <v>65991224</v>
      </c>
      <c r="J62" s="145">
        <v>59208257</v>
      </c>
      <c r="K62" s="145">
        <v>59737156</v>
      </c>
      <c r="L62" s="145">
        <v>68555885</v>
      </c>
      <c r="M62" s="145">
        <v>0</v>
      </c>
      <c r="N62" s="145">
        <v>0</v>
      </c>
      <c r="O62" s="145">
        <v>586485794</v>
      </c>
    </row>
    <row r="63" spans="2:15" ht="7.5" customHeight="1">
      <c r="B63" s="75" t="s">
        <v>155</v>
      </c>
      <c r="C63" s="79">
        <v>38191894</v>
      </c>
      <c r="D63" s="79">
        <v>17840946</v>
      </c>
      <c r="E63" s="79">
        <v>33504627</v>
      </c>
      <c r="F63" s="79">
        <v>28265861</v>
      </c>
      <c r="G63" s="79">
        <v>26441831</v>
      </c>
      <c r="H63" s="79">
        <v>37492548</v>
      </c>
      <c r="I63" s="79">
        <v>51619462</v>
      </c>
      <c r="J63" s="79">
        <v>26046525</v>
      </c>
      <c r="K63" s="79">
        <v>35330392</v>
      </c>
      <c r="L63" s="79">
        <v>41496723</v>
      </c>
      <c r="M63" s="79">
        <v>0</v>
      </c>
      <c r="N63" s="79">
        <v>0</v>
      </c>
      <c r="O63" s="79">
        <v>336230809</v>
      </c>
    </row>
    <row r="64" spans="2:15" ht="7.5" customHeight="1">
      <c r="B64" s="75" t="s">
        <v>156</v>
      </c>
      <c r="C64" s="79">
        <v>61352007</v>
      </c>
      <c r="D64" s="79">
        <v>74054976</v>
      </c>
      <c r="E64" s="79">
        <v>67415481</v>
      </c>
      <c r="F64" s="79">
        <v>62943015</v>
      </c>
      <c r="G64" s="79">
        <v>73499779</v>
      </c>
      <c r="H64" s="79">
        <v>77332600</v>
      </c>
      <c r="I64" s="79">
        <v>66142984</v>
      </c>
      <c r="J64" s="79">
        <v>75605414</v>
      </c>
      <c r="K64" s="79">
        <v>73353521</v>
      </c>
      <c r="L64" s="79">
        <v>78643889</v>
      </c>
      <c r="M64" s="79">
        <v>0</v>
      </c>
      <c r="N64" s="79">
        <v>0</v>
      </c>
      <c r="O64" s="79">
        <v>710343666</v>
      </c>
    </row>
    <row r="65" spans="2:15" ht="7.5" customHeight="1" thickBot="1">
      <c r="B65" s="80" t="s">
        <v>157</v>
      </c>
      <c r="C65" s="79">
        <v>27708122</v>
      </c>
      <c r="D65" s="79">
        <v>25982681</v>
      </c>
      <c r="E65" s="79">
        <v>30284697</v>
      </c>
      <c r="F65" s="79">
        <v>24799867</v>
      </c>
      <c r="G65" s="79">
        <v>27786785</v>
      </c>
      <c r="H65" s="79">
        <v>27929931</v>
      </c>
      <c r="I65" s="79">
        <v>27093341</v>
      </c>
      <c r="J65" s="79">
        <v>31440571</v>
      </c>
      <c r="K65" s="79">
        <v>29800031</v>
      </c>
      <c r="L65" s="79">
        <v>32278163</v>
      </c>
      <c r="M65" s="79">
        <v>0</v>
      </c>
      <c r="N65" s="79">
        <v>0</v>
      </c>
      <c r="O65" s="79">
        <v>285104189</v>
      </c>
    </row>
    <row r="66" spans="2:15" ht="7.5" customHeight="1" thickTop="1">
      <c r="B66" s="76" t="s">
        <v>222</v>
      </c>
      <c r="C66" s="83">
        <v>3308961558</v>
      </c>
      <c r="D66" s="83">
        <v>3262478899</v>
      </c>
      <c r="E66" s="83">
        <v>3592323893</v>
      </c>
      <c r="F66" s="83">
        <v>3047284350</v>
      </c>
      <c r="G66" s="83">
        <v>3126470864</v>
      </c>
      <c r="H66" s="83">
        <v>3680263127</v>
      </c>
      <c r="I66" s="83">
        <v>3462789611</v>
      </c>
      <c r="J66" s="83">
        <v>3571757607</v>
      </c>
      <c r="K66" s="83">
        <v>3845757012</v>
      </c>
      <c r="L66" s="83">
        <v>3637664303</v>
      </c>
      <c r="M66" s="83">
        <v>0</v>
      </c>
      <c r="N66" s="83">
        <v>0</v>
      </c>
      <c r="O66" s="83">
        <v>34535751225</v>
      </c>
    </row>
    <row r="67" spans="2:15" ht="7.5" customHeight="1" thickBot="1">
      <c r="B67" s="77" t="s">
        <v>159</v>
      </c>
      <c r="C67" s="82">
        <v>27355936</v>
      </c>
      <c r="D67" s="82">
        <v>37328406</v>
      </c>
      <c r="E67" s="82">
        <v>36899477</v>
      </c>
      <c r="F67" s="82">
        <v>6652638</v>
      </c>
      <c r="G67" s="82">
        <v>29848650</v>
      </c>
      <c r="H67" s="82">
        <v>41802289</v>
      </c>
      <c r="I67" s="82">
        <v>39268817</v>
      </c>
      <c r="J67" s="82">
        <v>40581680</v>
      </c>
      <c r="K67" s="82">
        <v>43241622</v>
      </c>
      <c r="L67" s="82">
        <v>29750422</v>
      </c>
      <c r="M67" s="82">
        <v>0</v>
      </c>
      <c r="N67" s="82">
        <v>0</v>
      </c>
      <c r="O67" s="82">
        <v>332729937</v>
      </c>
    </row>
    <row r="68" spans="2:15" ht="9" customHeight="1" thickTop="1">
      <c r="B68" s="78" t="s">
        <v>223</v>
      </c>
      <c r="C68" s="81">
        <v>3336317494</v>
      </c>
      <c r="D68" s="81">
        <v>3299807305</v>
      </c>
      <c r="E68" s="81">
        <v>3629223370</v>
      </c>
      <c r="F68" s="81">
        <v>3053936988</v>
      </c>
      <c r="G68" s="81">
        <v>3156319514</v>
      </c>
      <c r="H68" s="81">
        <v>3722065416</v>
      </c>
      <c r="I68" s="81">
        <v>3502058428</v>
      </c>
      <c r="J68" s="81">
        <v>3612339287</v>
      </c>
      <c r="K68" s="81">
        <v>3888998634</v>
      </c>
      <c r="L68" s="81">
        <v>3667414725</v>
      </c>
      <c r="M68" s="81">
        <v>0</v>
      </c>
      <c r="N68" s="81">
        <v>0</v>
      </c>
      <c r="O68" s="81">
        <v>34868481162</v>
      </c>
    </row>
    <row r="69" spans="2:15" ht="12.75">
      <c r="B69" s="172" t="s">
        <v>241</v>
      </c>
      <c r="C69" s="162"/>
      <c r="D69" s="162"/>
      <c r="E69" s="162"/>
      <c r="F69" s="162"/>
      <c r="G69" s="162"/>
      <c r="H69" s="162"/>
      <c r="I69" s="162"/>
      <c r="J69" s="173" t="s">
        <v>242</v>
      </c>
      <c r="K69" s="162"/>
      <c r="L69" s="162"/>
      <c r="M69" s="162"/>
      <c r="N69" s="162"/>
      <c r="O69" s="163"/>
    </row>
    <row r="70" spans="2:15" ht="12.75">
      <c r="B70" s="171" t="s">
        <v>243</v>
      </c>
      <c r="C70" s="114"/>
      <c r="D70" s="114"/>
      <c r="E70" s="114"/>
      <c r="F70" s="114"/>
      <c r="G70" s="114"/>
      <c r="H70" s="114"/>
      <c r="I70" s="114"/>
      <c r="J70" s="174" t="s">
        <v>244</v>
      </c>
      <c r="K70" s="114"/>
      <c r="L70" s="114"/>
      <c r="M70" s="114"/>
      <c r="N70" s="114"/>
      <c r="O70" s="125"/>
    </row>
    <row r="71" spans="2:15" ht="12.75">
      <c r="B71" s="171" t="s">
        <v>245</v>
      </c>
      <c r="C71" s="114"/>
      <c r="D71" s="114"/>
      <c r="E71" s="114"/>
      <c r="F71" s="114"/>
      <c r="G71" s="114"/>
      <c r="H71" s="114"/>
      <c r="I71" s="114"/>
      <c r="J71" s="114"/>
      <c r="K71" s="114"/>
      <c r="L71" s="114"/>
      <c r="M71" s="114"/>
      <c r="N71" s="114"/>
      <c r="O71" s="125"/>
    </row>
    <row r="72" spans="2:15" ht="12.75">
      <c r="B72" s="78" t="s">
        <v>246</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codeName="Sheet10"/>
  <dimension ref="B2:P72"/>
  <sheetViews>
    <sheetView zoomScale="130" zoomScaleNormal="130" workbookViewId="0" topLeftCell="A1">
      <selection activeCell="C15" sqref="C15:N68"/>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12" customHeight="1"/>
    <row r="2" spans="2:16" ht="12" customHeight="1" hidden="1">
      <c r="B2" s="29" t="s">
        <v>0</v>
      </c>
      <c r="C2" s="29" t="s">
        <v>77</v>
      </c>
      <c r="D2" s="29" t="s">
        <v>78</v>
      </c>
      <c r="E2" s="29" t="s">
        <v>79</v>
      </c>
      <c r="F2" s="29" t="s">
        <v>228</v>
      </c>
      <c r="G2" s="29" t="s">
        <v>229</v>
      </c>
      <c r="H2" s="29" t="s">
        <v>230</v>
      </c>
      <c r="I2" s="29" t="s">
        <v>231</v>
      </c>
      <c r="J2" s="29" t="s">
        <v>232</v>
      </c>
      <c r="K2" s="29" t="s">
        <v>233</v>
      </c>
      <c r="L2" s="29" t="s">
        <v>234</v>
      </c>
      <c r="M2" s="29" t="s">
        <v>235</v>
      </c>
      <c r="N2" s="29" t="s">
        <v>236</v>
      </c>
      <c r="O2" s="29" t="s">
        <v>80</v>
      </c>
      <c r="P2" s="29" t="s">
        <v>8</v>
      </c>
    </row>
    <row r="3" spans="2:16" ht="12" customHeight="1" hidden="1">
      <c r="B3" s="30" t="s">
        <v>237</v>
      </c>
      <c r="C3" s="29" t="s">
        <v>82</v>
      </c>
      <c r="D3" s="29" t="s">
        <v>82</v>
      </c>
      <c r="E3" s="29" t="s">
        <v>82</v>
      </c>
      <c r="F3" s="29" t="s">
        <v>82</v>
      </c>
      <c r="G3" s="29" t="s">
        <v>82</v>
      </c>
      <c r="H3" s="195" t="s">
        <v>82</v>
      </c>
      <c r="I3" s="195" t="s">
        <v>82</v>
      </c>
      <c r="J3" s="195" t="s">
        <v>82</v>
      </c>
      <c r="K3" s="195" t="s">
        <v>82</v>
      </c>
      <c r="L3" s="195" t="s">
        <v>82</v>
      </c>
      <c r="M3" s="195" t="s">
        <v>82</v>
      </c>
      <c r="N3" s="195" t="s">
        <v>82</v>
      </c>
      <c r="O3" s="195" t="s">
        <v>70</v>
      </c>
      <c r="P3" s="195" t="s">
        <v>20</v>
      </c>
    </row>
    <row r="4" ht="12" customHeight="1"/>
    <row r="5" spans="2:15" ht="16.5" customHeight="1">
      <c r="B5" s="19" t="str">
        <f>CONCATENATE("Monthly Special Fuel Reported by States ",P3," 1/")</f>
        <v>Monthly Special Fuel Reported by States 2019 1/</v>
      </c>
      <c r="C5" s="19"/>
      <c r="D5" s="19"/>
      <c r="E5" s="19"/>
      <c r="F5" s="19"/>
      <c r="G5" s="19"/>
      <c r="H5" s="19"/>
      <c r="I5" s="19"/>
      <c r="J5" s="19"/>
      <c r="K5" s="19"/>
      <c r="L5" s="19"/>
      <c r="M5" s="19"/>
      <c r="N5" s="19"/>
      <c r="O5" s="19"/>
    </row>
    <row r="6" ht="7.5" customHeight="1"/>
    <row r="7" ht="1.5" customHeight="1"/>
    <row r="8" ht="1.5" customHeight="1"/>
    <row r="9" ht="9" customHeight="1">
      <c r="O9" s="84" t="s">
        <v>240</v>
      </c>
    </row>
    <row r="10" spans="2:15" ht="9" customHeight="1">
      <c r="B10" s="85" t="str">
        <f>CONCATENATE("Created On: ",O3)</f>
        <v>Created On: 02/11/2021</v>
      </c>
      <c r="N10" s="84"/>
      <c r="O10" s="84" t="str">
        <f>CONCATENATE(P3," Reporting Period")</f>
        <v>2019 Reporting Period</v>
      </c>
    </row>
    <row r="11" spans="2:15" ht="7.5" customHeight="1">
      <c r="B11" s="73"/>
      <c r="C11" s="33" t="s">
        <v>247</v>
      </c>
      <c r="D11" s="33" t="s">
        <v>248</v>
      </c>
      <c r="E11" s="33" t="s">
        <v>249</v>
      </c>
      <c r="F11" s="33" t="s">
        <v>250</v>
      </c>
      <c r="G11" s="33" t="s">
        <v>251</v>
      </c>
      <c r="H11" s="33" t="s">
        <v>252</v>
      </c>
      <c r="I11" s="33" t="s">
        <v>253</v>
      </c>
      <c r="J11" s="33" t="s">
        <v>254</v>
      </c>
      <c r="K11" s="33" t="s">
        <v>255</v>
      </c>
      <c r="L11" s="33" t="s">
        <v>256</v>
      </c>
      <c r="M11" s="33" t="s">
        <v>257</v>
      </c>
      <c r="N11" s="33" t="s">
        <v>258</v>
      </c>
      <c r="O11" s="73"/>
    </row>
    <row r="12" spans="2:15" ht="7.5" customHeight="1">
      <c r="B12" s="47" t="s">
        <v>97</v>
      </c>
      <c r="C12" s="47" t="str">
        <f aca="true" t="shared" si="0" ref="C12:N12">CONCATENATE("(",C3," Entries)")</f>
        <v>(52 Entries)</v>
      </c>
      <c r="D12" s="47" t="str">
        <f t="shared" si="0"/>
        <v>(52 Entries)</v>
      </c>
      <c r="E12" s="47" t="str">
        <f t="shared" si="0"/>
        <v>(52 Entries)</v>
      </c>
      <c r="F12" s="47" t="str">
        <f t="shared" si="0"/>
        <v>(52 Entries)</v>
      </c>
      <c r="G12" s="47" t="str">
        <f t="shared" si="0"/>
        <v>(52 Entries)</v>
      </c>
      <c r="H12" s="47" t="str">
        <f t="shared" si="0"/>
        <v>(52 Entries)</v>
      </c>
      <c r="I12" s="47" t="str">
        <f t="shared" si="0"/>
        <v>(52 Entries)</v>
      </c>
      <c r="J12" s="47" t="str">
        <f t="shared" si="0"/>
        <v>(52 Entries)</v>
      </c>
      <c r="K12" s="47" t="str">
        <f t="shared" si="0"/>
        <v>(52 Entries)</v>
      </c>
      <c r="L12" s="47" t="str">
        <f t="shared" si="0"/>
        <v>(52 Entries)</v>
      </c>
      <c r="M12" s="47" t="str">
        <f t="shared" si="0"/>
        <v>(52 Entries)</v>
      </c>
      <c r="N12" s="47" t="str">
        <f t="shared" si="0"/>
        <v>(52 Entries)</v>
      </c>
      <c r="O12" s="47" t="s">
        <v>33</v>
      </c>
    </row>
    <row r="13" spans="2:15" s="72" customFormat="1" ht="8.25" hidden="1">
      <c r="B13" s="72" t="s">
        <v>97</v>
      </c>
      <c r="C13" s="72" t="s">
        <v>98</v>
      </c>
      <c r="D13" s="72" t="s">
        <v>101</v>
      </c>
      <c r="E13" s="72" t="s">
        <v>104</v>
      </c>
      <c r="F13" s="72" t="s">
        <v>169</v>
      </c>
      <c r="G13" s="72" t="s">
        <v>221</v>
      </c>
      <c r="H13" s="72" t="s">
        <v>175</v>
      </c>
      <c r="I13" s="72" t="s">
        <v>183</v>
      </c>
      <c r="J13" s="72" t="s">
        <v>186</v>
      </c>
      <c r="K13" s="72" t="s">
        <v>189</v>
      </c>
      <c r="L13" s="72" t="s">
        <v>198</v>
      </c>
      <c r="M13" s="72" t="s">
        <v>201</v>
      </c>
      <c r="N13" s="72" t="s">
        <v>204</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107</v>
      </c>
      <c r="C15" s="79">
        <v>68832008</v>
      </c>
      <c r="D15" s="79">
        <v>70555259</v>
      </c>
      <c r="E15" s="79">
        <v>66896196</v>
      </c>
      <c r="F15" s="79">
        <v>78570683</v>
      </c>
      <c r="G15" s="79">
        <v>73992393</v>
      </c>
      <c r="H15" s="79">
        <v>73780848</v>
      </c>
      <c r="I15" s="79">
        <v>75728888</v>
      </c>
      <c r="J15" s="79">
        <v>72533627</v>
      </c>
      <c r="K15" s="79">
        <v>75305629</v>
      </c>
      <c r="L15" s="79">
        <v>74690357</v>
      </c>
      <c r="M15" s="79">
        <v>74696176</v>
      </c>
      <c r="N15" s="79">
        <v>68624263</v>
      </c>
      <c r="O15" s="79">
        <v>874206327</v>
      </c>
    </row>
    <row r="16" spans="2:15" ht="7.5" customHeight="1">
      <c r="B16" s="75" t="s">
        <v>108</v>
      </c>
      <c r="C16" s="79">
        <v>12450947</v>
      </c>
      <c r="D16" s="79">
        <v>8072917</v>
      </c>
      <c r="E16" s="79">
        <v>9489721</v>
      </c>
      <c r="F16" s="79">
        <v>3966054</v>
      </c>
      <c r="G16" s="79">
        <v>8606902</v>
      </c>
      <c r="H16" s="79">
        <v>10546394</v>
      </c>
      <c r="I16" s="79">
        <v>25450445</v>
      </c>
      <c r="J16" s="79">
        <v>18673043</v>
      </c>
      <c r="K16" s="79">
        <v>9341150</v>
      </c>
      <c r="L16" s="79">
        <v>20525075</v>
      </c>
      <c r="M16" s="79">
        <v>5535102</v>
      </c>
      <c r="N16" s="79">
        <v>8523023</v>
      </c>
      <c r="O16" s="79">
        <v>141180773</v>
      </c>
    </row>
    <row r="17" spans="2:15" ht="7.5" customHeight="1">
      <c r="B17" s="75" t="s">
        <v>109</v>
      </c>
      <c r="C17" s="79">
        <v>73653747</v>
      </c>
      <c r="D17" s="79">
        <v>79232288</v>
      </c>
      <c r="E17" s="79">
        <v>90697891</v>
      </c>
      <c r="F17" s="79">
        <v>65313096</v>
      </c>
      <c r="G17" s="79">
        <v>86799883</v>
      </c>
      <c r="H17" s="79">
        <v>78990615</v>
      </c>
      <c r="I17" s="79">
        <v>65060081</v>
      </c>
      <c r="J17" s="79">
        <v>87882222</v>
      </c>
      <c r="K17" s="79">
        <v>84139195</v>
      </c>
      <c r="L17" s="79">
        <v>76849261</v>
      </c>
      <c r="M17" s="79">
        <v>79102581</v>
      </c>
      <c r="N17" s="79">
        <v>78897939</v>
      </c>
      <c r="O17" s="79">
        <v>946618799</v>
      </c>
    </row>
    <row r="18" spans="2:15" ht="7.5" customHeight="1">
      <c r="B18" s="144" t="s">
        <v>110</v>
      </c>
      <c r="C18" s="145">
        <v>50698125</v>
      </c>
      <c r="D18" s="145">
        <v>60613508</v>
      </c>
      <c r="E18" s="145">
        <v>54231887</v>
      </c>
      <c r="F18" s="145">
        <v>51627457</v>
      </c>
      <c r="G18" s="145">
        <v>67090509</v>
      </c>
      <c r="H18" s="145">
        <v>51934600</v>
      </c>
      <c r="I18" s="145">
        <v>49815593</v>
      </c>
      <c r="J18" s="145">
        <v>67172002</v>
      </c>
      <c r="K18" s="145">
        <v>54942618</v>
      </c>
      <c r="L18" s="145">
        <v>55229518</v>
      </c>
      <c r="M18" s="145">
        <v>64950593</v>
      </c>
      <c r="N18" s="145">
        <v>52011970</v>
      </c>
      <c r="O18" s="145">
        <v>680318380</v>
      </c>
    </row>
    <row r="19" spans="2:15" ht="7.5" customHeight="1">
      <c r="B19" s="74" t="s">
        <v>111</v>
      </c>
      <c r="C19" s="79">
        <v>216507712</v>
      </c>
      <c r="D19" s="79">
        <v>190777018</v>
      </c>
      <c r="E19" s="79">
        <v>305731835</v>
      </c>
      <c r="F19" s="79">
        <v>228621707</v>
      </c>
      <c r="G19" s="79">
        <v>235178995</v>
      </c>
      <c r="H19" s="79">
        <v>320693543</v>
      </c>
      <c r="I19" s="79">
        <v>297853303</v>
      </c>
      <c r="J19" s="79">
        <v>274948467</v>
      </c>
      <c r="K19" s="79">
        <v>334407443</v>
      </c>
      <c r="L19" s="79">
        <v>262529411</v>
      </c>
      <c r="M19" s="79">
        <v>218435057</v>
      </c>
      <c r="N19" s="79">
        <v>388894169</v>
      </c>
      <c r="O19" s="79">
        <v>3274578660</v>
      </c>
    </row>
    <row r="20" spans="2:15" ht="7.5" customHeight="1">
      <c r="B20" s="75" t="s">
        <v>112</v>
      </c>
      <c r="C20" s="79">
        <v>54392140</v>
      </c>
      <c r="D20" s="79">
        <v>50357227</v>
      </c>
      <c r="E20" s="79">
        <v>51656752</v>
      </c>
      <c r="F20" s="79">
        <v>56665830</v>
      </c>
      <c r="G20" s="79">
        <v>58946292</v>
      </c>
      <c r="H20" s="79">
        <v>59313758</v>
      </c>
      <c r="I20" s="79">
        <v>64461014</v>
      </c>
      <c r="J20" s="79">
        <v>62053405</v>
      </c>
      <c r="K20" s="79">
        <v>58693511</v>
      </c>
      <c r="L20" s="79">
        <v>62787376</v>
      </c>
      <c r="M20" s="79">
        <v>52022701</v>
      </c>
      <c r="N20" s="79">
        <v>51467647</v>
      </c>
      <c r="O20" s="79">
        <v>682817653</v>
      </c>
    </row>
    <row r="21" spans="2:15" ht="7.5" customHeight="1">
      <c r="B21" s="75" t="s">
        <v>113</v>
      </c>
      <c r="C21" s="79">
        <v>20973823</v>
      </c>
      <c r="D21" s="79">
        <v>18080540</v>
      </c>
      <c r="E21" s="79">
        <v>27310505</v>
      </c>
      <c r="F21" s="79">
        <v>21577389</v>
      </c>
      <c r="G21" s="79">
        <v>23053681</v>
      </c>
      <c r="H21" s="79">
        <v>27553114</v>
      </c>
      <c r="I21" s="79">
        <v>22792754</v>
      </c>
      <c r="J21" s="79">
        <v>22295557</v>
      </c>
      <c r="K21" s="79">
        <v>29439735</v>
      </c>
      <c r="L21" s="79">
        <v>23813021</v>
      </c>
      <c r="M21" s="79">
        <v>22022972</v>
      </c>
      <c r="N21" s="79">
        <v>27587562</v>
      </c>
      <c r="O21" s="79">
        <v>286500653</v>
      </c>
    </row>
    <row r="22" spans="2:15" ht="7.5" customHeight="1">
      <c r="B22" s="144" t="s">
        <v>114</v>
      </c>
      <c r="C22" s="145">
        <v>7110669</v>
      </c>
      <c r="D22" s="145">
        <v>6248887</v>
      </c>
      <c r="E22" s="145">
        <v>6984770</v>
      </c>
      <c r="F22" s="145">
        <v>6837566</v>
      </c>
      <c r="G22" s="145">
        <v>7674764</v>
      </c>
      <c r="H22" s="145">
        <v>7024896</v>
      </c>
      <c r="I22" s="145">
        <v>7011355</v>
      </c>
      <c r="J22" s="145">
        <v>7707812</v>
      </c>
      <c r="K22" s="145">
        <v>7061018</v>
      </c>
      <c r="L22" s="145">
        <v>6976191</v>
      </c>
      <c r="M22" s="145">
        <v>6864517</v>
      </c>
      <c r="N22" s="145">
        <v>6786930</v>
      </c>
      <c r="O22" s="145">
        <v>84289375</v>
      </c>
    </row>
    <row r="23" spans="2:15" ht="7.5" customHeight="1">
      <c r="B23" s="74" t="s">
        <v>115</v>
      </c>
      <c r="C23" s="79">
        <v>1246888</v>
      </c>
      <c r="D23" s="79">
        <v>1131512</v>
      </c>
      <c r="E23" s="79">
        <v>1257477</v>
      </c>
      <c r="F23" s="79">
        <v>1658074</v>
      </c>
      <c r="G23" s="79">
        <v>1477016</v>
      </c>
      <c r="H23" s="79">
        <v>1341079</v>
      </c>
      <c r="I23" s="79">
        <v>1620515</v>
      </c>
      <c r="J23" s="79">
        <v>1512503</v>
      </c>
      <c r="K23" s="79">
        <v>1454180</v>
      </c>
      <c r="L23" s="79">
        <v>1399189</v>
      </c>
      <c r="M23" s="79">
        <v>1161725</v>
      </c>
      <c r="N23" s="79">
        <v>1279112</v>
      </c>
      <c r="O23" s="79">
        <v>16539270</v>
      </c>
    </row>
    <row r="24" spans="2:15" ht="7.5" customHeight="1">
      <c r="B24" s="75" t="s">
        <v>116</v>
      </c>
      <c r="C24" s="79">
        <v>136771334</v>
      </c>
      <c r="D24" s="79">
        <v>153033420</v>
      </c>
      <c r="E24" s="79">
        <v>141211366</v>
      </c>
      <c r="F24" s="79">
        <v>153896128</v>
      </c>
      <c r="G24" s="79">
        <v>150344063</v>
      </c>
      <c r="H24" s="79">
        <v>159652468</v>
      </c>
      <c r="I24" s="79">
        <v>148041278</v>
      </c>
      <c r="J24" s="79">
        <v>141313308</v>
      </c>
      <c r="K24" s="79">
        <v>144713827</v>
      </c>
      <c r="L24" s="79">
        <v>137123157</v>
      </c>
      <c r="M24" s="79">
        <v>165774537</v>
      </c>
      <c r="N24" s="79">
        <v>151691055</v>
      </c>
      <c r="O24" s="79">
        <v>1783565941</v>
      </c>
    </row>
    <row r="25" spans="2:15" ht="7.5" customHeight="1">
      <c r="B25" s="75" t="s">
        <v>117</v>
      </c>
      <c r="C25" s="79">
        <v>105628054</v>
      </c>
      <c r="D25" s="79">
        <v>105700760</v>
      </c>
      <c r="E25" s="79">
        <v>116378834</v>
      </c>
      <c r="F25" s="79">
        <v>107806510</v>
      </c>
      <c r="G25" s="79">
        <v>118877957</v>
      </c>
      <c r="H25" s="79">
        <v>107745683</v>
      </c>
      <c r="I25" s="79">
        <v>114836300</v>
      </c>
      <c r="J25" s="79">
        <v>104465989</v>
      </c>
      <c r="K25" s="79">
        <v>114487190</v>
      </c>
      <c r="L25" s="79">
        <v>122237852</v>
      </c>
      <c r="M25" s="79">
        <v>113262974</v>
      </c>
      <c r="N25" s="79">
        <v>111027393</v>
      </c>
      <c r="O25" s="79">
        <v>1342455496</v>
      </c>
    </row>
    <row r="26" spans="2:15" ht="7.5" customHeight="1">
      <c r="B26" s="144" t="s">
        <v>118</v>
      </c>
      <c r="C26" s="145">
        <v>4833103</v>
      </c>
      <c r="D26" s="145">
        <v>3424366</v>
      </c>
      <c r="E26" s="145">
        <v>4228281</v>
      </c>
      <c r="F26" s="145">
        <v>4262140</v>
      </c>
      <c r="G26" s="145">
        <v>4365472</v>
      </c>
      <c r="H26" s="145">
        <v>1675187</v>
      </c>
      <c r="I26" s="145">
        <v>3932873</v>
      </c>
      <c r="J26" s="145">
        <v>7131969</v>
      </c>
      <c r="K26" s="145">
        <v>3616808</v>
      </c>
      <c r="L26" s="145">
        <v>3469891</v>
      </c>
      <c r="M26" s="145">
        <v>3952179</v>
      </c>
      <c r="N26" s="145">
        <v>3306791</v>
      </c>
      <c r="O26" s="145">
        <v>48199060</v>
      </c>
    </row>
    <row r="27" spans="2:15" ht="7.5" customHeight="1">
      <c r="B27" s="74" t="s">
        <v>119</v>
      </c>
      <c r="C27" s="79">
        <v>27206841</v>
      </c>
      <c r="D27" s="79">
        <v>26431150</v>
      </c>
      <c r="E27" s="79">
        <v>18112819</v>
      </c>
      <c r="F27" s="79">
        <v>23209593</v>
      </c>
      <c r="G27" s="79">
        <v>28774557</v>
      </c>
      <c r="H27" s="79">
        <v>20897578</v>
      </c>
      <c r="I27" s="79">
        <v>31873213</v>
      </c>
      <c r="J27" s="79">
        <v>27657613</v>
      </c>
      <c r="K27" s="79">
        <v>29903183</v>
      </c>
      <c r="L27" s="79">
        <v>34425582</v>
      </c>
      <c r="M27" s="79">
        <v>28446628</v>
      </c>
      <c r="N27" s="79">
        <v>30067919</v>
      </c>
      <c r="O27" s="79">
        <v>327006676</v>
      </c>
    </row>
    <row r="28" spans="2:15" ht="7.5" customHeight="1">
      <c r="B28" s="75" t="s">
        <v>120</v>
      </c>
      <c r="C28" s="79">
        <v>126334221</v>
      </c>
      <c r="D28" s="79">
        <v>122444849</v>
      </c>
      <c r="E28" s="79">
        <v>136752601</v>
      </c>
      <c r="F28" s="79">
        <v>135934528</v>
      </c>
      <c r="G28" s="79">
        <v>134946931</v>
      </c>
      <c r="H28" s="79">
        <v>137250508</v>
      </c>
      <c r="I28" s="79">
        <v>123661956</v>
      </c>
      <c r="J28" s="79">
        <v>127276350</v>
      </c>
      <c r="K28" s="79">
        <v>119778198</v>
      </c>
      <c r="L28" s="79">
        <v>138828246</v>
      </c>
      <c r="M28" s="79">
        <v>124095350</v>
      </c>
      <c r="N28" s="79">
        <v>122578381</v>
      </c>
      <c r="O28" s="79">
        <v>1549882119</v>
      </c>
    </row>
    <row r="29" spans="2:15" ht="7.5" customHeight="1">
      <c r="B29" s="75" t="s">
        <v>121</v>
      </c>
      <c r="C29" s="79">
        <v>98496004</v>
      </c>
      <c r="D29" s="79">
        <v>112568530</v>
      </c>
      <c r="E29" s="79">
        <v>96554041</v>
      </c>
      <c r="F29" s="79">
        <v>96507597</v>
      </c>
      <c r="G29" s="79">
        <v>115045311</v>
      </c>
      <c r="H29" s="79">
        <v>95169170</v>
      </c>
      <c r="I29" s="79">
        <v>101758353</v>
      </c>
      <c r="J29" s="79">
        <v>127451359</v>
      </c>
      <c r="K29" s="79">
        <v>100415541</v>
      </c>
      <c r="L29" s="79">
        <v>106103981</v>
      </c>
      <c r="M29" s="79">
        <v>113415013</v>
      </c>
      <c r="N29" s="79">
        <v>91308516</v>
      </c>
      <c r="O29" s="79">
        <v>1254793416</v>
      </c>
    </row>
    <row r="30" spans="2:15" ht="7.5" customHeight="1">
      <c r="B30" s="144" t="s">
        <v>122</v>
      </c>
      <c r="C30" s="145">
        <v>58967550</v>
      </c>
      <c r="D30" s="145">
        <v>53614975</v>
      </c>
      <c r="E30" s="145">
        <v>50749760</v>
      </c>
      <c r="F30" s="145">
        <v>62122288</v>
      </c>
      <c r="G30" s="145">
        <v>61191148</v>
      </c>
      <c r="H30" s="145">
        <v>58177681</v>
      </c>
      <c r="I30" s="145">
        <v>66212455</v>
      </c>
      <c r="J30" s="145">
        <v>65666272</v>
      </c>
      <c r="K30" s="145">
        <v>60184225</v>
      </c>
      <c r="L30" s="145">
        <v>71960845</v>
      </c>
      <c r="M30" s="145">
        <v>67160709</v>
      </c>
      <c r="N30" s="145">
        <v>59223917</v>
      </c>
      <c r="O30" s="145">
        <v>735231825</v>
      </c>
    </row>
    <row r="31" spans="2:15" ht="7.5" customHeight="1">
      <c r="B31" s="74" t="s">
        <v>123</v>
      </c>
      <c r="C31" s="79">
        <v>35955299</v>
      </c>
      <c r="D31" s="79">
        <v>32569447</v>
      </c>
      <c r="E31" s="79">
        <v>41794487</v>
      </c>
      <c r="F31" s="79">
        <v>33150591</v>
      </c>
      <c r="G31" s="79">
        <v>43064375</v>
      </c>
      <c r="H31" s="79">
        <v>43119365</v>
      </c>
      <c r="I31" s="79">
        <v>43723832</v>
      </c>
      <c r="J31" s="79">
        <v>42198507</v>
      </c>
      <c r="K31" s="79">
        <v>49892599</v>
      </c>
      <c r="L31" s="79">
        <v>41394319</v>
      </c>
      <c r="M31" s="79">
        <v>38654999</v>
      </c>
      <c r="N31" s="79">
        <v>57152287</v>
      </c>
      <c r="O31" s="79">
        <v>502670107</v>
      </c>
    </row>
    <row r="32" spans="2:15" ht="7.5" customHeight="1">
      <c r="B32" s="75" t="s">
        <v>124</v>
      </c>
      <c r="C32" s="79">
        <v>68813708</v>
      </c>
      <c r="D32" s="79">
        <v>62481555</v>
      </c>
      <c r="E32" s="79">
        <v>68846070</v>
      </c>
      <c r="F32" s="79">
        <v>67776482</v>
      </c>
      <c r="G32" s="79">
        <v>69886278</v>
      </c>
      <c r="H32" s="79">
        <v>63228692</v>
      </c>
      <c r="I32" s="79">
        <v>69372601</v>
      </c>
      <c r="J32" s="79">
        <v>72935457</v>
      </c>
      <c r="K32" s="79">
        <v>64434406</v>
      </c>
      <c r="L32" s="79">
        <v>71408247</v>
      </c>
      <c r="M32" s="79">
        <v>68170292</v>
      </c>
      <c r="N32" s="79">
        <v>64349483</v>
      </c>
      <c r="O32" s="79">
        <v>811703271</v>
      </c>
    </row>
    <row r="33" spans="2:15" ht="7.5" customHeight="1">
      <c r="B33" s="75" t="s">
        <v>125</v>
      </c>
      <c r="C33" s="79">
        <v>68037206</v>
      </c>
      <c r="D33" s="79">
        <v>58202748</v>
      </c>
      <c r="E33" s="79">
        <v>65229603</v>
      </c>
      <c r="F33" s="79">
        <v>65536795</v>
      </c>
      <c r="G33" s="79">
        <v>64512803</v>
      </c>
      <c r="H33" s="79">
        <v>63876779</v>
      </c>
      <c r="I33" s="79">
        <v>67590334</v>
      </c>
      <c r="J33" s="79">
        <v>63639165</v>
      </c>
      <c r="K33" s="79">
        <v>61402524</v>
      </c>
      <c r="L33" s="79">
        <v>61350096</v>
      </c>
      <c r="M33" s="79">
        <v>67818123</v>
      </c>
      <c r="N33" s="79">
        <v>50125711</v>
      </c>
      <c r="O33" s="79">
        <v>757321887</v>
      </c>
    </row>
    <row r="34" spans="2:15" ht="7.5" customHeight="1">
      <c r="B34" s="144" t="s">
        <v>126</v>
      </c>
      <c r="C34" s="145">
        <v>22224822</v>
      </c>
      <c r="D34" s="145">
        <v>16996328</v>
      </c>
      <c r="E34" s="145">
        <v>14778386</v>
      </c>
      <c r="F34" s="145">
        <v>15388768</v>
      </c>
      <c r="G34" s="145">
        <v>8658102</v>
      </c>
      <c r="H34" s="145">
        <v>14946417</v>
      </c>
      <c r="I34" s="145">
        <v>4887801</v>
      </c>
      <c r="J34" s="145">
        <v>22763964</v>
      </c>
      <c r="K34" s="145">
        <v>11527672</v>
      </c>
      <c r="L34" s="145">
        <v>14591962</v>
      </c>
      <c r="M34" s="145">
        <v>17449002</v>
      </c>
      <c r="N34" s="145">
        <v>13884788</v>
      </c>
      <c r="O34" s="145">
        <v>178098012</v>
      </c>
    </row>
    <row r="35" spans="2:15" ht="7.5" customHeight="1">
      <c r="B35" s="74" t="s">
        <v>127</v>
      </c>
      <c r="C35" s="79">
        <v>46785657</v>
      </c>
      <c r="D35" s="79">
        <v>35883298</v>
      </c>
      <c r="E35" s="79">
        <v>46490994</v>
      </c>
      <c r="F35" s="79">
        <v>48963496</v>
      </c>
      <c r="G35" s="79">
        <v>47923185</v>
      </c>
      <c r="H35" s="79">
        <v>49838803</v>
      </c>
      <c r="I35" s="79">
        <v>45873421</v>
      </c>
      <c r="J35" s="79">
        <v>49054343</v>
      </c>
      <c r="K35" s="79">
        <v>46204252</v>
      </c>
      <c r="L35" s="79">
        <v>46741549</v>
      </c>
      <c r="M35" s="79">
        <v>44721881</v>
      </c>
      <c r="N35" s="79">
        <v>42256914</v>
      </c>
      <c r="O35" s="79">
        <v>550737793</v>
      </c>
    </row>
    <row r="36" spans="2:15" ht="7.5" customHeight="1">
      <c r="B36" s="75" t="s">
        <v>128</v>
      </c>
      <c r="C36" s="79">
        <v>34757479</v>
      </c>
      <c r="D36" s="79">
        <v>32452043</v>
      </c>
      <c r="E36" s="79">
        <v>36996845</v>
      </c>
      <c r="F36" s="79">
        <v>35822657</v>
      </c>
      <c r="G36" s="79">
        <v>39783649</v>
      </c>
      <c r="H36" s="79">
        <v>38389693</v>
      </c>
      <c r="I36" s="79">
        <v>37688651</v>
      </c>
      <c r="J36" s="79">
        <v>40717694</v>
      </c>
      <c r="K36" s="79">
        <v>36901788</v>
      </c>
      <c r="L36" s="79">
        <v>40906020</v>
      </c>
      <c r="M36" s="79">
        <v>37639055</v>
      </c>
      <c r="N36" s="79">
        <v>40613394</v>
      </c>
      <c r="O36" s="79">
        <v>452668968</v>
      </c>
    </row>
    <row r="37" spans="2:15" ht="7.5" customHeight="1">
      <c r="B37" s="75" t="s">
        <v>129</v>
      </c>
      <c r="C37" s="79">
        <v>55742243</v>
      </c>
      <c r="D37" s="79">
        <v>83699578</v>
      </c>
      <c r="E37" s="79">
        <v>84454088</v>
      </c>
      <c r="F37" s="79">
        <v>62951041</v>
      </c>
      <c r="G37" s="79">
        <v>82297591</v>
      </c>
      <c r="H37" s="79">
        <v>105382400</v>
      </c>
      <c r="I37" s="79">
        <v>59670536</v>
      </c>
      <c r="J37" s="79">
        <v>91048934</v>
      </c>
      <c r="K37" s="79">
        <v>100193800</v>
      </c>
      <c r="L37" s="79">
        <v>68226642</v>
      </c>
      <c r="M37" s="79">
        <v>84819835</v>
      </c>
      <c r="N37" s="79">
        <v>91020991</v>
      </c>
      <c r="O37" s="79">
        <v>969507679</v>
      </c>
    </row>
    <row r="38" spans="2:15" ht="7.5" customHeight="1">
      <c r="B38" s="144" t="s">
        <v>130</v>
      </c>
      <c r="C38" s="145">
        <v>65832857</v>
      </c>
      <c r="D38" s="145">
        <v>67077113</v>
      </c>
      <c r="E38" s="145">
        <v>66139466</v>
      </c>
      <c r="F38" s="145">
        <v>67073331</v>
      </c>
      <c r="G38" s="145">
        <v>66050007</v>
      </c>
      <c r="H38" s="145">
        <v>76056997</v>
      </c>
      <c r="I38" s="145">
        <v>74640008</v>
      </c>
      <c r="J38" s="145">
        <v>75892844</v>
      </c>
      <c r="K38" s="145">
        <v>77490253</v>
      </c>
      <c r="L38" s="145">
        <v>75516521</v>
      </c>
      <c r="M38" s="145">
        <v>86379837</v>
      </c>
      <c r="N38" s="145">
        <v>76586937</v>
      </c>
      <c r="O38" s="145">
        <v>874736171</v>
      </c>
    </row>
    <row r="39" spans="2:15" ht="7.5" customHeight="1">
      <c r="B39" s="74" t="s">
        <v>131</v>
      </c>
      <c r="C39" s="79">
        <v>53970151</v>
      </c>
      <c r="D39" s="79">
        <v>57359041</v>
      </c>
      <c r="E39" s="79">
        <v>43921209</v>
      </c>
      <c r="F39" s="79">
        <v>56081294</v>
      </c>
      <c r="G39" s="79">
        <v>59614164</v>
      </c>
      <c r="H39" s="79">
        <v>61665397</v>
      </c>
      <c r="I39" s="79">
        <v>64703484</v>
      </c>
      <c r="J39" s="79">
        <v>63136650</v>
      </c>
      <c r="K39" s="79">
        <v>66563344</v>
      </c>
      <c r="L39" s="79">
        <v>60865613</v>
      </c>
      <c r="M39" s="79">
        <v>65419117</v>
      </c>
      <c r="N39" s="79">
        <v>56677278</v>
      </c>
      <c r="O39" s="79">
        <v>709976742</v>
      </c>
    </row>
    <row r="40" spans="2:15" ht="7.5" customHeight="1">
      <c r="B40" s="75" t="s">
        <v>132</v>
      </c>
      <c r="C40" s="79">
        <v>72555582</v>
      </c>
      <c r="D40" s="79">
        <v>90205377</v>
      </c>
      <c r="E40" s="79">
        <v>104059156</v>
      </c>
      <c r="F40" s="79">
        <v>74866020</v>
      </c>
      <c r="G40" s="79">
        <v>100649856</v>
      </c>
      <c r="H40" s="79">
        <v>97914915</v>
      </c>
      <c r="I40" s="79">
        <v>78700733</v>
      </c>
      <c r="J40" s="79">
        <v>101327950</v>
      </c>
      <c r="K40" s="79">
        <v>94132759</v>
      </c>
      <c r="L40" s="79">
        <v>81023076</v>
      </c>
      <c r="M40" s="79">
        <v>102804793</v>
      </c>
      <c r="N40" s="79">
        <v>102064174</v>
      </c>
      <c r="O40" s="79">
        <v>1100304391</v>
      </c>
    </row>
    <row r="41" spans="2:15" ht="7.5" customHeight="1">
      <c r="B41" s="75" t="s">
        <v>133</v>
      </c>
      <c r="C41" s="79">
        <v>19181620</v>
      </c>
      <c r="D41" s="79">
        <v>18668892</v>
      </c>
      <c r="E41" s="79">
        <v>20819440</v>
      </c>
      <c r="F41" s="79">
        <v>20316240</v>
      </c>
      <c r="G41" s="79">
        <v>23813856</v>
      </c>
      <c r="H41" s="79">
        <v>25682881</v>
      </c>
      <c r="I41" s="79">
        <v>26361558</v>
      </c>
      <c r="J41" s="79">
        <v>28108683</v>
      </c>
      <c r="K41" s="79">
        <v>26606817</v>
      </c>
      <c r="L41" s="79">
        <v>24411638</v>
      </c>
      <c r="M41" s="79">
        <v>24087308</v>
      </c>
      <c r="N41" s="79">
        <v>20741928</v>
      </c>
      <c r="O41" s="79">
        <v>278800861</v>
      </c>
    </row>
    <row r="42" spans="2:15" ht="7.5" customHeight="1">
      <c r="B42" s="144" t="s">
        <v>134</v>
      </c>
      <c r="C42" s="145">
        <v>35682700</v>
      </c>
      <c r="D42" s="145">
        <v>31130840</v>
      </c>
      <c r="E42" s="145">
        <v>36382869</v>
      </c>
      <c r="F42" s="145">
        <v>41177195</v>
      </c>
      <c r="G42" s="145">
        <v>42902691</v>
      </c>
      <c r="H42" s="145">
        <v>43915121</v>
      </c>
      <c r="I42" s="145">
        <v>41121656</v>
      </c>
      <c r="J42" s="145">
        <v>42026908</v>
      </c>
      <c r="K42" s="145">
        <v>45450671</v>
      </c>
      <c r="L42" s="145">
        <v>48343904</v>
      </c>
      <c r="M42" s="145">
        <v>41899358</v>
      </c>
      <c r="N42" s="145">
        <v>39122447</v>
      </c>
      <c r="O42" s="145">
        <v>489156360</v>
      </c>
    </row>
    <row r="43" spans="2:15" ht="7.5" customHeight="1">
      <c r="B43" s="74" t="s">
        <v>135</v>
      </c>
      <c r="C43" s="79">
        <v>33735905</v>
      </c>
      <c r="D43" s="79">
        <v>29990775</v>
      </c>
      <c r="E43" s="79">
        <v>21734759</v>
      </c>
      <c r="F43" s="79">
        <v>37726982</v>
      </c>
      <c r="G43" s="79">
        <v>40256146</v>
      </c>
      <c r="H43" s="79">
        <v>30149961</v>
      </c>
      <c r="I43" s="79">
        <v>41504830</v>
      </c>
      <c r="J43" s="79">
        <v>41962070</v>
      </c>
      <c r="K43" s="79">
        <v>36343617</v>
      </c>
      <c r="L43" s="79">
        <v>40977643</v>
      </c>
      <c r="M43" s="79">
        <v>37296405</v>
      </c>
      <c r="N43" s="79">
        <v>13651556</v>
      </c>
      <c r="O43" s="79">
        <v>405330649</v>
      </c>
    </row>
    <row r="44" spans="2:15" ht="7.5" customHeight="1">
      <c r="B44" s="75" t="s">
        <v>136</v>
      </c>
      <c r="C44" s="79">
        <v>7429912</v>
      </c>
      <c r="D44" s="79">
        <v>6513772</v>
      </c>
      <c r="E44" s="79">
        <v>9321763</v>
      </c>
      <c r="F44" s="79">
        <v>7779703</v>
      </c>
      <c r="G44" s="79">
        <v>9633437</v>
      </c>
      <c r="H44" s="79">
        <v>9573893</v>
      </c>
      <c r="I44" s="79">
        <v>7803262</v>
      </c>
      <c r="J44" s="79">
        <v>9500329</v>
      </c>
      <c r="K44" s="79">
        <v>9314331</v>
      </c>
      <c r="L44" s="79">
        <v>8343823</v>
      </c>
      <c r="M44" s="79">
        <v>8937538</v>
      </c>
      <c r="N44" s="79">
        <v>8591803</v>
      </c>
      <c r="O44" s="79">
        <v>102743566</v>
      </c>
    </row>
    <row r="45" spans="2:15" ht="7.5" customHeight="1">
      <c r="B45" s="75" t="s">
        <v>137</v>
      </c>
      <c r="C45" s="79">
        <v>66521015</v>
      </c>
      <c r="D45" s="79">
        <v>57905285</v>
      </c>
      <c r="E45" s="79">
        <v>65531786</v>
      </c>
      <c r="F45" s="79">
        <v>68265656</v>
      </c>
      <c r="G45" s="79">
        <v>68292684</v>
      </c>
      <c r="H45" s="79">
        <v>66914439</v>
      </c>
      <c r="I45" s="79">
        <v>70294705</v>
      </c>
      <c r="J45" s="79">
        <v>70626476</v>
      </c>
      <c r="K45" s="79">
        <v>65424121</v>
      </c>
      <c r="L45" s="79">
        <v>72244639</v>
      </c>
      <c r="M45" s="79">
        <v>65853517</v>
      </c>
      <c r="N45" s="79">
        <v>62788840</v>
      </c>
      <c r="O45" s="79">
        <v>800663163</v>
      </c>
    </row>
    <row r="46" spans="2:15" ht="7.5" customHeight="1">
      <c r="B46" s="144" t="s">
        <v>138</v>
      </c>
      <c r="C46" s="145">
        <v>50583361</v>
      </c>
      <c r="D46" s="145">
        <v>45615017</v>
      </c>
      <c r="E46" s="145">
        <v>51914308</v>
      </c>
      <c r="F46" s="145">
        <v>51538949</v>
      </c>
      <c r="G46" s="145">
        <v>51143875</v>
      </c>
      <c r="H46" s="145">
        <v>52235500</v>
      </c>
      <c r="I46" s="145">
        <v>51303897</v>
      </c>
      <c r="J46" s="145">
        <v>57125942</v>
      </c>
      <c r="K46" s="145">
        <v>51009956</v>
      </c>
      <c r="L46" s="145">
        <v>54200461</v>
      </c>
      <c r="M46" s="145">
        <v>46631378</v>
      </c>
      <c r="N46" s="145">
        <v>46699603</v>
      </c>
      <c r="O46" s="145">
        <v>610002247</v>
      </c>
    </row>
    <row r="47" spans="2:15" ht="7.5" customHeight="1">
      <c r="B47" s="74" t="s">
        <v>139</v>
      </c>
      <c r="C47" s="79">
        <v>110039470</v>
      </c>
      <c r="D47" s="79">
        <v>98668376</v>
      </c>
      <c r="E47" s="79">
        <v>172440567</v>
      </c>
      <c r="F47" s="79">
        <v>103861915</v>
      </c>
      <c r="G47" s="79">
        <v>92016900</v>
      </c>
      <c r="H47" s="79">
        <v>171781268</v>
      </c>
      <c r="I47" s="79">
        <v>103126311</v>
      </c>
      <c r="J47" s="79">
        <v>99374123</v>
      </c>
      <c r="K47" s="79">
        <v>175753618</v>
      </c>
      <c r="L47" s="79">
        <v>103101857</v>
      </c>
      <c r="M47" s="79">
        <v>97847580</v>
      </c>
      <c r="N47" s="79">
        <v>171224728</v>
      </c>
      <c r="O47" s="79">
        <v>1499236713</v>
      </c>
    </row>
    <row r="48" spans="2:15" ht="7.5" customHeight="1">
      <c r="B48" s="75" t="s">
        <v>140</v>
      </c>
      <c r="C48" s="79">
        <v>79103047</v>
      </c>
      <c r="D48" s="79">
        <v>93686103</v>
      </c>
      <c r="E48" s="79">
        <v>101292656</v>
      </c>
      <c r="F48" s="79">
        <v>99183948</v>
      </c>
      <c r="G48" s="79">
        <v>118948823</v>
      </c>
      <c r="H48" s="79">
        <v>97835663</v>
      </c>
      <c r="I48" s="79">
        <v>97240259</v>
      </c>
      <c r="J48" s="79">
        <v>111651238</v>
      </c>
      <c r="K48" s="79">
        <v>97173284</v>
      </c>
      <c r="L48" s="79">
        <v>105185626</v>
      </c>
      <c r="M48" s="79">
        <v>107118001</v>
      </c>
      <c r="N48" s="79">
        <v>100353870</v>
      </c>
      <c r="O48" s="79">
        <v>1208772518</v>
      </c>
    </row>
    <row r="49" spans="2:15" ht="7.5" customHeight="1">
      <c r="B49" s="75" t="s">
        <v>141</v>
      </c>
      <c r="C49" s="79">
        <v>26164311</v>
      </c>
      <c r="D49" s="79">
        <v>19667422</v>
      </c>
      <c r="E49" s="79">
        <v>25413456</v>
      </c>
      <c r="F49" s="79">
        <v>27680765</v>
      </c>
      <c r="G49" s="79">
        <v>25481236</v>
      </c>
      <c r="H49" s="79">
        <v>24529792</v>
      </c>
      <c r="I49" s="79">
        <v>29999700</v>
      </c>
      <c r="J49" s="79">
        <v>30956010</v>
      </c>
      <c r="K49" s="79">
        <v>28968851</v>
      </c>
      <c r="L49" s="79">
        <v>32430018</v>
      </c>
      <c r="M49" s="79">
        <v>22924489</v>
      </c>
      <c r="N49" s="79">
        <v>26855584</v>
      </c>
      <c r="O49" s="79">
        <v>321071634</v>
      </c>
    </row>
    <row r="50" spans="2:15" ht="7.5" customHeight="1">
      <c r="B50" s="144" t="s">
        <v>142</v>
      </c>
      <c r="C50" s="145">
        <v>125449566</v>
      </c>
      <c r="D50" s="145">
        <v>133092777</v>
      </c>
      <c r="E50" s="145">
        <v>150815646</v>
      </c>
      <c r="F50" s="145">
        <v>125844271</v>
      </c>
      <c r="G50" s="145">
        <v>156275656</v>
      </c>
      <c r="H50" s="145">
        <v>149244935</v>
      </c>
      <c r="I50" s="145">
        <v>119072867</v>
      </c>
      <c r="J50" s="145">
        <v>151140297</v>
      </c>
      <c r="K50" s="145">
        <v>143295428</v>
      </c>
      <c r="L50" s="145">
        <v>137140338</v>
      </c>
      <c r="M50" s="145">
        <v>136759637</v>
      </c>
      <c r="N50" s="145">
        <v>130187193</v>
      </c>
      <c r="O50" s="145">
        <v>1658318611</v>
      </c>
    </row>
    <row r="51" spans="2:15" ht="7.5" customHeight="1">
      <c r="B51" s="74" t="s">
        <v>143</v>
      </c>
      <c r="C51" s="79">
        <v>47582800</v>
      </c>
      <c r="D51" s="79">
        <v>101686329</v>
      </c>
      <c r="E51" s="79">
        <v>57289028</v>
      </c>
      <c r="F51" s="79">
        <v>102020948</v>
      </c>
      <c r="G51" s="79">
        <v>65353454</v>
      </c>
      <c r="H51" s="79">
        <v>91914271</v>
      </c>
      <c r="I51" s="79">
        <v>87227985</v>
      </c>
      <c r="J51" s="79">
        <v>53872257</v>
      </c>
      <c r="K51" s="79">
        <v>103222289</v>
      </c>
      <c r="L51" s="79">
        <v>65984085</v>
      </c>
      <c r="M51" s="79">
        <v>81080625</v>
      </c>
      <c r="N51" s="79">
        <v>75120332</v>
      </c>
      <c r="O51" s="79">
        <v>932354403</v>
      </c>
    </row>
    <row r="52" spans="2:15" ht="7.5" customHeight="1">
      <c r="B52" s="75" t="s">
        <v>144</v>
      </c>
      <c r="C52" s="79">
        <v>45029040</v>
      </c>
      <c r="D52" s="79">
        <v>43543809</v>
      </c>
      <c r="E52" s="79">
        <v>46163143</v>
      </c>
      <c r="F52" s="79">
        <v>47264114</v>
      </c>
      <c r="G52" s="79">
        <v>48327659</v>
      </c>
      <c r="H52" s="79">
        <v>50020514</v>
      </c>
      <c r="I52" s="79">
        <v>50431243</v>
      </c>
      <c r="J52" s="79">
        <v>50298901</v>
      </c>
      <c r="K52" s="79">
        <v>50105659</v>
      </c>
      <c r="L52" s="79">
        <v>49897998</v>
      </c>
      <c r="M52" s="79">
        <v>46708338</v>
      </c>
      <c r="N52" s="79">
        <v>46226669</v>
      </c>
      <c r="O52" s="79">
        <v>574017087</v>
      </c>
    </row>
    <row r="53" spans="2:15" ht="7.5" customHeight="1">
      <c r="B53" s="75" t="s">
        <v>145</v>
      </c>
      <c r="C53" s="79">
        <v>115451092</v>
      </c>
      <c r="D53" s="79">
        <v>104010855</v>
      </c>
      <c r="E53" s="79">
        <v>159391536</v>
      </c>
      <c r="F53" s="79">
        <v>120915954</v>
      </c>
      <c r="G53" s="79">
        <v>121982920</v>
      </c>
      <c r="H53" s="79">
        <v>159573609</v>
      </c>
      <c r="I53" s="79">
        <v>121731244</v>
      </c>
      <c r="J53" s="79">
        <v>123788400</v>
      </c>
      <c r="K53" s="79">
        <v>160339157</v>
      </c>
      <c r="L53" s="79">
        <v>125485686</v>
      </c>
      <c r="M53" s="79">
        <v>112134003</v>
      </c>
      <c r="N53" s="79">
        <v>142900510</v>
      </c>
      <c r="O53" s="79">
        <v>1567704966</v>
      </c>
    </row>
    <row r="54" spans="2:15" ht="7.5" customHeight="1">
      <c r="B54" s="144" t="s">
        <v>146</v>
      </c>
      <c r="C54" s="145">
        <v>7987583</v>
      </c>
      <c r="D54" s="145">
        <v>7450320</v>
      </c>
      <c r="E54" s="145">
        <v>4968233</v>
      </c>
      <c r="F54" s="145">
        <v>5637187</v>
      </c>
      <c r="G54" s="145">
        <v>5590090</v>
      </c>
      <c r="H54" s="145">
        <v>5751657</v>
      </c>
      <c r="I54" s="145">
        <v>5076540</v>
      </c>
      <c r="J54" s="145">
        <v>5185654</v>
      </c>
      <c r="K54" s="145">
        <v>4742429</v>
      </c>
      <c r="L54" s="145">
        <v>5936678</v>
      </c>
      <c r="M54" s="145">
        <v>6069150</v>
      </c>
      <c r="N54" s="145">
        <v>5935451</v>
      </c>
      <c r="O54" s="145">
        <v>70330972</v>
      </c>
    </row>
    <row r="55" spans="2:15" ht="7.5" customHeight="1">
      <c r="B55" s="74" t="s">
        <v>147</v>
      </c>
      <c r="C55" s="79">
        <v>76331529</v>
      </c>
      <c r="D55" s="79">
        <v>68323606</v>
      </c>
      <c r="E55" s="79">
        <v>76467136</v>
      </c>
      <c r="F55" s="79">
        <v>77568497</v>
      </c>
      <c r="G55" s="79">
        <v>85294164</v>
      </c>
      <c r="H55" s="79">
        <v>67976095</v>
      </c>
      <c r="I55" s="79">
        <v>73847463</v>
      </c>
      <c r="J55" s="79">
        <v>75812277</v>
      </c>
      <c r="K55" s="79">
        <v>69811125</v>
      </c>
      <c r="L55" s="79">
        <v>76029089</v>
      </c>
      <c r="M55" s="79">
        <v>67396229</v>
      </c>
      <c r="N55" s="79">
        <v>67453184</v>
      </c>
      <c r="O55" s="79">
        <v>882310394</v>
      </c>
    </row>
    <row r="56" spans="2:15" ht="7.5" customHeight="1">
      <c r="B56" s="75" t="s">
        <v>148</v>
      </c>
      <c r="C56" s="79">
        <v>17330945</v>
      </c>
      <c r="D56" s="79">
        <v>18143386</v>
      </c>
      <c r="E56" s="79">
        <v>16055967</v>
      </c>
      <c r="F56" s="79">
        <v>16975800</v>
      </c>
      <c r="G56" s="79">
        <v>17965630</v>
      </c>
      <c r="H56" s="79">
        <v>20194413</v>
      </c>
      <c r="I56" s="79">
        <v>21049749</v>
      </c>
      <c r="J56" s="79">
        <v>22189864</v>
      </c>
      <c r="K56" s="79">
        <v>22883686</v>
      </c>
      <c r="L56" s="79">
        <v>22031351</v>
      </c>
      <c r="M56" s="79">
        <v>24262142</v>
      </c>
      <c r="N56" s="79">
        <v>23784283</v>
      </c>
      <c r="O56" s="79">
        <v>242867216</v>
      </c>
    </row>
    <row r="57" spans="2:15" ht="7.5" customHeight="1">
      <c r="B57" s="75" t="s">
        <v>149</v>
      </c>
      <c r="C57" s="79">
        <v>79848375</v>
      </c>
      <c r="D57" s="79">
        <v>78232869</v>
      </c>
      <c r="E57" s="79">
        <v>89263519</v>
      </c>
      <c r="F57" s="79">
        <v>79793589</v>
      </c>
      <c r="G57" s="79">
        <v>95747088</v>
      </c>
      <c r="H57" s="79">
        <v>89525489</v>
      </c>
      <c r="I57" s="79">
        <v>82395790</v>
      </c>
      <c r="J57" s="79">
        <v>95207957</v>
      </c>
      <c r="K57" s="79">
        <v>177687515</v>
      </c>
      <c r="L57" s="79">
        <v>91731185</v>
      </c>
      <c r="M57" s="79">
        <v>84287940</v>
      </c>
      <c r="N57" s="79">
        <v>87163767</v>
      </c>
      <c r="O57" s="79">
        <v>1130885083</v>
      </c>
    </row>
    <row r="58" spans="2:15" ht="7.5" customHeight="1">
      <c r="B58" s="144" t="s">
        <v>150</v>
      </c>
      <c r="C58" s="145">
        <v>547600512</v>
      </c>
      <c r="D58" s="145">
        <v>454836130</v>
      </c>
      <c r="E58" s="145">
        <v>506472165</v>
      </c>
      <c r="F58" s="145">
        <v>515499134</v>
      </c>
      <c r="G58" s="145">
        <v>523059649</v>
      </c>
      <c r="H58" s="145">
        <v>505259841</v>
      </c>
      <c r="I58" s="145">
        <v>507392931</v>
      </c>
      <c r="J58" s="145">
        <v>500470663</v>
      </c>
      <c r="K58" s="145">
        <v>476070591</v>
      </c>
      <c r="L58" s="145">
        <v>507842482</v>
      </c>
      <c r="M58" s="145">
        <v>455855804</v>
      </c>
      <c r="N58" s="145">
        <v>481924636</v>
      </c>
      <c r="O58" s="145">
        <v>5982284538</v>
      </c>
    </row>
    <row r="59" spans="2:15" ht="7.5" customHeight="1">
      <c r="B59" s="74" t="s">
        <v>151</v>
      </c>
      <c r="C59" s="79">
        <v>38208273</v>
      </c>
      <c r="D59" s="79">
        <v>38683101</v>
      </c>
      <c r="E59" s="79">
        <v>37757389</v>
      </c>
      <c r="F59" s="79">
        <v>40993585</v>
      </c>
      <c r="G59" s="79">
        <v>42061428</v>
      </c>
      <c r="H59" s="79">
        <v>47801510</v>
      </c>
      <c r="I59" s="79">
        <v>42990156</v>
      </c>
      <c r="J59" s="79">
        <v>50837054</v>
      </c>
      <c r="K59" s="79">
        <v>36835272</v>
      </c>
      <c r="L59" s="79">
        <v>45657372</v>
      </c>
      <c r="M59" s="79">
        <v>23395527</v>
      </c>
      <c r="N59" s="79">
        <v>40771278</v>
      </c>
      <c r="O59" s="79">
        <v>485991945</v>
      </c>
    </row>
    <row r="60" spans="2:15" ht="7.5" customHeight="1">
      <c r="B60" s="75" t="s">
        <v>152</v>
      </c>
      <c r="C60" s="79">
        <v>5304562</v>
      </c>
      <c r="D60" s="79">
        <v>3259783</v>
      </c>
      <c r="E60" s="79">
        <v>5829598</v>
      </c>
      <c r="F60" s="79">
        <v>7340228</v>
      </c>
      <c r="G60" s="79">
        <v>5257508</v>
      </c>
      <c r="H60" s="79">
        <v>6651043</v>
      </c>
      <c r="I60" s="79">
        <v>5799476</v>
      </c>
      <c r="J60" s="79">
        <v>6360165</v>
      </c>
      <c r="K60" s="79">
        <v>6526823</v>
      </c>
      <c r="L60" s="79">
        <v>5974085</v>
      </c>
      <c r="M60" s="79">
        <v>6483714</v>
      </c>
      <c r="N60" s="79">
        <v>6810611</v>
      </c>
      <c r="O60" s="79">
        <v>71597596</v>
      </c>
    </row>
    <row r="61" spans="2:15" ht="7.5" customHeight="1">
      <c r="B61" s="75" t="s">
        <v>153</v>
      </c>
      <c r="C61" s="79">
        <v>118793316</v>
      </c>
      <c r="D61" s="79">
        <v>85979591</v>
      </c>
      <c r="E61" s="79">
        <v>87633658</v>
      </c>
      <c r="F61" s="79">
        <v>151797298</v>
      </c>
      <c r="G61" s="79">
        <v>74380677</v>
      </c>
      <c r="H61" s="79">
        <v>133889970</v>
      </c>
      <c r="I61" s="79">
        <v>98523403</v>
      </c>
      <c r="J61" s="79">
        <v>94406563</v>
      </c>
      <c r="K61" s="79">
        <v>56466306</v>
      </c>
      <c r="L61" s="79">
        <v>94773946</v>
      </c>
      <c r="M61" s="79">
        <v>101033232</v>
      </c>
      <c r="N61" s="79">
        <v>97732441</v>
      </c>
      <c r="O61" s="79">
        <v>1195410401</v>
      </c>
    </row>
    <row r="62" spans="2:15" ht="7.5" customHeight="1">
      <c r="B62" s="144" t="s">
        <v>154</v>
      </c>
      <c r="C62" s="145">
        <v>45662198</v>
      </c>
      <c r="D62" s="145">
        <v>59509942</v>
      </c>
      <c r="E62" s="145">
        <v>53824202</v>
      </c>
      <c r="F62" s="145">
        <v>63944438</v>
      </c>
      <c r="G62" s="145">
        <v>67689009</v>
      </c>
      <c r="H62" s="145">
        <v>62110503</v>
      </c>
      <c r="I62" s="145">
        <v>66274117</v>
      </c>
      <c r="J62" s="145">
        <v>66895648</v>
      </c>
      <c r="K62" s="145">
        <v>61387125</v>
      </c>
      <c r="L62" s="145">
        <v>78514506</v>
      </c>
      <c r="M62" s="145">
        <v>60599389</v>
      </c>
      <c r="N62" s="145">
        <v>49616354</v>
      </c>
      <c r="O62" s="145">
        <v>736027431</v>
      </c>
    </row>
    <row r="63" spans="2:15" ht="7.5" customHeight="1">
      <c r="B63" s="75" t="s">
        <v>155</v>
      </c>
      <c r="C63" s="79">
        <v>39857005</v>
      </c>
      <c r="D63" s="79">
        <v>29347829</v>
      </c>
      <c r="E63" s="79">
        <v>44309461</v>
      </c>
      <c r="F63" s="79">
        <v>39663912</v>
      </c>
      <c r="G63" s="79">
        <v>30985353</v>
      </c>
      <c r="H63" s="79">
        <v>33569766</v>
      </c>
      <c r="I63" s="79">
        <v>31379211</v>
      </c>
      <c r="J63" s="79">
        <v>28333464</v>
      </c>
      <c r="K63" s="79">
        <v>49699555</v>
      </c>
      <c r="L63" s="79">
        <v>41502304</v>
      </c>
      <c r="M63" s="79">
        <v>35529225</v>
      </c>
      <c r="N63" s="79">
        <v>39513752</v>
      </c>
      <c r="O63" s="79">
        <v>443690837</v>
      </c>
    </row>
    <row r="64" spans="2:15" ht="7.5" customHeight="1">
      <c r="B64" s="75" t="s">
        <v>156</v>
      </c>
      <c r="C64" s="79">
        <v>58488972</v>
      </c>
      <c r="D64" s="79">
        <v>39976703</v>
      </c>
      <c r="E64" s="79">
        <v>100325976</v>
      </c>
      <c r="F64" s="79">
        <v>72056424</v>
      </c>
      <c r="G64" s="79">
        <v>73569888</v>
      </c>
      <c r="H64" s="79">
        <v>69748450</v>
      </c>
      <c r="I64" s="79">
        <v>81031052</v>
      </c>
      <c r="J64" s="79">
        <v>75431788</v>
      </c>
      <c r="K64" s="79">
        <v>71593382</v>
      </c>
      <c r="L64" s="79">
        <v>67995519</v>
      </c>
      <c r="M64" s="79">
        <v>49851798</v>
      </c>
      <c r="N64" s="79">
        <v>103707729</v>
      </c>
      <c r="O64" s="79">
        <v>863777681</v>
      </c>
    </row>
    <row r="65" spans="2:15" ht="7.5" customHeight="1" thickBot="1">
      <c r="B65" s="80" t="s">
        <v>157</v>
      </c>
      <c r="C65" s="79">
        <v>30678422</v>
      </c>
      <c r="D65" s="79">
        <v>24936124</v>
      </c>
      <c r="E65" s="79">
        <v>24485988</v>
      </c>
      <c r="F65" s="79">
        <v>29892245</v>
      </c>
      <c r="G65" s="79">
        <v>28194660</v>
      </c>
      <c r="H65" s="79">
        <v>23350142</v>
      </c>
      <c r="I65" s="79">
        <v>35641279</v>
      </c>
      <c r="J65" s="79">
        <v>34048696</v>
      </c>
      <c r="K65" s="79">
        <v>41077587</v>
      </c>
      <c r="L65" s="79">
        <v>30763472</v>
      </c>
      <c r="M65" s="79">
        <v>32606601</v>
      </c>
      <c r="N65" s="79">
        <v>33134690</v>
      </c>
      <c r="O65" s="79">
        <v>368809906</v>
      </c>
    </row>
    <row r="66" spans="2:15" ht="7.5" customHeight="1" thickTop="1">
      <c r="B66" s="76" t="s">
        <v>222</v>
      </c>
      <c r="C66" s="83">
        <v>3416823701</v>
      </c>
      <c r="D66" s="83">
        <v>3292073370</v>
      </c>
      <c r="E66" s="83">
        <v>3716859289</v>
      </c>
      <c r="F66" s="83">
        <v>3580926092</v>
      </c>
      <c r="G66" s="83">
        <v>3673030365</v>
      </c>
      <c r="H66" s="83">
        <v>3865367306</v>
      </c>
      <c r="I66" s="83">
        <v>3645582461</v>
      </c>
      <c r="J66" s="83">
        <v>3764068433</v>
      </c>
      <c r="K66" s="83">
        <v>3904416043</v>
      </c>
      <c r="L66" s="83">
        <v>3697472703</v>
      </c>
      <c r="M66" s="83">
        <v>3531424676</v>
      </c>
      <c r="N66" s="83">
        <v>3770021783</v>
      </c>
      <c r="O66" s="83">
        <v>43858066222</v>
      </c>
    </row>
    <row r="67" spans="2:15" ht="7.5" customHeight="1" thickBot="1">
      <c r="B67" s="77" t="s">
        <v>159</v>
      </c>
      <c r="C67" s="82">
        <v>22447725</v>
      </c>
      <c r="D67" s="82">
        <v>21362696</v>
      </c>
      <c r="E67" s="82">
        <v>23361182</v>
      </c>
      <c r="F67" s="82">
        <v>28633075</v>
      </c>
      <c r="G67" s="82">
        <v>24229386</v>
      </c>
      <c r="H67" s="82">
        <v>28774528</v>
      </c>
      <c r="I67" s="82">
        <v>30335485</v>
      </c>
      <c r="J67" s="82">
        <v>34416217</v>
      </c>
      <c r="K67" s="82">
        <v>42480755</v>
      </c>
      <c r="L67" s="82">
        <v>42538728</v>
      </c>
      <c r="M67" s="82">
        <v>42049887</v>
      </c>
      <c r="N67" s="82">
        <v>23122909</v>
      </c>
      <c r="O67" s="82">
        <v>363752573</v>
      </c>
    </row>
    <row r="68" spans="2:15" ht="9" customHeight="1" thickTop="1">
      <c r="B68" s="78" t="s">
        <v>223</v>
      </c>
      <c r="C68" s="81">
        <v>3439271426</v>
      </c>
      <c r="D68" s="81">
        <v>3313436066</v>
      </c>
      <c r="E68" s="81">
        <v>3740220471</v>
      </c>
      <c r="F68" s="81">
        <v>3609559167</v>
      </c>
      <c r="G68" s="81">
        <v>3697259751</v>
      </c>
      <c r="H68" s="81">
        <v>3894141834</v>
      </c>
      <c r="I68" s="81">
        <v>3675917946</v>
      </c>
      <c r="J68" s="81">
        <v>3798484650</v>
      </c>
      <c r="K68" s="81">
        <v>3946896798</v>
      </c>
      <c r="L68" s="81">
        <v>3740011431</v>
      </c>
      <c r="M68" s="81">
        <v>3573474563</v>
      </c>
      <c r="N68" s="81">
        <v>3793144692</v>
      </c>
      <c r="O68" s="81">
        <v>44221818795</v>
      </c>
    </row>
    <row r="69" spans="2:15" ht="12.75">
      <c r="B69" s="172" t="s">
        <v>241</v>
      </c>
      <c r="C69" s="162"/>
      <c r="D69" s="162"/>
      <c r="E69" s="162"/>
      <c r="F69" s="162"/>
      <c r="G69" s="162"/>
      <c r="H69" s="162"/>
      <c r="I69" s="162"/>
      <c r="J69" s="173" t="s">
        <v>242</v>
      </c>
      <c r="K69" s="162"/>
      <c r="L69" s="162"/>
      <c r="M69" s="162"/>
      <c r="N69" s="162"/>
      <c r="O69" s="163"/>
    </row>
    <row r="70" spans="2:15" ht="12.75">
      <c r="B70" s="171" t="s">
        <v>243</v>
      </c>
      <c r="C70" s="114"/>
      <c r="D70" s="114"/>
      <c r="E70" s="114"/>
      <c r="F70" s="114"/>
      <c r="G70" s="114"/>
      <c r="H70" s="114"/>
      <c r="I70" s="114"/>
      <c r="J70" s="174" t="s">
        <v>244</v>
      </c>
      <c r="K70" s="114"/>
      <c r="L70" s="114"/>
      <c r="M70" s="114"/>
      <c r="N70" s="114"/>
      <c r="O70" s="125"/>
    </row>
    <row r="71" spans="2:15" ht="12.75">
      <c r="B71" s="171" t="s">
        <v>245</v>
      </c>
      <c r="C71" s="114"/>
      <c r="D71" s="114"/>
      <c r="E71" s="114"/>
      <c r="F71" s="114"/>
      <c r="G71" s="114"/>
      <c r="H71" s="114"/>
      <c r="I71" s="114"/>
      <c r="J71" s="114"/>
      <c r="K71" s="114"/>
      <c r="L71" s="114"/>
      <c r="M71" s="114"/>
      <c r="N71" s="114"/>
      <c r="O71" s="125"/>
    </row>
    <row r="72" spans="2:15" ht="12.75">
      <c r="B72" s="78" t="s">
        <v>246</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codeName="Sheet11"/>
  <dimension ref="B2:K69"/>
  <sheetViews>
    <sheetView zoomScale="130" zoomScaleNormal="130" workbookViewId="0" topLeftCell="A15">
      <selection activeCell="A1" sqref="A1"/>
    </sheetView>
  </sheetViews>
  <sheetFormatPr defaultColWidth="9.140625" defaultRowHeight="12.75"/>
  <cols>
    <col min="1" max="1" width="6.7109375" style="0" customWidth="1"/>
    <col min="2" max="2" width="9.7109375" style="0" customWidth="1"/>
    <col min="3" max="10" width="8.28125" style="0" customWidth="1"/>
    <col min="11" max="11" width="6.7109375" style="0" customWidth="1"/>
    <col min="12" max="12" width="4.7109375" style="0" customWidth="1"/>
  </cols>
  <sheetData>
    <row r="1" ht="12" customHeight="1"/>
    <row r="2" spans="2:4" ht="12" customHeight="1" hidden="1">
      <c r="B2" t="s">
        <v>0</v>
      </c>
      <c r="C2" t="s">
        <v>80</v>
      </c>
      <c r="D2" t="s">
        <v>8</v>
      </c>
    </row>
    <row r="3" spans="2:4" ht="12" customHeight="1" hidden="1">
      <c r="B3" s="23" t="s">
        <v>259</v>
      </c>
      <c r="C3" s="195" t="s">
        <v>70</v>
      </c>
      <c r="D3" s="195" t="s">
        <v>19</v>
      </c>
    </row>
    <row r="4" ht="12" customHeight="1"/>
    <row r="5" spans="2:11" ht="16.5" customHeight="1">
      <c r="B5" s="6" t="s">
        <v>260</v>
      </c>
      <c r="C5" s="2"/>
      <c r="D5" s="2"/>
      <c r="E5" s="2"/>
      <c r="F5" s="2"/>
      <c r="G5" s="2"/>
      <c r="H5" s="2"/>
      <c r="I5" s="2"/>
      <c r="J5" s="2"/>
      <c r="K5" s="2"/>
    </row>
    <row r="6" ht="7.5" customHeight="1"/>
    <row r="7" spans="2:10" ht="9" customHeight="1">
      <c r="B7" s="11"/>
      <c r="C7" s="11"/>
      <c r="D7" s="11"/>
      <c r="E7" s="11"/>
      <c r="F7" s="11"/>
      <c r="G7" s="11"/>
      <c r="H7" s="11"/>
      <c r="I7" s="11"/>
      <c r="J7" s="92" t="s">
        <v>261</v>
      </c>
    </row>
    <row r="8" spans="2:10" ht="9" customHeight="1">
      <c r="B8" s="93"/>
      <c r="C8" s="11"/>
      <c r="D8" s="11"/>
      <c r="E8" s="11"/>
      <c r="F8" s="11"/>
      <c r="G8" s="11"/>
      <c r="H8" s="11"/>
      <c r="I8" s="11"/>
      <c r="J8" s="92" t="s">
        <v>262</v>
      </c>
    </row>
    <row r="9" spans="2:11" ht="12" customHeight="1">
      <c r="B9" s="93" t="str">
        <f>CONCATENATE("Created On: ",C3)</f>
        <v>Created On: 02/11/2021</v>
      </c>
      <c r="C9" s="94"/>
      <c r="D9" s="94"/>
      <c r="E9" s="94"/>
      <c r="F9" s="94"/>
      <c r="G9" s="94"/>
      <c r="H9" s="91"/>
      <c r="I9" s="94"/>
      <c r="J9" s="95" t="str">
        <f>CONCATENATE(D3," Reporting Period")</f>
        <v>2020 Reporting Period</v>
      </c>
      <c r="K9" s="86"/>
    </row>
    <row r="10" spans="2:11" ht="12" customHeight="1">
      <c r="B10" s="33" t="s">
        <v>97</v>
      </c>
      <c r="C10" s="34" t="s">
        <v>263</v>
      </c>
      <c r="D10" s="34"/>
      <c r="E10" s="34" t="s">
        <v>264</v>
      </c>
      <c r="F10" s="34"/>
      <c r="G10" s="36" t="s">
        <v>265</v>
      </c>
      <c r="H10" s="36"/>
      <c r="I10" s="36" t="s">
        <v>266</v>
      </c>
      <c r="J10" s="36"/>
      <c r="K10" s="86"/>
    </row>
    <row r="11" spans="2:11" ht="12" customHeight="1">
      <c r="B11" s="96"/>
      <c r="C11" s="97"/>
      <c r="D11" s="98"/>
      <c r="E11" s="97"/>
      <c r="F11" s="99"/>
      <c r="G11" s="97"/>
      <c r="H11" s="99"/>
      <c r="I11" s="98"/>
      <c r="J11" s="99"/>
      <c r="K11" s="86"/>
    </row>
    <row r="12" spans="2:11" ht="18" customHeight="1">
      <c r="B12" s="37"/>
      <c r="C12" s="37" t="s">
        <v>267</v>
      </c>
      <c r="D12" s="37" t="s">
        <v>268</v>
      </c>
      <c r="E12" s="37" t="s">
        <v>267</v>
      </c>
      <c r="F12" s="37" t="s">
        <v>268</v>
      </c>
      <c r="G12" s="37" t="s">
        <v>267</v>
      </c>
      <c r="H12" s="37" t="s">
        <v>268</v>
      </c>
      <c r="I12" s="37" t="s">
        <v>267</v>
      </c>
      <c r="J12" s="37" t="s">
        <v>268</v>
      </c>
      <c r="K12" s="90"/>
    </row>
    <row r="13" spans="2:11" ht="7.5" customHeight="1" hidden="1">
      <c r="B13" s="86" t="s">
        <v>97</v>
      </c>
      <c r="C13" s="86" t="s">
        <v>269</v>
      </c>
      <c r="D13" s="86" t="s">
        <v>270</v>
      </c>
      <c r="E13" s="86" t="s">
        <v>271</v>
      </c>
      <c r="F13" s="86" t="s">
        <v>272</v>
      </c>
      <c r="G13" s="86" t="s">
        <v>273</v>
      </c>
      <c r="H13" s="86" t="s">
        <v>274</v>
      </c>
      <c r="I13" s="86" t="s">
        <v>275</v>
      </c>
      <c r="J13" s="86" t="s">
        <v>276</v>
      </c>
      <c r="K13" s="86"/>
    </row>
    <row r="14" spans="2:11" ht="7.5" customHeight="1" hidden="1">
      <c r="B14" s="86"/>
      <c r="C14" s="86">
        <v>0</v>
      </c>
      <c r="D14" s="86"/>
      <c r="E14" s="86">
        <v>0</v>
      </c>
      <c r="F14" s="86"/>
      <c r="G14" s="86">
        <v>0</v>
      </c>
      <c r="H14" s="86"/>
      <c r="I14" s="86">
        <v>0</v>
      </c>
      <c r="J14" s="86"/>
      <c r="K14" s="86"/>
    </row>
    <row r="15" spans="2:11" ht="9" customHeight="1">
      <c r="B15" s="87" t="s">
        <v>107</v>
      </c>
      <c r="C15" s="103">
        <v>26</v>
      </c>
      <c r="D15" s="100" t="s">
        <v>277</v>
      </c>
      <c r="E15" s="103">
        <v>27</v>
      </c>
      <c r="F15" s="100" t="s">
        <v>277</v>
      </c>
      <c r="G15" s="103">
        <v>0</v>
      </c>
      <c r="H15" s="100" t="s">
        <v>278</v>
      </c>
      <c r="I15" s="103">
        <v>18</v>
      </c>
      <c r="J15" s="100" t="s">
        <v>279</v>
      </c>
      <c r="K15" s="86"/>
    </row>
    <row r="16" spans="2:11" ht="9" customHeight="1">
      <c r="B16" s="88" t="s">
        <v>108</v>
      </c>
      <c r="C16" s="104">
        <v>8</v>
      </c>
      <c r="D16" s="101" t="s">
        <v>280</v>
      </c>
      <c r="E16" s="104">
        <v>8</v>
      </c>
      <c r="F16" s="101" t="s">
        <v>280</v>
      </c>
      <c r="G16" s="104">
        <v>0</v>
      </c>
      <c r="H16" s="101" t="s">
        <v>278</v>
      </c>
      <c r="I16" s="104">
        <v>8</v>
      </c>
      <c r="J16" s="101" t="s">
        <v>280</v>
      </c>
      <c r="K16" s="86"/>
    </row>
    <row r="17" spans="2:11" ht="9" customHeight="1">
      <c r="B17" s="89" t="s">
        <v>109</v>
      </c>
      <c r="C17" s="105">
        <v>18</v>
      </c>
      <c r="D17" s="102" t="s">
        <v>281</v>
      </c>
      <c r="E17" s="105">
        <v>26</v>
      </c>
      <c r="F17" s="102" t="s">
        <v>281</v>
      </c>
      <c r="G17" s="105">
        <v>0</v>
      </c>
      <c r="H17" s="102" t="s">
        <v>278</v>
      </c>
      <c r="I17" s="105">
        <v>18</v>
      </c>
      <c r="J17" s="102" t="s">
        <v>281</v>
      </c>
      <c r="K17" s="86"/>
    </row>
    <row r="18" spans="2:11" ht="9" customHeight="1">
      <c r="B18" s="87" t="s">
        <v>110</v>
      </c>
      <c r="C18" s="103">
        <v>24.8</v>
      </c>
      <c r="D18" s="100" t="s">
        <v>282</v>
      </c>
      <c r="E18" s="103">
        <v>28.8</v>
      </c>
      <c r="F18" s="100" t="s">
        <v>282</v>
      </c>
      <c r="G18" s="103">
        <v>16.5</v>
      </c>
      <c r="H18" s="100" t="s">
        <v>283</v>
      </c>
      <c r="I18" s="103">
        <v>24.8</v>
      </c>
      <c r="J18" s="100" t="s">
        <v>282</v>
      </c>
      <c r="K18" s="86"/>
    </row>
    <row r="19" spans="2:11" ht="9" customHeight="1">
      <c r="B19" s="88" t="s">
        <v>111</v>
      </c>
      <c r="C19" s="104">
        <v>50.5</v>
      </c>
      <c r="D19" s="101" t="s">
        <v>284</v>
      </c>
      <c r="E19" s="104">
        <v>38.5</v>
      </c>
      <c r="F19" s="101" t="s">
        <v>284</v>
      </c>
      <c r="G19" s="104">
        <v>6</v>
      </c>
      <c r="H19" s="101" t="s">
        <v>285</v>
      </c>
      <c r="I19" s="104">
        <v>50.5</v>
      </c>
      <c r="J19" s="101" t="s">
        <v>284</v>
      </c>
      <c r="K19" s="86"/>
    </row>
    <row r="20" spans="2:11" ht="9" customHeight="1">
      <c r="B20" s="89" t="s">
        <v>112</v>
      </c>
      <c r="C20" s="105">
        <v>22</v>
      </c>
      <c r="D20" s="102" t="s">
        <v>286</v>
      </c>
      <c r="E20" s="105">
        <v>20.5</v>
      </c>
      <c r="F20" s="102" t="s">
        <v>287</v>
      </c>
      <c r="G20" s="105">
        <v>9</v>
      </c>
      <c r="H20" s="102" t="s">
        <v>288</v>
      </c>
      <c r="I20" s="105">
        <v>22</v>
      </c>
      <c r="J20" s="102" t="s">
        <v>286</v>
      </c>
      <c r="K20" s="86"/>
    </row>
    <row r="21" spans="2:11" ht="9" customHeight="1">
      <c r="B21" s="87" t="s">
        <v>113</v>
      </c>
      <c r="C21" s="103">
        <v>25</v>
      </c>
      <c r="D21" s="100" t="s">
        <v>289</v>
      </c>
      <c r="E21" s="103">
        <v>46.5</v>
      </c>
      <c r="F21" s="100" t="s">
        <v>290</v>
      </c>
      <c r="G21" s="103">
        <v>0</v>
      </c>
      <c r="H21" s="100" t="s">
        <v>278</v>
      </c>
      <c r="I21" s="103">
        <v>25</v>
      </c>
      <c r="J21" s="100" t="s">
        <v>291</v>
      </c>
      <c r="K21" s="86"/>
    </row>
    <row r="22" spans="2:11" ht="9" customHeight="1">
      <c r="B22" s="88" t="s">
        <v>114</v>
      </c>
      <c r="C22" s="104">
        <v>23</v>
      </c>
      <c r="D22" s="101" t="s">
        <v>292</v>
      </c>
      <c r="E22" s="104">
        <v>22</v>
      </c>
      <c r="F22" s="101" t="s">
        <v>292</v>
      </c>
      <c r="G22" s="104">
        <v>22</v>
      </c>
      <c r="H22" s="101" t="s">
        <v>292</v>
      </c>
      <c r="I22" s="104">
        <v>23</v>
      </c>
      <c r="J22" s="101" t="s">
        <v>292</v>
      </c>
      <c r="K22" s="86"/>
    </row>
    <row r="23" spans="2:11" ht="9" customHeight="1">
      <c r="B23" s="89" t="s">
        <v>115</v>
      </c>
      <c r="C23" s="105">
        <v>23.5</v>
      </c>
      <c r="D23" s="102" t="s">
        <v>293</v>
      </c>
      <c r="E23" s="105">
        <v>23.5</v>
      </c>
      <c r="F23" s="102" t="s">
        <v>294</v>
      </c>
      <c r="G23" s="105">
        <v>0</v>
      </c>
      <c r="H23" s="102" t="s">
        <v>278</v>
      </c>
      <c r="I23" s="105">
        <v>23.5</v>
      </c>
      <c r="J23" s="102" t="s">
        <v>294</v>
      </c>
      <c r="K23" s="86"/>
    </row>
    <row r="24" spans="2:11" ht="9" customHeight="1">
      <c r="B24" s="87" t="s">
        <v>116</v>
      </c>
      <c r="C24" s="103">
        <v>37.777</v>
      </c>
      <c r="D24" s="100" t="s">
        <v>293</v>
      </c>
      <c r="E24" s="103">
        <v>37.777</v>
      </c>
      <c r="F24" s="100" t="s">
        <v>293</v>
      </c>
      <c r="G24" s="103">
        <v>0</v>
      </c>
      <c r="H24" s="100" t="s">
        <v>295</v>
      </c>
      <c r="I24" s="103">
        <v>37.777</v>
      </c>
      <c r="J24" s="100" t="s">
        <v>293</v>
      </c>
      <c r="K24" s="86"/>
    </row>
    <row r="25" spans="2:11" ht="9" customHeight="1">
      <c r="B25" s="88" t="s">
        <v>117</v>
      </c>
      <c r="C25" s="104">
        <v>27.9</v>
      </c>
      <c r="D25" s="101" t="s">
        <v>293</v>
      </c>
      <c r="E25" s="104">
        <v>31.3</v>
      </c>
      <c r="F25" s="101" t="s">
        <v>293</v>
      </c>
      <c r="G25" s="104">
        <v>27.9</v>
      </c>
      <c r="H25" s="101" t="s">
        <v>293</v>
      </c>
      <c r="I25" s="104">
        <v>27.9</v>
      </c>
      <c r="J25" s="101" t="s">
        <v>293</v>
      </c>
      <c r="K25" s="86"/>
    </row>
    <row r="26" spans="2:11" ht="9" customHeight="1">
      <c r="B26" s="89" t="s">
        <v>118</v>
      </c>
      <c r="C26" s="105">
        <v>16</v>
      </c>
      <c r="D26" s="102" t="s">
        <v>296</v>
      </c>
      <c r="E26" s="105">
        <v>16</v>
      </c>
      <c r="F26" s="102" t="s">
        <v>296</v>
      </c>
      <c r="G26" s="105">
        <v>5.2</v>
      </c>
      <c r="H26" s="102" t="s">
        <v>289</v>
      </c>
      <c r="I26" s="105">
        <v>16</v>
      </c>
      <c r="J26" s="102" t="s">
        <v>297</v>
      </c>
      <c r="K26" s="86"/>
    </row>
    <row r="27" spans="2:11" ht="9" customHeight="1">
      <c r="B27" s="87" t="s">
        <v>119</v>
      </c>
      <c r="C27" s="103">
        <v>33</v>
      </c>
      <c r="D27" s="100" t="s">
        <v>298</v>
      </c>
      <c r="E27" s="103">
        <v>33</v>
      </c>
      <c r="F27" s="100" t="s">
        <v>298</v>
      </c>
      <c r="G27" s="103">
        <v>23.2</v>
      </c>
      <c r="H27" s="100" t="s">
        <v>298</v>
      </c>
      <c r="I27" s="103">
        <v>33</v>
      </c>
      <c r="J27" s="100" t="s">
        <v>298</v>
      </c>
      <c r="K27" s="86"/>
    </row>
    <row r="28" spans="2:11" ht="9" customHeight="1">
      <c r="B28" s="88" t="s">
        <v>120</v>
      </c>
      <c r="C28" s="104">
        <v>39.8</v>
      </c>
      <c r="D28" s="101" t="s">
        <v>284</v>
      </c>
      <c r="E28" s="104">
        <v>47.3</v>
      </c>
      <c r="F28" s="101" t="s">
        <v>284</v>
      </c>
      <c r="G28" s="104">
        <v>46.2</v>
      </c>
      <c r="H28" s="101" t="s">
        <v>284</v>
      </c>
      <c r="I28" s="104">
        <v>39.8</v>
      </c>
      <c r="J28" s="101" t="s">
        <v>284</v>
      </c>
      <c r="K28" s="86"/>
    </row>
    <row r="29" spans="2:11" ht="9" customHeight="1">
      <c r="B29" s="89" t="s">
        <v>121</v>
      </c>
      <c r="C29" s="105">
        <v>32</v>
      </c>
      <c r="D29" s="102" t="s">
        <v>284</v>
      </c>
      <c r="E29" s="105">
        <v>52</v>
      </c>
      <c r="F29" s="102" t="s">
        <v>284</v>
      </c>
      <c r="G29" s="105">
        <v>0</v>
      </c>
      <c r="H29" s="102" t="s">
        <v>278</v>
      </c>
      <c r="I29" s="105">
        <v>32</v>
      </c>
      <c r="J29" s="102" t="s">
        <v>284</v>
      </c>
      <c r="K29" s="86"/>
    </row>
    <row r="30" spans="2:11" ht="9" customHeight="1">
      <c r="B30" s="87" t="s">
        <v>122</v>
      </c>
      <c r="C30" s="103">
        <v>31</v>
      </c>
      <c r="D30" s="100" t="s">
        <v>284</v>
      </c>
      <c r="E30" s="103">
        <v>33.5</v>
      </c>
      <c r="F30" s="100" t="s">
        <v>299</v>
      </c>
      <c r="G30" s="103">
        <v>30</v>
      </c>
      <c r="H30" s="100" t="s">
        <v>299</v>
      </c>
      <c r="I30" s="103">
        <v>31</v>
      </c>
      <c r="J30" s="100" t="s">
        <v>284</v>
      </c>
      <c r="K30" s="86"/>
    </row>
    <row r="31" spans="2:11" ht="9" customHeight="1">
      <c r="B31" s="88" t="s">
        <v>123</v>
      </c>
      <c r="C31" s="104">
        <v>24</v>
      </c>
      <c r="D31" s="101" t="s">
        <v>300</v>
      </c>
      <c r="E31" s="104">
        <v>26</v>
      </c>
      <c r="F31" s="101" t="s">
        <v>300</v>
      </c>
      <c r="G31" s="104">
        <v>23</v>
      </c>
      <c r="H31" s="101" t="s">
        <v>300</v>
      </c>
      <c r="I31" s="104">
        <v>24</v>
      </c>
      <c r="J31" s="101" t="s">
        <v>300</v>
      </c>
      <c r="K31" s="86"/>
    </row>
    <row r="32" spans="2:11" ht="9" customHeight="1">
      <c r="B32" s="89" t="s">
        <v>124</v>
      </c>
      <c r="C32" s="105">
        <v>24.6</v>
      </c>
      <c r="D32" s="102" t="s">
        <v>293</v>
      </c>
      <c r="E32" s="105">
        <v>21.6</v>
      </c>
      <c r="F32" s="102" t="s">
        <v>293</v>
      </c>
      <c r="G32" s="105">
        <v>24.6</v>
      </c>
      <c r="H32" s="102" t="s">
        <v>293</v>
      </c>
      <c r="I32" s="105">
        <v>24.6</v>
      </c>
      <c r="J32" s="102" t="s">
        <v>293</v>
      </c>
      <c r="K32" s="86"/>
    </row>
    <row r="33" spans="2:11" ht="9" customHeight="1">
      <c r="B33" s="87" t="s">
        <v>125</v>
      </c>
      <c r="C33" s="103">
        <v>20</v>
      </c>
      <c r="D33" s="100" t="s">
        <v>301</v>
      </c>
      <c r="E33" s="103">
        <v>20</v>
      </c>
      <c r="F33" s="100" t="s">
        <v>301</v>
      </c>
      <c r="G33" s="103">
        <v>14.6</v>
      </c>
      <c r="H33" s="100" t="s">
        <v>296</v>
      </c>
      <c r="I33" s="103">
        <v>20</v>
      </c>
      <c r="J33" s="100" t="s">
        <v>301</v>
      </c>
      <c r="K33" s="86"/>
    </row>
    <row r="34" spans="2:11" ht="9" customHeight="1">
      <c r="B34" s="88" t="s">
        <v>126</v>
      </c>
      <c r="C34" s="104">
        <v>30</v>
      </c>
      <c r="D34" s="101" t="s">
        <v>302</v>
      </c>
      <c r="E34" s="104">
        <v>31.2</v>
      </c>
      <c r="F34" s="101" t="s">
        <v>302</v>
      </c>
      <c r="G34" s="104">
        <v>0</v>
      </c>
      <c r="H34" s="101" t="s">
        <v>278</v>
      </c>
      <c r="I34" s="104">
        <v>23</v>
      </c>
      <c r="J34" s="101" t="s">
        <v>303</v>
      </c>
      <c r="K34" s="86"/>
    </row>
    <row r="35" spans="2:11" ht="9" customHeight="1">
      <c r="B35" s="89" t="s">
        <v>127</v>
      </c>
      <c r="C35" s="105">
        <v>36.3</v>
      </c>
      <c r="D35" s="102" t="s">
        <v>284</v>
      </c>
      <c r="E35" s="105">
        <v>37.05</v>
      </c>
      <c r="F35" s="102" t="s">
        <v>284</v>
      </c>
      <c r="G35" s="105">
        <v>36.3</v>
      </c>
      <c r="H35" s="102" t="s">
        <v>284</v>
      </c>
      <c r="I35" s="105">
        <v>36.7</v>
      </c>
      <c r="J35" s="102" t="s">
        <v>290</v>
      </c>
      <c r="K35" s="86"/>
    </row>
    <row r="36" spans="2:11" ht="9" customHeight="1">
      <c r="B36" s="87" t="s">
        <v>128</v>
      </c>
      <c r="C36" s="103">
        <v>24</v>
      </c>
      <c r="D36" s="100" t="s">
        <v>304</v>
      </c>
      <c r="E36" s="103">
        <v>24</v>
      </c>
      <c r="F36" s="100" t="s">
        <v>304</v>
      </c>
      <c r="G36" s="103">
        <v>13.6</v>
      </c>
      <c r="H36" s="100" t="s">
        <v>305</v>
      </c>
      <c r="I36" s="103">
        <v>24</v>
      </c>
      <c r="J36" s="100" t="s">
        <v>304</v>
      </c>
      <c r="K36" s="86"/>
    </row>
    <row r="37" spans="2:11" ht="9" customHeight="1">
      <c r="B37" s="88" t="s">
        <v>129</v>
      </c>
      <c r="C37" s="104">
        <v>26.3</v>
      </c>
      <c r="D37" s="101" t="s">
        <v>288</v>
      </c>
      <c r="E37" s="104">
        <v>26.3</v>
      </c>
      <c r="F37" s="101" t="s">
        <v>288</v>
      </c>
      <c r="G37" s="104">
        <v>26.3</v>
      </c>
      <c r="H37" s="101" t="s">
        <v>288</v>
      </c>
      <c r="I37" s="104">
        <v>26.3</v>
      </c>
      <c r="J37" s="101" t="s">
        <v>288</v>
      </c>
      <c r="K37" s="86"/>
    </row>
    <row r="38" spans="2:11" ht="9" customHeight="1">
      <c r="B38" s="89" t="s">
        <v>130</v>
      </c>
      <c r="C38" s="105">
        <v>28.5</v>
      </c>
      <c r="D38" s="102" t="s">
        <v>306</v>
      </c>
      <c r="E38" s="105">
        <v>28.5</v>
      </c>
      <c r="F38" s="102" t="s">
        <v>306</v>
      </c>
      <c r="G38" s="105">
        <v>21.35</v>
      </c>
      <c r="H38" s="102" t="s">
        <v>306</v>
      </c>
      <c r="I38" s="105">
        <v>28.5</v>
      </c>
      <c r="J38" s="102" t="s">
        <v>306</v>
      </c>
      <c r="K38" s="86"/>
    </row>
    <row r="39" spans="2:11" ht="9" customHeight="1">
      <c r="B39" s="87" t="s">
        <v>131</v>
      </c>
      <c r="C39" s="103">
        <v>18.4</v>
      </c>
      <c r="D39" s="100" t="s">
        <v>307</v>
      </c>
      <c r="E39" s="103">
        <v>18.4</v>
      </c>
      <c r="F39" s="100" t="s">
        <v>307</v>
      </c>
      <c r="G39" s="103">
        <v>17</v>
      </c>
      <c r="H39" s="100" t="s">
        <v>308</v>
      </c>
      <c r="I39" s="103">
        <v>18.4</v>
      </c>
      <c r="J39" s="100" t="s">
        <v>307</v>
      </c>
      <c r="K39" s="86"/>
    </row>
    <row r="40" spans="2:11" ht="9" customHeight="1">
      <c r="B40" s="88" t="s">
        <v>132</v>
      </c>
      <c r="C40" s="104">
        <v>17</v>
      </c>
      <c r="D40" s="101" t="s">
        <v>309</v>
      </c>
      <c r="E40" s="104">
        <v>17</v>
      </c>
      <c r="F40" s="101" t="s">
        <v>309</v>
      </c>
      <c r="G40" s="104">
        <v>17</v>
      </c>
      <c r="H40" s="101" t="s">
        <v>309</v>
      </c>
      <c r="I40" s="104">
        <v>17</v>
      </c>
      <c r="J40" s="101" t="s">
        <v>309</v>
      </c>
      <c r="K40" s="86"/>
    </row>
    <row r="41" spans="2:11" ht="9" customHeight="1">
      <c r="B41" s="89" t="s">
        <v>133</v>
      </c>
      <c r="C41" s="105">
        <v>32.75</v>
      </c>
      <c r="D41" s="102" t="s">
        <v>290</v>
      </c>
      <c r="E41" s="105">
        <v>30.2</v>
      </c>
      <c r="F41" s="102" t="s">
        <v>290</v>
      </c>
      <c r="G41" s="105">
        <v>5.18</v>
      </c>
      <c r="H41" s="102" t="s">
        <v>310</v>
      </c>
      <c r="I41" s="105">
        <v>32.75</v>
      </c>
      <c r="J41" s="102" t="s">
        <v>290</v>
      </c>
      <c r="K41" s="86"/>
    </row>
    <row r="42" spans="2:11" ht="9" customHeight="1">
      <c r="B42" s="87" t="s">
        <v>134</v>
      </c>
      <c r="C42" s="103">
        <v>34.1</v>
      </c>
      <c r="D42" s="100" t="s">
        <v>284</v>
      </c>
      <c r="E42" s="103">
        <v>34.1</v>
      </c>
      <c r="F42" s="100" t="s">
        <v>284</v>
      </c>
      <c r="G42" s="103">
        <v>33.2</v>
      </c>
      <c r="H42" s="100" t="s">
        <v>284</v>
      </c>
      <c r="I42" s="103">
        <v>34.1</v>
      </c>
      <c r="J42" s="100" t="s">
        <v>284</v>
      </c>
      <c r="K42" s="86"/>
    </row>
    <row r="43" spans="2:11" ht="9" customHeight="1">
      <c r="B43" s="88" t="s">
        <v>135</v>
      </c>
      <c r="C43" s="104">
        <v>23.805</v>
      </c>
      <c r="D43" s="101" t="s">
        <v>290</v>
      </c>
      <c r="E43" s="104">
        <v>27</v>
      </c>
      <c r="F43" s="101" t="s">
        <v>311</v>
      </c>
      <c r="G43" s="104">
        <v>6.4</v>
      </c>
      <c r="H43" s="101" t="s">
        <v>290</v>
      </c>
      <c r="I43" s="104">
        <v>23.805</v>
      </c>
      <c r="J43" s="101" t="s">
        <v>290</v>
      </c>
      <c r="K43" s="86"/>
    </row>
    <row r="44" spans="2:11" ht="9" customHeight="1">
      <c r="B44" s="89" t="s">
        <v>136</v>
      </c>
      <c r="C44" s="105">
        <v>23.825</v>
      </c>
      <c r="D44" s="102" t="s">
        <v>288</v>
      </c>
      <c r="E44" s="105">
        <v>23.825</v>
      </c>
      <c r="F44" s="102" t="s">
        <v>288</v>
      </c>
      <c r="G44" s="105">
        <v>22.2</v>
      </c>
      <c r="H44" s="102" t="s">
        <v>288</v>
      </c>
      <c r="I44" s="105">
        <v>23.825</v>
      </c>
      <c r="J44" s="102" t="s">
        <v>288</v>
      </c>
      <c r="K44" s="86"/>
    </row>
    <row r="45" spans="2:11" ht="9" customHeight="1">
      <c r="B45" s="87" t="s">
        <v>137</v>
      </c>
      <c r="C45" s="103">
        <v>37.1</v>
      </c>
      <c r="D45" s="100" t="s">
        <v>312</v>
      </c>
      <c r="E45" s="103">
        <v>40.1</v>
      </c>
      <c r="F45" s="100" t="s">
        <v>288</v>
      </c>
      <c r="G45" s="103">
        <v>5.25</v>
      </c>
      <c r="H45" s="100" t="s">
        <v>313</v>
      </c>
      <c r="I45" s="103">
        <v>37.1</v>
      </c>
      <c r="J45" s="100" t="s">
        <v>312</v>
      </c>
      <c r="K45" s="86"/>
    </row>
    <row r="46" spans="2:11" ht="9" customHeight="1">
      <c r="B46" s="88" t="s">
        <v>138</v>
      </c>
      <c r="C46" s="104">
        <v>17</v>
      </c>
      <c r="D46" s="101" t="s">
        <v>314</v>
      </c>
      <c r="E46" s="104">
        <v>21</v>
      </c>
      <c r="F46" s="101" t="s">
        <v>289</v>
      </c>
      <c r="G46" s="104">
        <v>12</v>
      </c>
      <c r="H46" s="101" t="s">
        <v>315</v>
      </c>
      <c r="I46" s="104">
        <v>17</v>
      </c>
      <c r="J46" s="101" t="s">
        <v>314</v>
      </c>
      <c r="K46" s="86"/>
    </row>
    <row r="47" spans="2:11" ht="9" customHeight="1">
      <c r="B47" s="89" t="s">
        <v>139</v>
      </c>
      <c r="C47" s="105">
        <v>25.45</v>
      </c>
      <c r="D47" s="102" t="s">
        <v>293</v>
      </c>
      <c r="E47" s="105">
        <v>23.65</v>
      </c>
      <c r="F47" s="102" t="s">
        <v>293</v>
      </c>
      <c r="G47" s="105">
        <v>8.05</v>
      </c>
      <c r="H47" s="102" t="s">
        <v>315</v>
      </c>
      <c r="I47" s="105">
        <v>25.45</v>
      </c>
      <c r="J47" s="102" t="s">
        <v>293</v>
      </c>
      <c r="K47" s="86"/>
    </row>
    <row r="48" spans="2:11" ht="9" customHeight="1">
      <c r="B48" s="87" t="s">
        <v>140</v>
      </c>
      <c r="C48" s="103">
        <v>36.35</v>
      </c>
      <c r="D48" s="100" t="s">
        <v>293</v>
      </c>
      <c r="E48" s="103">
        <v>36.35</v>
      </c>
      <c r="F48" s="100" t="s">
        <v>293</v>
      </c>
      <c r="G48" s="103">
        <v>27.1</v>
      </c>
      <c r="H48" s="100" t="s">
        <v>291</v>
      </c>
      <c r="I48" s="103">
        <v>35.25</v>
      </c>
      <c r="J48" s="100" t="s">
        <v>302</v>
      </c>
      <c r="K48" s="86"/>
    </row>
    <row r="49" spans="2:11" ht="9" customHeight="1">
      <c r="B49" s="88" t="s">
        <v>141</v>
      </c>
      <c r="C49" s="104">
        <v>23</v>
      </c>
      <c r="D49" s="101" t="s">
        <v>291</v>
      </c>
      <c r="E49" s="104">
        <v>23</v>
      </c>
      <c r="F49" s="101" t="s">
        <v>291</v>
      </c>
      <c r="G49" s="104">
        <v>23</v>
      </c>
      <c r="H49" s="101" t="s">
        <v>291</v>
      </c>
      <c r="I49" s="104">
        <v>23</v>
      </c>
      <c r="J49" s="101" t="s">
        <v>291</v>
      </c>
      <c r="K49" s="86"/>
    </row>
    <row r="50" spans="2:11" ht="9" customHeight="1">
      <c r="B50" s="89" t="s">
        <v>142</v>
      </c>
      <c r="C50" s="105">
        <v>38.5</v>
      </c>
      <c r="D50" s="102" t="s">
        <v>290</v>
      </c>
      <c r="E50" s="105">
        <v>47</v>
      </c>
      <c r="F50" s="102" t="s">
        <v>290</v>
      </c>
      <c r="G50" s="105">
        <v>47</v>
      </c>
      <c r="H50" s="102" t="s">
        <v>290</v>
      </c>
      <c r="I50" s="105">
        <v>38.5</v>
      </c>
      <c r="J50" s="102" t="s">
        <v>290</v>
      </c>
      <c r="K50" s="86"/>
    </row>
    <row r="51" spans="2:11" ht="9" customHeight="1">
      <c r="B51" s="87" t="s">
        <v>143</v>
      </c>
      <c r="C51" s="103">
        <v>20</v>
      </c>
      <c r="D51" s="100" t="s">
        <v>316</v>
      </c>
      <c r="E51" s="103">
        <v>20</v>
      </c>
      <c r="F51" s="100" t="s">
        <v>316</v>
      </c>
      <c r="G51" s="103">
        <v>16</v>
      </c>
      <c r="H51" s="100" t="s">
        <v>316</v>
      </c>
      <c r="I51" s="103">
        <v>20</v>
      </c>
      <c r="J51" s="100" t="s">
        <v>316</v>
      </c>
      <c r="K51" s="86"/>
    </row>
    <row r="52" spans="2:11" ht="9" customHeight="1">
      <c r="B52" s="88" t="s">
        <v>144</v>
      </c>
      <c r="C52" s="104">
        <v>36</v>
      </c>
      <c r="D52" s="101" t="s">
        <v>293</v>
      </c>
      <c r="E52" s="104">
        <v>36</v>
      </c>
      <c r="F52" s="101" t="s">
        <v>293</v>
      </c>
      <c r="G52" s="104">
        <v>27.7</v>
      </c>
      <c r="H52" s="101" t="s">
        <v>293</v>
      </c>
      <c r="I52" s="104">
        <v>36</v>
      </c>
      <c r="J52" s="101" t="s">
        <v>293</v>
      </c>
      <c r="K52" s="86"/>
    </row>
    <row r="53" spans="2:11" ht="9" customHeight="1">
      <c r="B53" s="89" t="s">
        <v>145</v>
      </c>
      <c r="C53" s="105">
        <v>57.6</v>
      </c>
      <c r="D53" s="102" t="s">
        <v>293</v>
      </c>
      <c r="E53" s="105">
        <v>74.1</v>
      </c>
      <c r="F53" s="102" t="s">
        <v>293</v>
      </c>
      <c r="G53" s="105">
        <v>42.5</v>
      </c>
      <c r="H53" s="102" t="s">
        <v>293</v>
      </c>
      <c r="I53" s="105">
        <v>57.6</v>
      </c>
      <c r="J53" s="102" t="s">
        <v>293</v>
      </c>
      <c r="K53" s="86"/>
    </row>
    <row r="54" spans="2:11" ht="9" customHeight="1">
      <c r="B54" s="87" t="s">
        <v>146</v>
      </c>
      <c r="C54" s="103">
        <v>35</v>
      </c>
      <c r="D54" s="100" t="s">
        <v>290</v>
      </c>
      <c r="E54" s="103">
        <v>35</v>
      </c>
      <c r="F54" s="100" t="s">
        <v>290</v>
      </c>
      <c r="G54" s="103">
        <v>34</v>
      </c>
      <c r="H54" s="100" t="s">
        <v>290</v>
      </c>
      <c r="I54" s="103">
        <v>35</v>
      </c>
      <c r="J54" s="100" t="s">
        <v>290</v>
      </c>
      <c r="K54" s="86"/>
    </row>
    <row r="55" spans="2:11" ht="9" customHeight="1">
      <c r="B55" s="88" t="s">
        <v>147</v>
      </c>
      <c r="C55" s="104">
        <v>24</v>
      </c>
      <c r="D55" s="101" t="s">
        <v>284</v>
      </c>
      <c r="E55" s="104">
        <v>24</v>
      </c>
      <c r="F55" s="101" t="s">
        <v>284</v>
      </c>
      <c r="G55" s="104">
        <v>24</v>
      </c>
      <c r="H55" s="101" t="s">
        <v>284</v>
      </c>
      <c r="I55" s="104">
        <v>24</v>
      </c>
      <c r="J55" s="101" t="s">
        <v>284</v>
      </c>
      <c r="K55" s="86"/>
    </row>
    <row r="56" spans="2:11" ht="9" customHeight="1">
      <c r="B56" s="89" t="s">
        <v>148</v>
      </c>
      <c r="C56" s="105">
        <v>30</v>
      </c>
      <c r="D56" s="102" t="s">
        <v>317</v>
      </c>
      <c r="E56" s="105">
        <v>30</v>
      </c>
      <c r="F56" s="102" t="s">
        <v>317</v>
      </c>
      <c r="G56" s="105">
        <v>20</v>
      </c>
      <c r="H56" s="102" t="s">
        <v>318</v>
      </c>
      <c r="I56" s="105">
        <v>16</v>
      </c>
      <c r="J56" s="102" t="s">
        <v>317</v>
      </c>
      <c r="K56" s="86"/>
    </row>
    <row r="57" spans="2:11" ht="9" customHeight="1">
      <c r="B57" s="87" t="s">
        <v>149</v>
      </c>
      <c r="C57" s="103">
        <v>26</v>
      </c>
      <c r="D57" s="100" t="s">
        <v>290</v>
      </c>
      <c r="E57" s="103">
        <v>27</v>
      </c>
      <c r="F57" s="100" t="s">
        <v>290</v>
      </c>
      <c r="G57" s="103">
        <v>22</v>
      </c>
      <c r="H57" s="100" t="s">
        <v>290</v>
      </c>
      <c r="I57" s="103">
        <v>26</v>
      </c>
      <c r="J57" s="100" t="s">
        <v>290</v>
      </c>
      <c r="K57" s="86"/>
    </row>
    <row r="58" spans="2:11" ht="9" customHeight="1">
      <c r="B58" s="88" t="s">
        <v>150</v>
      </c>
      <c r="C58" s="104">
        <v>20</v>
      </c>
      <c r="D58" s="101" t="s">
        <v>319</v>
      </c>
      <c r="E58" s="104">
        <v>20</v>
      </c>
      <c r="F58" s="101" t="s">
        <v>319</v>
      </c>
      <c r="G58" s="104">
        <v>15</v>
      </c>
      <c r="H58" s="101" t="s">
        <v>320</v>
      </c>
      <c r="I58" s="104">
        <v>20</v>
      </c>
      <c r="J58" s="101" t="s">
        <v>319</v>
      </c>
      <c r="K58" s="86"/>
    </row>
    <row r="59" spans="2:11" ht="9" customHeight="1">
      <c r="B59" s="89" t="s">
        <v>151</v>
      </c>
      <c r="C59" s="105">
        <v>30</v>
      </c>
      <c r="D59" s="102" t="s">
        <v>321</v>
      </c>
      <c r="E59" s="105">
        <v>30</v>
      </c>
      <c r="F59" s="102" t="s">
        <v>321</v>
      </c>
      <c r="G59" s="105">
        <v>24.5</v>
      </c>
      <c r="H59" s="102" t="s">
        <v>322</v>
      </c>
      <c r="I59" s="105">
        <v>29.4</v>
      </c>
      <c r="J59" s="102" t="s">
        <v>296</v>
      </c>
      <c r="K59" s="86"/>
    </row>
    <row r="60" spans="2:11" ht="9" customHeight="1">
      <c r="B60" s="87" t="s">
        <v>152</v>
      </c>
      <c r="C60" s="103">
        <v>30.46</v>
      </c>
      <c r="D60" s="100" t="s">
        <v>323</v>
      </c>
      <c r="E60" s="103">
        <v>31</v>
      </c>
      <c r="F60" s="100" t="s">
        <v>324</v>
      </c>
      <c r="G60" s="103">
        <v>0</v>
      </c>
      <c r="H60" s="100" t="s">
        <v>278</v>
      </c>
      <c r="I60" s="103">
        <v>0</v>
      </c>
      <c r="J60" s="100" t="s">
        <v>278</v>
      </c>
      <c r="K60" s="86"/>
    </row>
    <row r="61" spans="2:11" ht="9" customHeight="1">
      <c r="B61" s="88" t="s">
        <v>153</v>
      </c>
      <c r="C61" s="104">
        <v>16.2</v>
      </c>
      <c r="D61" s="101" t="s">
        <v>325</v>
      </c>
      <c r="E61" s="104">
        <v>20.2</v>
      </c>
      <c r="F61" s="101" t="s">
        <v>324</v>
      </c>
      <c r="G61" s="104">
        <v>16.2</v>
      </c>
      <c r="H61" s="101" t="s">
        <v>325</v>
      </c>
      <c r="I61" s="104">
        <v>16.2</v>
      </c>
      <c r="J61" s="101" t="s">
        <v>325</v>
      </c>
      <c r="K61" s="86"/>
    </row>
    <row r="62" spans="2:11" ht="9" customHeight="1">
      <c r="B62" s="89" t="s">
        <v>154</v>
      </c>
      <c r="C62" s="105">
        <v>49.4</v>
      </c>
      <c r="D62" s="102" t="s">
        <v>326</v>
      </c>
      <c r="E62" s="105">
        <v>49.4</v>
      </c>
      <c r="F62" s="102" t="s">
        <v>326</v>
      </c>
      <c r="G62" s="105">
        <v>49.4</v>
      </c>
      <c r="H62" s="102" t="s">
        <v>326</v>
      </c>
      <c r="I62" s="105">
        <v>49.4</v>
      </c>
      <c r="J62" s="102" t="s">
        <v>326</v>
      </c>
      <c r="K62" s="86"/>
    </row>
    <row r="63" spans="2:11" ht="9" customHeight="1">
      <c r="B63" s="87" t="s">
        <v>155</v>
      </c>
      <c r="C63" s="104">
        <v>35.7</v>
      </c>
      <c r="D63" s="101" t="s">
        <v>293</v>
      </c>
      <c r="E63" s="104">
        <v>35.7</v>
      </c>
      <c r="F63" s="101" t="s">
        <v>293</v>
      </c>
      <c r="G63" s="104">
        <v>18.4</v>
      </c>
      <c r="H63" s="101" t="s">
        <v>293</v>
      </c>
      <c r="I63" s="104">
        <v>35.7</v>
      </c>
      <c r="J63" s="101" t="s">
        <v>293</v>
      </c>
      <c r="K63" s="86"/>
    </row>
    <row r="64" spans="2:11" ht="9" customHeight="1">
      <c r="B64" s="88" t="s">
        <v>156</v>
      </c>
      <c r="C64" s="104">
        <v>30.9</v>
      </c>
      <c r="D64" s="101" t="s">
        <v>327</v>
      </c>
      <c r="E64" s="104">
        <v>30.9</v>
      </c>
      <c r="F64" s="101" t="s">
        <v>327</v>
      </c>
      <c r="G64" s="104">
        <v>22.6</v>
      </c>
      <c r="H64" s="101" t="s">
        <v>327</v>
      </c>
      <c r="I64" s="104">
        <v>30.9</v>
      </c>
      <c r="J64" s="101" t="s">
        <v>327</v>
      </c>
      <c r="K64" s="86"/>
    </row>
    <row r="65" spans="2:11" ht="9" customHeight="1">
      <c r="B65" s="89" t="s">
        <v>157</v>
      </c>
      <c r="C65" s="105">
        <v>24</v>
      </c>
      <c r="D65" s="102" t="s">
        <v>324</v>
      </c>
      <c r="E65" s="105">
        <v>24</v>
      </c>
      <c r="F65" s="102" t="s">
        <v>324</v>
      </c>
      <c r="G65" s="105">
        <v>24</v>
      </c>
      <c r="H65" s="102" t="s">
        <v>324</v>
      </c>
      <c r="I65" s="105">
        <v>24</v>
      </c>
      <c r="J65" s="102" t="s">
        <v>324</v>
      </c>
      <c r="K65" s="86"/>
    </row>
    <row r="66" spans="2:11" ht="9" customHeight="1">
      <c r="B66" s="146" t="s">
        <v>159</v>
      </c>
      <c r="C66" s="147">
        <v>16</v>
      </c>
      <c r="D66" s="147" t="s">
        <v>328</v>
      </c>
      <c r="E66" s="147">
        <v>4</v>
      </c>
      <c r="F66" s="147" t="s">
        <v>329</v>
      </c>
      <c r="G66" s="147">
        <v>0</v>
      </c>
      <c r="H66" s="147" t="s">
        <v>278</v>
      </c>
      <c r="I66" s="147">
        <v>0</v>
      </c>
      <c r="J66" s="147" t="s">
        <v>278</v>
      </c>
      <c r="K66" s="86"/>
    </row>
    <row r="67" spans="2:11" ht="9" customHeight="1">
      <c r="B67" s="132" t="s">
        <v>330</v>
      </c>
      <c r="C67" s="149">
        <v>28.087</v>
      </c>
      <c r="D67" s="149" t="s">
        <v>278</v>
      </c>
      <c r="E67" s="149">
        <v>29.601</v>
      </c>
      <c r="F67" s="149" t="s">
        <v>278</v>
      </c>
      <c r="G67" s="149">
        <v>22.034</v>
      </c>
      <c r="H67" s="149" t="s">
        <v>278</v>
      </c>
      <c r="I67" s="149">
        <v>27.675</v>
      </c>
      <c r="J67" s="149" t="s">
        <v>278</v>
      </c>
      <c r="K67" s="86"/>
    </row>
    <row r="68" spans="2:11" ht="9" customHeight="1">
      <c r="B68" s="131" t="s">
        <v>331</v>
      </c>
      <c r="C68" s="150"/>
      <c r="D68" s="150"/>
      <c r="E68" s="150"/>
      <c r="F68" s="150"/>
      <c r="G68" s="150"/>
      <c r="H68" s="150"/>
      <c r="I68" s="150"/>
      <c r="J68" s="150"/>
      <c r="K68" s="86"/>
    </row>
    <row r="69" spans="2:10" ht="9" customHeight="1">
      <c r="B69" s="148" t="s">
        <v>332</v>
      </c>
      <c r="C69" s="120">
        <v>18.4</v>
      </c>
      <c r="D69" s="120" t="s">
        <v>333</v>
      </c>
      <c r="E69" s="120">
        <v>24.4</v>
      </c>
      <c r="F69" s="120" t="s">
        <v>333</v>
      </c>
      <c r="G69" s="120">
        <v>13.6</v>
      </c>
      <c r="H69" s="120" t="s">
        <v>333</v>
      </c>
      <c r="I69" s="120">
        <v>18.4</v>
      </c>
      <c r="J69" s="120" t="s">
        <v>334</v>
      </c>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2"/>
  <dimension ref="A2:AD137"/>
  <sheetViews>
    <sheetView zoomScale="130" zoomScaleNormal="130" workbookViewId="0" topLeftCell="A1">
      <selection activeCell="A1" sqref="A1"/>
    </sheetView>
  </sheetViews>
  <sheetFormatPr defaultColWidth="9.140625" defaultRowHeight="12.75"/>
  <cols>
    <col min="1" max="1" width="4.7109375" style="0" customWidth="1"/>
    <col min="2" max="2" width="9.140625" style="107" hidden="1" customWidth="1"/>
    <col min="4" max="4" width="9.140625" style="0" hidden="1" customWidth="1"/>
    <col min="5" max="5" width="68.7109375" style="0" customWidth="1"/>
    <col min="6" max="7" width="4.7109375" style="0" customWidth="1"/>
    <col min="8" max="8" width="0" style="0" hidden="1" customWidth="1"/>
    <col min="10" max="10" width="0" style="0" hidden="1" customWidth="1"/>
    <col min="11" max="11" width="68.7109375" style="0" customWidth="1"/>
    <col min="12" max="13" width="4.7109375" style="0" customWidth="1"/>
    <col min="14" max="14" width="0" style="0" hidden="1" customWidth="1"/>
    <col min="16" max="16" width="0" style="0" hidden="1" customWidth="1"/>
    <col min="17" max="17" width="68.7109375" style="0" customWidth="1"/>
    <col min="18" max="19" width="4.7109375" style="0" customWidth="1"/>
    <col min="20" max="20" width="0" style="0" hidden="1" customWidth="1"/>
    <col min="22" max="22" width="0" style="0" hidden="1" customWidth="1"/>
    <col min="23" max="23" width="68.7109375" style="0" customWidth="1"/>
    <col min="24" max="25" width="4.7109375" style="0" customWidth="1"/>
    <col min="26" max="26" width="0" style="0" hidden="1" customWidth="1"/>
    <col min="28" max="28" width="0" style="0" hidden="1" customWidth="1"/>
    <col min="29" max="29" width="68.7109375" style="0" customWidth="1"/>
    <col min="30" max="30" width="4.7109375" style="0" customWidth="1"/>
  </cols>
  <sheetData>
    <row r="2" spans="2:16" ht="12.75" hidden="1">
      <c r="B2" s="107" t="s">
        <v>0</v>
      </c>
      <c r="C2" t="s">
        <v>80</v>
      </c>
      <c r="D2" t="s">
        <v>8</v>
      </c>
      <c r="N2" t="s">
        <v>0</v>
      </c>
      <c r="O2" t="s">
        <v>80</v>
      </c>
      <c r="P2" t="s">
        <v>8</v>
      </c>
    </row>
    <row r="3" spans="2:27" ht="12.75" hidden="1">
      <c r="B3" s="108" t="s">
        <v>335</v>
      </c>
      <c r="C3" s="23"/>
      <c r="H3" s="23"/>
      <c r="I3" s="23"/>
      <c r="N3" s="23" t="s">
        <v>335</v>
      </c>
      <c r="O3" s="23"/>
      <c r="T3" s="23"/>
      <c r="U3" s="23"/>
      <c r="Z3" s="23"/>
      <c r="AA3" s="23"/>
    </row>
    <row r="4" spans="9:30" ht="12.75">
      <c r="I4" s="114"/>
      <c r="J4" s="114"/>
      <c r="K4" s="114"/>
      <c r="L4" s="114"/>
      <c r="M4" s="114"/>
      <c r="N4" s="114"/>
      <c r="O4" s="114"/>
      <c r="P4" s="114"/>
      <c r="Q4" s="114"/>
      <c r="R4" s="114"/>
      <c r="S4" s="114"/>
      <c r="T4" s="114"/>
      <c r="U4" s="114"/>
      <c r="V4" s="114"/>
      <c r="W4" s="114"/>
      <c r="X4" s="114"/>
      <c r="Y4" s="114"/>
      <c r="Z4" s="114"/>
      <c r="AA4" s="114"/>
      <c r="AB4" s="114"/>
      <c r="AC4" s="114"/>
      <c r="AD4" s="114"/>
    </row>
    <row r="5" spans="3:30" ht="15.75" customHeight="1">
      <c r="C5" s="19" t="s">
        <v>336</v>
      </c>
      <c r="D5" s="6"/>
      <c r="E5" s="2"/>
      <c r="I5" s="188"/>
      <c r="J5" s="189"/>
      <c r="K5" s="190"/>
      <c r="L5" s="114"/>
      <c r="M5" s="114"/>
      <c r="N5" s="114"/>
      <c r="O5" s="188"/>
      <c r="P5" s="189"/>
      <c r="Q5" s="190"/>
      <c r="R5" s="114"/>
      <c r="S5" s="114"/>
      <c r="T5" s="114"/>
      <c r="U5" s="188"/>
      <c r="V5" s="189"/>
      <c r="W5" s="190"/>
      <c r="X5" s="114"/>
      <c r="Y5" s="114"/>
      <c r="Z5" s="114"/>
      <c r="AA5" s="188"/>
      <c r="AB5" s="189"/>
      <c r="AC5" s="190"/>
      <c r="AD5" s="114"/>
    </row>
    <row r="6" spans="9:30" ht="12.75">
      <c r="I6" s="114"/>
      <c r="J6" s="114"/>
      <c r="K6" s="114"/>
      <c r="L6" s="114"/>
      <c r="M6" s="114"/>
      <c r="N6" s="114"/>
      <c r="O6" s="114"/>
      <c r="P6" s="114"/>
      <c r="Q6" s="114"/>
      <c r="R6" s="114"/>
      <c r="S6" s="114"/>
      <c r="T6" s="114"/>
      <c r="U6" s="114"/>
      <c r="V6" s="114"/>
      <c r="W6" s="114"/>
      <c r="X6" s="114"/>
      <c r="Y6" s="114"/>
      <c r="Z6" s="114"/>
      <c r="AA6" s="114"/>
      <c r="AB6" s="114"/>
      <c r="AC6" s="114"/>
      <c r="AD6" s="114"/>
    </row>
    <row r="7" spans="3:30" ht="12.75">
      <c r="C7" s="11"/>
      <c r="D7" s="11"/>
      <c r="E7" s="92" t="s">
        <v>261</v>
      </c>
      <c r="I7" s="10"/>
      <c r="J7" s="10"/>
      <c r="K7" s="191"/>
      <c r="L7" s="114"/>
      <c r="M7" s="114"/>
      <c r="N7" s="114"/>
      <c r="O7" s="10"/>
      <c r="P7" s="10"/>
      <c r="Q7" s="191"/>
      <c r="R7" s="114"/>
      <c r="S7" s="114"/>
      <c r="T7" s="114"/>
      <c r="U7" s="10"/>
      <c r="V7" s="10"/>
      <c r="W7" s="191"/>
      <c r="X7" s="114"/>
      <c r="Y7" s="114"/>
      <c r="Z7" s="114"/>
      <c r="AA7" s="10"/>
      <c r="AB7" s="10"/>
      <c r="AC7" s="191"/>
      <c r="AD7" s="114"/>
    </row>
    <row r="8" spans="3:30" ht="12.75">
      <c r="C8" s="93" t="s">
        <v>337</v>
      </c>
      <c r="D8" s="93"/>
      <c r="E8" s="92" t="s">
        <v>338</v>
      </c>
      <c r="I8" s="192"/>
      <c r="J8" s="192"/>
      <c r="K8" s="191"/>
      <c r="L8" s="114"/>
      <c r="M8" s="114"/>
      <c r="N8" s="114"/>
      <c r="O8" s="192"/>
      <c r="P8" s="192"/>
      <c r="Q8" s="191"/>
      <c r="R8" s="114"/>
      <c r="S8" s="114"/>
      <c r="T8" s="114"/>
      <c r="U8" s="192"/>
      <c r="V8" s="192"/>
      <c r="W8" s="191"/>
      <c r="X8" s="114"/>
      <c r="Y8" s="114"/>
      <c r="Z8" s="114"/>
      <c r="AA8" s="192"/>
      <c r="AB8" s="192"/>
      <c r="AC8" s="191"/>
      <c r="AD8" s="114"/>
    </row>
    <row r="9" spans="3:30" ht="12.75">
      <c r="C9" s="93" t="str">
        <f>CONCATENATE(MF121TP1!C3)</f>
        <v>02/11/2021</v>
      </c>
      <c r="D9" s="93"/>
      <c r="E9" s="95" t="str">
        <f>CONCATENATE(MF121TP1!D3," Reporting Period")</f>
        <v>2020 Reporting Period</v>
      </c>
      <c r="I9" s="192"/>
      <c r="J9" s="192"/>
      <c r="K9" s="191"/>
      <c r="L9" s="114"/>
      <c r="M9" s="114"/>
      <c r="N9" s="114"/>
      <c r="O9" s="192"/>
      <c r="P9" s="192"/>
      <c r="Q9" s="191"/>
      <c r="R9" s="114"/>
      <c r="S9" s="114"/>
      <c r="T9" s="114"/>
      <c r="U9" s="192"/>
      <c r="V9" s="192"/>
      <c r="W9" s="191"/>
      <c r="X9" s="114"/>
      <c r="Y9" s="114"/>
      <c r="Z9" s="114"/>
      <c r="AA9" s="192"/>
      <c r="AB9" s="192"/>
      <c r="AC9" s="191"/>
      <c r="AD9" s="114"/>
    </row>
    <row r="10" spans="2:30" ht="12.75">
      <c r="B10" s="107" t="s">
        <v>339</v>
      </c>
      <c r="C10" s="106" t="s">
        <v>97</v>
      </c>
      <c r="D10" s="110" t="s">
        <v>340</v>
      </c>
      <c r="E10" s="110" t="s">
        <v>341</v>
      </c>
      <c r="H10" s="107" t="s">
        <v>339</v>
      </c>
      <c r="I10" s="193"/>
      <c r="J10" s="193"/>
      <c r="K10" s="193"/>
      <c r="L10" s="114"/>
      <c r="M10" s="114"/>
      <c r="N10" s="194"/>
      <c r="O10" s="193"/>
      <c r="P10" s="193"/>
      <c r="Q10" s="193"/>
      <c r="R10" s="114"/>
      <c r="S10" s="114"/>
      <c r="T10" s="194"/>
      <c r="U10" s="193"/>
      <c r="V10" s="193"/>
      <c r="W10" s="193"/>
      <c r="X10" s="114"/>
      <c r="Y10" s="114"/>
      <c r="Z10" s="194"/>
      <c r="AA10" s="193"/>
      <c r="AB10" s="193"/>
      <c r="AC10" s="193"/>
      <c r="AD10" s="114"/>
    </row>
    <row r="11" spans="1:30" ht="15" customHeight="1">
      <c r="A11" s="23"/>
      <c r="B11" s="108" t="s">
        <v>62</v>
      </c>
      <c r="C11" s="109" t="s">
        <v>107</v>
      </c>
      <c r="D11" s="109" t="s">
        <v>342</v>
      </c>
      <c r="E11" s="109" t="s">
        <v>343</v>
      </c>
      <c r="G11" s="23"/>
      <c r="H11" s="108" t="s">
        <v>62</v>
      </c>
      <c r="I11" s="113"/>
      <c r="J11" s="113"/>
      <c r="K11" s="113"/>
      <c r="L11" s="114"/>
      <c r="M11" s="195"/>
      <c r="N11" s="115"/>
      <c r="O11" s="113"/>
      <c r="P11" s="113"/>
      <c r="Q11" s="113"/>
      <c r="R11" s="114"/>
      <c r="S11" s="195"/>
      <c r="T11" s="115"/>
      <c r="U11" s="113"/>
      <c r="V11" s="113"/>
      <c r="W11" s="113"/>
      <c r="X11" s="114"/>
      <c r="Y11" s="195"/>
      <c r="Z11" s="115"/>
      <c r="AA11" s="113"/>
      <c r="AB11" s="113"/>
      <c r="AC11" s="113"/>
      <c r="AD11" s="114"/>
    </row>
    <row r="12" spans="2:30" ht="15" customHeight="1">
      <c r="B12" s="108" t="s">
        <v>81</v>
      </c>
      <c r="C12" s="109"/>
      <c r="D12" s="109" t="s">
        <v>342</v>
      </c>
      <c r="E12" s="109" t="s">
        <v>344</v>
      </c>
      <c r="H12" s="108" t="s">
        <v>81</v>
      </c>
      <c r="I12" s="113"/>
      <c r="J12" s="113"/>
      <c r="K12" s="113"/>
      <c r="L12" s="114"/>
      <c r="M12" s="114"/>
      <c r="N12" s="115"/>
      <c r="O12" s="113"/>
      <c r="P12" s="113"/>
      <c r="Q12" s="113"/>
      <c r="R12" s="114"/>
      <c r="S12" s="114"/>
      <c r="T12" s="115"/>
      <c r="U12" s="113"/>
      <c r="V12" s="113"/>
      <c r="W12" s="113"/>
      <c r="X12" s="114"/>
      <c r="Y12" s="114"/>
      <c r="Z12" s="115"/>
      <c r="AA12" s="113"/>
      <c r="AB12" s="113"/>
      <c r="AC12" s="113"/>
      <c r="AD12" s="114"/>
    </row>
    <row r="13" spans="2:30" ht="15" customHeight="1">
      <c r="B13" s="108" t="s">
        <v>164</v>
      </c>
      <c r="C13" s="109" t="s">
        <v>109</v>
      </c>
      <c r="D13" s="109" t="s">
        <v>345</v>
      </c>
      <c r="E13" s="109" t="s">
        <v>346</v>
      </c>
      <c r="H13" s="108" t="s">
        <v>164</v>
      </c>
      <c r="I13" s="113"/>
      <c r="J13" s="113"/>
      <c r="K13" s="113"/>
      <c r="L13" s="114"/>
      <c r="M13" s="114"/>
      <c r="N13" s="115"/>
      <c r="O13" s="113"/>
      <c r="P13" s="113"/>
      <c r="Q13" s="113"/>
      <c r="R13" s="114"/>
      <c r="S13" s="114"/>
      <c r="T13" s="115"/>
      <c r="U13" s="113"/>
      <c r="V13" s="113"/>
      <c r="W13" s="113"/>
      <c r="X13" s="114"/>
      <c r="Y13" s="114"/>
      <c r="Z13" s="115"/>
      <c r="AA13" s="113"/>
      <c r="AB13" s="113"/>
      <c r="AC13" s="113"/>
      <c r="AD13" s="114"/>
    </row>
    <row r="14" spans="1:30" ht="15" customHeight="1">
      <c r="A14" s="23" t="s">
        <v>347</v>
      </c>
      <c r="B14" s="108" t="s">
        <v>67</v>
      </c>
      <c r="C14" s="109"/>
      <c r="D14" s="109" t="s">
        <v>345</v>
      </c>
      <c r="E14" s="109" t="s">
        <v>348</v>
      </c>
      <c r="G14" s="23" t="s">
        <v>347</v>
      </c>
      <c r="H14" s="108" t="s">
        <v>67</v>
      </c>
      <c r="I14" s="113"/>
      <c r="J14" s="113"/>
      <c r="K14" s="113"/>
      <c r="L14" s="114"/>
      <c r="M14" s="195"/>
      <c r="N14" s="115"/>
      <c r="O14" s="113"/>
      <c r="P14" s="113"/>
      <c r="Q14" s="113"/>
      <c r="R14" s="114"/>
      <c r="S14" s="195"/>
      <c r="T14" s="115"/>
      <c r="U14" s="113"/>
      <c r="V14" s="113"/>
      <c r="W14" s="113"/>
      <c r="X14" s="114"/>
      <c r="Y14" s="195"/>
      <c r="Z14" s="115"/>
      <c r="AA14" s="113"/>
      <c r="AB14" s="113"/>
      <c r="AC14" s="113"/>
      <c r="AD14" s="114"/>
    </row>
    <row r="15" spans="2:30" ht="15" customHeight="1">
      <c r="B15" s="108" t="s">
        <v>192</v>
      </c>
      <c r="C15" s="109" t="s">
        <v>110</v>
      </c>
      <c r="D15" s="109" t="s">
        <v>342</v>
      </c>
      <c r="E15" s="109" t="s">
        <v>349</v>
      </c>
      <c r="H15" s="108" t="s">
        <v>192</v>
      </c>
      <c r="I15" s="113"/>
      <c r="J15" s="113"/>
      <c r="K15" s="113"/>
      <c r="L15" s="114"/>
      <c r="M15" s="114"/>
      <c r="N15" s="115"/>
      <c r="O15" s="113"/>
      <c r="P15" s="113"/>
      <c r="Q15" s="113"/>
      <c r="R15" s="114"/>
      <c r="S15" s="114"/>
      <c r="T15" s="115"/>
      <c r="U15" s="113"/>
      <c r="V15" s="113"/>
      <c r="W15" s="113"/>
      <c r="X15" s="114"/>
      <c r="Y15" s="114"/>
      <c r="Z15" s="115"/>
      <c r="AA15" s="113"/>
      <c r="AB15" s="113"/>
      <c r="AC15" s="113"/>
      <c r="AD15" s="114"/>
    </row>
    <row r="16" spans="2:30" ht="15" customHeight="1">
      <c r="B16" s="108" t="s">
        <v>207</v>
      </c>
      <c r="C16" s="109"/>
      <c r="D16" s="109" t="s">
        <v>342</v>
      </c>
      <c r="E16" s="109" t="s">
        <v>350</v>
      </c>
      <c r="H16" s="108" t="s">
        <v>207</v>
      </c>
      <c r="I16" s="113"/>
      <c r="J16" s="113"/>
      <c r="K16" s="113"/>
      <c r="L16" s="114"/>
      <c r="M16" s="114"/>
      <c r="N16" s="115"/>
      <c r="O16" s="113"/>
      <c r="P16" s="113"/>
      <c r="Q16" s="113"/>
      <c r="R16" s="114"/>
      <c r="S16" s="114"/>
      <c r="T16" s="115"/>
      <c r="U16" s="113"/>
      <c r="V16" s="113"/>
      <c r="W16" s="113"/>
      <c r="X16" s="114"/>
      <c r="Y16" s="114"/>
      <c r="Z16" s="115"/>
      <c r="AA16" s="113"/>
      <c r="AB16" s="113"/>
      <c r="AC16" s="113"/>
      <c r="AD16" s="114"/>
    </row>
    <row r="17" spans="2:30" ht="15" customHeight="1">
      <c r="B17" s="108" t="s">
        <v>237</v>
      </c>
      <c r="C17" s="109" t="s">
        <v>111</v>
      </c>
      <c r="D17" s="109" t="s">
        <v>342</v>
      </c>
      <c r="E17" s="109" t="s">
        <v>351</v>
      </c>
      <c r="H17" s="108" t="s">
        <v>237</v>
      </c>
      <c r="I17" s="113"/>
      <c r="J17" s="113"/>
      <c r="K17" s="113"/>
      <c r="L17" s="114"/>
      <c r="M17" s="114"/>
      <c r="N17" s="115"/>
      <c r="O17" s="113"/>
      <c r="P17" s="113"/>
      <c r="Q17" s="113"/>
      <c r="R17" s="114"/>
      <c r="S17" s="114"/>
      <c r="T17" s="115"/>
      <c r="U17" s="113"/>
      <c r="V17" s="113"/>
      <c r="W17" s="113"/>
      <c r="X17" s="114"/>
      <c r="Y17" s="114"/>
      <c r="Z17" s="115"/>
      <c r="AA17" s="113"/>
      <c r="AB17" s="113"/>
      <c r="AC17" s="113"/>
      <c r="AD17" s="114"/>
    </row>
    <row r="18" spans="2:30" ht="15" customHeight="1">
      <c r="B18" s="108" t="s">
        <v>259</v>
      </c>
      <c r="C18" s="109" t="s">
        <v>112</v>
      </c>
      <c r="D18" s="109" t="s">
        <v>342</v>
      </c>
      <c r="E18" s="109" t="s">
        <v>352</v>
      </c>
      <c r="H18" s="108" t="s">
        <v>259</v>
      </c>
      <c r="I18" s="113"/>
      <c r="J18" s="113"/>
      <c r="K18" s="113"/>
      <c r="L18" s="114"/>
      <c r="M18" s="114"/>
      <c r="N18" s="115"/>
      <c r="O18" s="113"/>
      <c r="P18" s="113"/>
      <c r="Q18" s="113"/>
      <c r="R18" s="114"/>
      <c r="S18" s="114"/>
      <c r="T18" s="115"/>
      <c r="U18" s="113"/>
      <c r="V18" s="113"/>
      <c r="W18" s="113"/>
      <c r="X18" s="114"/>
      <c r="Y18" s="114"/>
      <c r="Z18" s="115"/>
      <c r="AA18" s="113"/>
      <c r="AB18" s="113"/>
      <c r="AC18" s="113"/>
      <c r="AD18" s="114"/>
    </row>
    <row r="19" spans="2:30" ht="15" customHeight="1">
      <c r="B19" s="108" t="s">
        <v>335</v>
      </c>
      <c r="C19" s="109" t="s">
        <v>113</v>
      </c>
      <c r="D19" s="109" t="s">
        <v>342</v>
      </c>
      <c r="E19" s="109" t="s">
        <v>353</v>
      </c>
      <c r="H19" s="108" t="s">
        <v>335</v>
      </c>
      <c r="I19" s="113"/>
      <c r="J19" s="113"/>
      <c r="K19" s="113"/>
      <c r="L19" s="114"/>
      <c r="M19" s="114"/>
      <c r="N19" s="115"/>
      <c r="O19" s="113"/>
      <c r="P19" s="113"/>
      <c r="Q19" s="113"/>
      <c r="R19" s="114"/>
      <c r="S19" s="114"/>
      <c r="T19" s="115"/>
      <c r="U19" s="113"/>
      <c r="V19" s="113"/>
      <c r="W19" s="113"/>
      <c r="X19" s="114"/>
      <c r="Y19" s="114"/>
      <c r="Z19" s="115"/>
      <c r="AA19" s="113"/>
      <c r="AB19" s="113"/>
      <c r="AC19" s="113"/>
      <c r="AD19" s="114"/>
    </row>
    <row r="20" spans="2:30" ht="15" customHeight="1">
      <c r="B20" s="108" t="s">
        <v>354</v>
      </c>
      <c r="C20" s="109" t="s">
        <v>114</v>
      </c>
      <c r="D20" s="109" t="s">
        <v>355</v>
      </c>
      <c r="E20" s="109" t="s">
        <v>356</v>
      </c>
      <c r="H20" s="108" t="s">
        <v>354</v>
      </c>
      <c r="I20" s="113"/>
      <c r="J20" s="113"/>
      <c r="K20" s="113"/>
      <c r="L20" s="114"/>
      <c r="M20" s="114"/>
      <c r="N20" s="115"/>
      <c r="O20" s="113"/>
      <c r="P20" s="113"/>
      <c r="Q20" s="113"/>
      <c r="R20" s="114"/>
      <c r="S20" s="114"/>
      <c r="T20" s="115"/>
      <c r="U20" s="113"/>
      <c r="V20" s="113"/>
      <c r="W20" s="113"/>
      <c r="X20" s="114"/>
      <c r="Y20" s="114"/>
      <c r="Z20" s="115"/>
      <c r="AA20" s="113"/>
      <c r="AB20" s="113"/>
      <c r="AC20" s="113"/>
      <c r="AD20" s="114"/>
    </row>
    <row r="21" spans="2:30" ht="15" customHeight="1">
      <c r="B21" s="108" t="s">
        <v>357</v>
      </c>
      <c r="C21" s="109"/>
      <c r="D21" s="109" t="s">
        <v>355</v>
      </c>
      <c r="E21" s="109" t="s">
        <v>358</v>
      </c>
      <c r="H21" s="108" t="s">
        <v>357</v>
      </c>
      <c r="I21" s="113"/>
      <c r="J21" s="113"/>
      <c r="K21" s="113"/>
      <c r="L21" s="114"/>
      <c r="M21" s="114"/>
      <c r="N21" s="115"/>
      <c r="O21" s="113"/>
      <c r="P21" s="113"/>
      <c r="Q21" s="113"/>
      <c r="R21" s="114"/>
      <c r="S21" s="114"/>
      <c r="T21" s="115"/>
      <c r="U21" s="113"/>
      <c r="V21" s="113"/>
      <c r="W21" s="113"/>
      <c r="X21" s="114"/>
      <c r="Y21" s="114"/>
      <c r="Z21" s="115"/>
      <c r="AA21" s="113"/>
      <c r="AB21" s="113"/>
      <c r="AC21" s="113"/>
      <c r="AD21" s="114"/>
    </row>
    <row r="22" spans="2:30" ht="15" customHeight="1">
      <c r="B22" s="108" t="s">
        <v>359</v>
      </c>
      <c r="C22" s="109" t="s">
        <v>116</v>
      </c>
      <c r="D22" s="109" t="s">
        <v>342</v>
      </c>
      <c r="E22" s="109" t="s">
        <v>360</v>
      </c>
      <c r="H22" s="108" t="s">
        <v>359</v>
      </c>
      <c r="I22" s="113"/>
      <c r="J22" s="113"/>
      <c r="K22" s="113"/>
      <c r="L22" s="114"/>
      <c r="M22" s="114"/>
      <c r="N22" s="115"/>
      <c r="O22" s="113"/>
      <c r="P22" s="113"/>
      <c r="Q22" s="113"/>
      <c r="R22" s="114"/>
      <c r="S22" s="114"/>
      <c r="T22" s="115"/>
      <c r="U22" s="113"/>
      <c r="V22" s="113"/>
      <c r="W22" s="113"/>
      <c r="X22" s="114"/>
      <c r="Y22" s="114"/>
      <c r="Z22" s="115"/>
      <c r="AA22" s="113"/>
      <c r="AB22" s="113"/>
      <c r="AC22" s="113"/>
      <c r="AD22" s="114"/>
    </row>
    <row r="23" spans="2:30" ht="15" customHeight="1">
      <c r="B23" s="108" t="s">
        <v>361</v>
      </c>
      <c r="C23" s="109"/>
      <c r="D23" s="109" t="s">
        <v>342</v>
      </c>
      <c r="E23" s="109" t="s">
        <v>362</v>
      </c>
      <c r="H23" s="108" t="s">
        <v>361</v>
      </c>
      <c r="I23" s="113"/>
      <c r="J23" s="113"/>
      <c r="K23" s="113"/>
      <c r="L23" s="114"/>
      <c r="M23" s="114"/>
      <c r="N23" s="115"/>
      <c r="O23" s="113"/>
      <c r="P23" s="113"/>
      <c r="Q23" s="113"/>
      <c r="R23" s="114"/>
      <c r="S23" s="114"/>
      <c r="T23" s="115"/>
      <c r="U23" s="113"/>
      <c r="V23" s="113"/>
      <c r="W23" s="113"/>
      <c r="X23" s="114"/>
      <c r="Y23" s="114"/>
      <c r="Z23" s="115"/>
      <c r="AA23" s="113"/>
      <c r="AB23" s="113"/>
      <c r="AC23" s="113"/>
      <c r="AD23" s="114"/>
    </row>
    <row r="24" spans="2:30" ht="15" customHeight="1">
      <c r="B24" s="108" t="s">
        <v>363</v>
      </c>
      <c r="C24" s="109"/>
      <c r="D24" s="109" t="s">
        <v>342</v>
      </c>
      <c r="E24" s="109" t="s">
        <v>364</v>
      </c>
      <c r="H24" s="108" t="s">
        <v>363</v>
      </c>
      <c r="I24" s="113"/>
      <c r="J24" s="113"/>
      <c r="K24" s="113"/>
      <c r="L24" s="114"/>
      <c r="M24" s="114"/>
      <c r="N24" s="115"/>
      <c r="O24" s="113"/>
      <c r="P24" s="113"/>
      <c r="Q24" s="113"/>
      <c r="R24" s="114"/>
      <c r="S24" s="114"/>
      <c r="T24" s="115"/>
      <c r="U24" s="113"/>
      <c r="V24" s="113"/>
      <c r="W24" s="113"/>
      <c r="X24" s="114"/>
      <c r="Y24" s="114"/>
      <c r="Z24" s="115"/>
      <c r="AA24" s="113"/>
      <c r="AB24" s="113"/>
      <c r="AC24" s="113"/>
      <c r="AD24" s="114"/>
    </row>
    <row r="25" spans="2:30" ht="15" customHeight="1">
      <c r="B25" s="108" t="s">
        <v>365</v>
      </c>
      <c r="C25" s="109"/>
      <c r="D25" s="109" t="s">
        <v>342</v>
      </c>
      <c r="E25" s="109" t="s">
        <v>366</v>
      </c>
      <c r="H25" s="108" t="s">
        <v>365</v>
      </c>
      <c r="I25" s="113"/>
      <c r="J25" s="113"/>
      <c r="K25" s="113"/>
      <c r="L25" s="114"/>
      <c r="M25" s="114"/>
      <c r="N25" s="115"/>
      <c r="O25" s="113"/>
      <c r="P25" s="113"/>
      <c r="Q25" s="113"/>
      <c r="R25" s="114"/>
      <c r="S25" s="114"/>
      <c r="T25" s="115"/>
      <c r="U25" s="113"/>
      <c r="V25" s="113"/>
      <c r="W25" s="113"/>
      <c r="X25" s="114"/>
      <c r="Y25" s="114"/>
      <c r="Z25" s="115"/>
      <c r="AA25" s="113"/>
      <c r="AB25" s="113"/>
      <c r="AC25" s="113"/>
      <c r="AD25" s="114"/>
    </row>
    <row r="26" spans="2:30" ht="15" customHeight="1">
      <c r="B26" s="108" t="s">
        <v>367</v>
      </c>
      <c r="C26" s="109" t="s">
        <v>118</v>
      </c>
      <c r="D26" s="109" t="s">
        <v>342</v>
      </c>
      <c r="E26" s="109" t="s">
        <v>368</v>
      </c>
      <c r="H26" s="108" t="s">
        <v>367</v>
      </c>
      <c r="I26" s="113"/>
      <c r="J26" s="113"/>
      <c r="K26" s="113"/>
      <c r="L26" s="114"/>
      <c r="M26" s="114"/>
      <c r="N26" s="115"/>
      <c r="O26" s="113"/>
      <c r="P26" s="113"/>
      <c r="Q26" s="113"/>
      <c r="R26" s="114"/>
      <c r="S26" s="114"/>
      <c r="T26" s="115"/>
      <c r="U26" s="113"/>
      <c r="V26" s="113"/>
      <c r="W26" s="113"/>
      <c r="X26" s="114"/>
      <c r="Y26" s="114"/>
      <c r="Z26" s="115"/>
      <c r="AA26" s="113"/>
      <c r="AB26" s="113"/>
      <c r="AC26" s="113"/>
      <c r="AD26" s="114"/>
    </row>
    <row r="27" spans="2:30" ht="15" customHeight="1">
      <c r="B27" s="108" t="s">
        <v>369</v>
      </c>
      <c r="C27" s="109"/>
      <c r="D27" s="109" t="s">
        <v>342</v>
      </c>
      <c r="E27" s="109" t="s">
        <v>370</v>
      </c>
      <c r="H27" s="108" t="s">
        <v>369</v>
      </c>
      <c r="I27" s="113"/>
      <c r="J27" s="113"/>
      <c r="K27" s="113"/>
      <c r="L27" s="114"/>
      <c r="M27" s="114"/>
      <c r="N27" s="115"/>
      <c r="O27" s="113"/>
      <c r="P27" s="113"/>
      <c r="Q27" s="113"/>
      <c r="R27" s="114"/>
      <c r="S27" s="114"/>
      <c r="T27" s="115"/>
      <c r="U27" s="113"/>
      <c r="V27" s="113"/>
      <c r="W27" s="113"/>
      <c r="X27" s="114"/>
      <c r="Y27" s="114"/>
      <c r="Z27" s="115"/>
      <c r="AA27" s="113"/>
      <c r="AB27" s="113"/>
      <c r="AC27" s="113"/>
      <c r="AD27" s="114"/>
    </row>
    <row r="28" spans="2:30" ht="15" customHeight="1">
      <c r="B28" s="108" t="s">
        <v>371</v>
      </c>
      <c r="C28" s="109" t="s">
        <v>119</v>
      </c>
      <c r="D28" s="109" t="s">
        <v>342</v>
      </c>
      <c r="E28" s="109" t="s">
        <v>372</v>
      </c>
      <c r="H28" s="108" t="s">
        <v>371</v>
      </c>
      <c r="I28" s="113"/>
      <c r="J28" s="113"/>
      <c r="K28" s="113"/>
      <c r="L28" s="114"/>
      <c r="M28" s="114"/>
      <c r="N28" s="115"/>
      <c r="O28" s="113"/>
      <c r="P28" s="113"/>
      <c r="Q28" s="113"/>
      <c r="R28" s="114"/>
      <c r="S28" s="114"/>
      <c r="T28" s="115"/>
      <c r="U28" s="113"/>
      <c r="V28" s="113"/>
      <c r="W28" s="113"/>
      <c r="X28" s="114"/>
      <c r="Y28" s="114"/>
      <c r="Z28" s="115"/>
      <c r="AA28" s="113"/>
      <c r="AB28" s="113"/>
      <c r="AC28" s="113"/>
      <c r="AD28" s="114"/>
    </row>
    <row r="29" spans="2:30" ht="15" customHeight="1">
      <c r="B29" s="108" t="s">
        <v>373</v>
      </c>
      <c r="C29" s="109" t="s">
        <v>120</v>
      </c>
      <c r="D29" s="109" t="s">
        <v>342</v>
      </c>
      <c r="E29" s="109" t="s">
        <v>374</v>
      </c>
      <c r="H29" s="108" t="s">
        <v>373</v>
      </c>
      <c r="I29" s="113"/>
      <c r="J29" s="113"/>
      <c r="K29" s="113"/>
      <c r="L29" s="114"/>
      <c r="M29" s="114"/>
      <c r="N29" s="115"/>
      <c r="O29" s="113"/>
      <c r="P29" s="113"/>
      <c r="Q29" s="113"/>
      <c r="R29" s="114"/>
      <c r="S29" s="114"/>
      <c r="T29" s="115"/>
      <c r="U29" s="113"/>
      <c r="V29" s="113"/>
      <c r="W29" s="113"/>
      <c r="X29" s="114"/>
      <c r="Y29" s="114"/>
      <c r="Z29" s="115"/>
      <c r="AA29" s="113"/>
      <c r="AB29" s="113"/>
      <c r="AC29" s="113"/>
      <c r="AD29" s="114"/>
    </row>
    <row r="30" spans="2:30" ht="15" customHeight="1">
      <c r="B30" s="108" t="s">
        <v>375</v>
      </c>
      <c r="C30" s="109" t="s">
        <v>121</v>
      </c>
      <c r="D30" s="109" t="s">
        <v>342</v>
      </c>
      <c r="E30" s="109" t="s">
        <v>376</v>
      </c>
      <c r="H30" s="108" t="s">
        <v>375</v>
      </c>
      <c r="I30" s="113"/>
      <c r="J30" s="113"/>
      <c r="K30" s="113"/>
      <c r="L30" s="114"/>
      <c r="M30" s="114"/>
      <c r="N30" s="115"/>
      <c r="O30" s="113"/>
      <c r="P30" s="113"/>
      <c r="Q30" s="113"/>
      <c r="R30" s="114"/>
      <c r="S30" s="114"/>
      <c r="T30" s="115"/>
      <c r="U30" s="113"/>
      <c r="V30" s="113"/>
      <c r="W30" s="113"/>
      <c r="X30" s="114"/>
      <c r="Y30" s="114"/>
      <c r="Z30" s="115"/>
      <c r="AA30" s="113"/>
      <c r="AB30" s="113"/>
      <c r="AC30" s="113"/>
      <c r="AD30" s="114"/>
    </row>
    <row r="31" spans="2:30" ht="15" customHeight="1">
      <c r="B31" s="108" t="s">
        <v>377</v>
      </c>
      <c r="C31" s="109" t="s">
        <v>122</v>
      </c>
      <c r="D31" s="109" t="s">
        <v>342</v>
      </c>
      <c r="E31" s="109" t="s">
        <v>378</v>
      </c>
      <c r="H31" s="108" t="s">
        <v>377</v>
      </c>
      <c r="I31" s="113"/>
      <c r="J31" s="113"/>
      <c r="K31" s="113"/>
      <c r="L31" s="114"/>
      <c r="M31" s="114"/>
      <c r="N31" s="115"/>
      <c r="O31" s="113"/>
      <c r="P31" s="113"/>
      <c r="Q31" s="113"/>
      <c r="R31" s="114"/>
      <c r="S31" s="114"/>
      <c r="T31" s="115"/>
      <c r="U31" s="113"/>
      <c r="V31" s="113"/>
      <c r="W31" s="113"/>
      <c r="X31" s="114"/>
      <c r="Y31" s="114"/>
      <c r="Z31" s="115"/>
      <c r="AA31" s="113"/>
      <c r="AB31" s="113"/>
      <c r="AC31" s="113"/>
      <c r="AD31" s="114"/>
    </row>
    <row r="32" spans="2:30" ht="15" customHeight="1">
      <c r="B32" s="108" t="s">
        <v>379</v>
      </c>
      <c r="C32" s="109"/>
      <c r="D32" s="109" t="s">
        <v>342</v>
      </c>
      <c r="E32" s="109" t="s">
        <v>380</v>
      </c>
      <c r="H32" s="108" t="s">
        <v>379</v>
      </c>
      <c r="I32" s="113"/>
      <c r="J32" s="113"/>
      <c r="K32" s="113"/>
      <c r="L32" s="114"/>
      <c r="M32" s="114"/>
      <c r="N32" s="115"/>
      <c r="O32" s="113"/>
      <c r="P32" s="113"/>
      <c r="Q32" s="113"/>
      <c r="R32" s="114"/>
      <c r="S32" s="114"/>
      <c r="T32" s="115"/>
      <c r="U32" s="113"/>
      <c r="V32" s="113"/>
      <c r="W32" s="113"/>
      <c r="X32" s="114"/>
      <c r="Y32" s="114"/>
      <c r="Z32" s="115"/>
      <c r="AA32" s="113"/>
      <c r="AB32" s="113"/>
      <c r="AC32" s="113"/>
      <c r="AD32" s="114"/>
    </row>
    <row r="33" spans="2:30" ht="15" customHeight="1">
      <c r="B33" s="108" t="s">
        <v>381</v>
      </c>
      <c r="C33" s="109" t="s">
        <v>123</v>
      </c>
      <c r="D33" s="109" t="s">
        <v>342</v>
      </c>
      <c r="E33" s="109" t="s">
        <v>382</v>
      </c>
      <c r="H33" s="108" t="s">
        <v>381</v>
      </c>
      <c r="I33" s="113"/>
      <c r="J33" s="113"/>
      <c r="K33" s="113"/>
      <c r="L33" s="114"/>
      <c r="M33" s="114"/>
      <c r="N33" s="115"/>
      <c r="O33" s="113"/>
      <c r="P33" s="113"/>
      <c r="Q33" s="113"/>
      <c r="R33" s="114"/>
      <c r="S33" s="114"/>
      <c r="T33" s="115"/>
      <c r="U33" s="113"/>
      <c r="V33" s="113"/>
      <c r="W33" s="113"/>
      <c r="X33" s="114"/>
      <c r="Y33" s="114"/>
      <c r="Z33" s="115"/>
      <c r="AA33" s="113"/>
      <c r="AB33" s="113"/>
      <c r="AC33" s="113"/>
      <c r="AD33" s="114"/>
    </row>
    <row r="34" spans="2:30" ht="15" customHeight="1">
      <c r="B34" s="108" t="s">
        <v>383</v>
      </c>
      <c r="C34" s="109" t="s">
        <v>124</v>
      </c>
      <c r="D34" s="109" t="s">
        <v>342</v>
      </c>
      <c r="E34" s="109" t="s">
        <v>384</v>
      </c>
      <c r="H34" s="108" t="s">
        <v>383</v>
      </c>
      <c r="I34" s="113"/>
      <c r="J34" s="113"/>
      <c r="K34" s="113"/>
      <c r="L34" s="114"/>
      <c r="M34" s="114"/>
      <c r="N34" s="115"/>
      <c r="O34" s="113"/>
      <c r="P34" s="113"/>
      <c r="Q34" s="113"/>
      <c r="R34" s="114"/>
      <c r="S34" s="114"/>
      <c r="T34" s="115"/>
      <c r="U34" s="113"/>
      <c r="V34" s="113"/>
      <c r="W34" s="113"/>
      <c r="X34" s="114"/>
      <c r="Y34" s="114"/>
      <c r="Z34" s="115"/>
      <c r="AA34" s="113"/>
      <c r="AB34" s="113"/>
      <c r="AC34" s="113"/>
      <c r="AD34" s="114"/>
    </row>
    <row r="35" spans="2:30" ht="15" customHeight="1">
      <c r="B35" s="108" t="s">
        <v>385</v>
      </c>
      <c r="C35" s="109"/>
      <c r="D35" s="109" t="s">
        <v>342</v>
      </c>
      <c r="E35" s="109" t="s">
        <v>386</v>
      </c>
      <c r="H35" s="108" t="s">
        <v>385</v>
      </c>
      <c r="I35" s="113"/>
      <c r="J35" s="113"/>
      <c r="K35" s="113"/>
      <c r="L35" s="114"/>
      <c r="M35" s="114"/>
      <c r="N35" s="115"/>
      <c r="O35" s="113"/>
      <c r="P35" s="113"/>
      <c r="Q35" s="113"/>
      <c r="R35" s="114"/>
      <c r="S35" s="114"/>
      <c r="T35" s="115"/>
      <c r="U35" s="113"/>
      <c r="V35" s="113"/>
      <c r="W35" s="113"/>
      <c r="X35" s="114"/>
      <c r="Y35" s="114"/>
      <c r="Z35" s="115"/>
      <c r="AA35" s="113"/>
      <c r="AB35" s="113"/>
      <c r="AC35" s="113"/>
      <c r="AD35" s="114"/>
    </row>
    <row r="36" spans="2:30" ht="15" customHeight="1">
      <c r="B36" s="108" t="s">
        <v>387</v>
      </c>
      <c r="C36" s="109" t="s">
        <v>126</v>
      </c>
      <c r="D36" s="109" t="s">
        <v>342</v>
      </c>
      <c r="E36" s="109" t="s">
        <v>388</v>
      </c>
      <c r="H36" s="108" t="s">
        <v>387</v>
      </c>
      <c r="I36" s="113"/>
      <c r="J36" s="113"/>
      <c r="K36" s="113"/>
      <c r="L36" s="114"/>
      <c r="M36" s="114"/>
      <c r="N36" s="115"/>
      <c r="O36" s="113"/>
      <c r="P36" s="113"/>
      <c r="Q36" s="113"/>
      <c r="R36" s="114"/>
      <c r="S36" s="114"/>
      <c r="T36" s="115"/>
      <c r="U36" s="113"/>
      <c r="V36" s="113"/>
      <c r="W36" s="113"/>
      <c r="X36" s="114"/>
      <c r="Y36" s="114"/>
      <c r="Z36" s="115"/>
      <c r="AA36" s="113"/>
      <c r="AB36" s="113"/>
      <c r="AC36" s="113"/>
      <c r="AD36" s="114"/>
    </row>
    <row r="37" spans="2:30" ht="15" customHeight="1">
      <c r="B37" s="108" t="s">
        <v>389</v>
      </c>
      <c r="C37" s="109" t="s">
        <v>130</v>
      </c>
      <c r="D37" s="109" t="s">
        <v>342</v>
      </c>
      <c r="E37" s="109" t="s">
        <v>390</v>
      </c>
      <c r="H37" s="108" t="s">
        <v>389</v>
      </c>
      <c r="I37" s="113"/>
      <c r="J37" s="113"/>
      <c r="K37" s="113"/>
      <c r="L37" s="114"/>
      <c r="M37" s="114"/>
      <c r="N37" s="115"/>
      <c r="O37" s="113"/>
      <c r="P37" s="113"/>
      <c r="Q37" s="113"/>
      <c r="R37" s="114"/>
      <c r="S37" s="114"/>
      <c r="T37" s="115"/>
      <c r="U37" s="113"/>
      <c r="V37" s="113"/>
      <c r="W37" s="113"/>
      <c r="X37" s="114"/>
      <c r="Y37" s="114"/>
      <c r="Z37" s="115"/>
      <c r="AA37" s="113"/>
      <c r="AB37" s="113"/>
      <c r="AC37" s="113"/>
      <c r="AD37" s="114"/>
    </row>
    <row r="38" spans="2:30" ht="15" customHeight="1">
      <c r="B38" s="108" t="s">
        <v>391</v>
      </c>
      <c r="C38" s="109" t="s">
        <v>131</v>
      </c>
      <c r="D38" s="109" t="s">
        <v>342</v>
      </c>
      <c r="E38" s="109" t="s">
        <v>392</v>
      </c>
      <c r="H38" s="108" t="s">
        <v>391</v>
      </c>
      <c r="I38" s="113"/>
      <c r="J38" s="113"/>
      <c r="K38" s="113"/>
      <c r="L38" s="114"/>
      <c r="M38" s="114"/>
      <c r="N38" s="115"/>
      <c r="O38" s="113"/>
      <c r="P38" s="113"/>
      <c r="Q38" s="113"/>
      <c r="R38" s="114"/>
      <c r="S38" s="114"/>
      <c r="T38" s="115"/>
      <c r="U38" s="113"/>
      <c r="V38" s="113"/>
      <c r="W38" s="113"/>
      <c r="X38" s="114"/>
      <c r="Y38" s="114"/>
      <c r="Z38" s="115"/>
      <c r="AA38" s="113"/>
      <c r="AB38" s="113"/>
      <c r="AC38" s="113"/>
      <c r="AD38" s="114"/>
    </row>
    <row r="39" spans="1:30" ht="15" customHeight="1">
      <c r="A39" s="23"/>
      <c r="B39" s="108" t="s">
        <v>393</v>
      </c>
      <c r="C39" s="109" t="s">
        <v>132</v>
      </c>
      <c r="D39" s="109" t="s">
        <v>342</v>
      </c>
      <c r="E39" s="109" t="s">
        <v>394</v>
      </c>
      <c r="G39" s="23"/>
      <c r="H39" s="108" t="s">
        <v>393</v>
      </c>
      <c r="I39" s="113"/>
      <c r="J39" s="113"/>
      <c r="K39" s="113"/>
      <c r="L39" s="114"/>
      <c r="M39" s="195"/>
      <c r="N39" s="115"/>
      <c r="O39" s="113"/>
      <c r="P39" s="113"/>
      <c r="Q39" s="113"/>
      <c r="R39" s="114"/>
      <c r="S39" s="195"/>
      <c r="T39" s="115"/>
      <c r="U39" s="113"/>
      <c r="V39" s="113"/>
      <c r="W39" s="113"/>
      <c r="X39" s="114"/>
      <c r="Y39" s="195"/>
      <c r="Z39" s="115"/>
      <c r="AA39" s="113"/>
      <c r="AB39" s="113"/>
      <c r="AC39" s="113"/>
      <c r="AD39" s="114"/>
    </row>
    <row r="40" spans="2:30" ht="15" customHeight="1">
      <c r="B40" s="108" t="s">
        <v>395</v>
      </c>
      <c r="C40" s="109" t="s">
        <v>133</v>
      </c>
      <c r="D40" s="109" t="s">
        <v>342</v>
      </c>
      <c r="E40" s="109" t="s">
        <v>396</v>
      </c>
      <c r="H40" s="108" t="s">
        <v>395</v>
      </c>
      <c r="I40" s="113"/>
      <c r="J40" s="113"/>
      <c r="K40" s="113"/>
      <c r="L40" s="114"/>
      <c r="M40" s="114"/>
      <c r="N40" s="115"/>
      <c r="O40" s="113"/>
      <c r="P40" s="113"/>
      <c r="Q40" s="113"/>
      <c r="R40" s="114"/>
      <c r="S40" s="114"/>
      <c r="T40" s="115"/>
      <c r="U40" s="113"/>
      <c r="V40" s="113"/>
      <c r="W40" s="113"/>
      <c r="X40" s="114"/>
      <c r="Y40" s="114"/>
      <c r="Z40" s="115"/>
      <c r="AA40" s="113"/>
      <c r="AB40" s="113"/>
      <c r="AC40" s="113"/>
      <c r="AD40" s="114"/>
    </row>
    <row r="41" spans="2:30" ht="15" customHeight="1">
      <c r="B41" s="108" t="s">
        <v>397</v>
      </c>
      <c r="C41" s="109"/>
      <c r="D41" s="109" t="s">
        <v>342</v>
      </c>
      <c r="E41" s="109" t="s">
        <v>398</v>
      </c>
      <c r="H41" s="108" t="s">
        <v>397</v>
      </c>
      <c r="I41" s="113"/>
      <c r="J41" s="113"/>
      <c r="K41" s="113"/>
      <c r="L41" s="114"/>
      <c r="M41" s="114"/>
      <c r="N41" s="115"/>
      <c r="O41" s="113"/>
      <c r="P41" s="113"/>
      <c r="Q41" s="113"/>
      <c r="R41" s="114"/>
      <c r="S41" s="114"/>
      <c r="T41" s="115"/>
      <c r="U41" s="113"/>
      <c r="V41" s="113"/>
      <c r="W41" s="113"/>
      <c r="X41" s="114"/>
      <c r="Y41" s="114"/>
      <c r="Z41" s="115"/>
      <c r="AA41" s="113"/>
      <c r="AB41" s="113"/>
      <c r="AC41" s="113"/>
      <c r="AD41" s="114"/>
    </row>
    <row r="42" spans="2:30" ht="15" customHeight="1">
      <c r="B42" s="108" t="s">
        <v>399</v>
      </c>
      <c r="C42" s="109" t="s">
        <v>134</v>
      </c>
      <c r="D42" s="109" t="s">
        <v>342</v>
      </c>
      <c r="E42" s="109" t="s">
        <v>400</v>
      </c>
      <c r="H42" s="108" t="s">
        <v>399</v>
      </c>
      <c r="I42" s="113"/>
      <c r="J42" s="113"/>
      <c r="K42" s="113"/>
      <c r="L42" s="114"/>
      <c r="M42" s="114"/>
      <c r="N42" s="115"/>
      <c r="O42" s="113"/>
      <c r="P42" s="113"/>
      <c r="Q42" s="113"/>
      <c r="R42" s="114"/>
      <c r="S42" s="114"/>
      <c r="T42" s="115"/>
      <c r="U42" s="113"/>
      <c r="V42" s="113"/>
      <c r="W42" s="113"/>
      <c r="X42" s="114"/>
      <c r="Y42" s="114"/>
      <c r="Z42" s="115"/>
      <c r="AA42" s="113"/>
      <c r="AB42" s="113"/>
      <c r="AC42" s="113"/>
      <c r="AD42" s="114"/>
    </row>
    <row r="43" spans="2:30" ht="15" customHeight="1">
      <c r="B43" s="108" t="s">
        <v>401</v>
      </c>
      <c r="C43" s="109"/>
      <c r="D43" s="109" t="s">
        <v>342</v>
      </c>
      <c r="E43" s="109" t="s">
        <v>402</v>
      </c>
      <c r="H43" s="108" t="s">
        <v>401</v>
      </c>
      <c r="I43" s="113"/>
      <c r="J43" s="113"/>
      <c r="K43" s="113"/>
      <c r="L43" s="114"/>
      <c r="M43" s="114"/>
      <c r="N43" s="115"/>
      <c r="O43" s="113"/>
      <c r="P43" s="113"/>
      <c r="Q43" s="113"/>
      <c r="R43" s="114"/>
      <c r="S43" s="114"/>
      <c r="T43" s="115"/>
      <c r="U43" s="113"/>
      <c r="V43" s="113"/>
      <c r="W43" s="113"/>
      <c r="X43" s="114"/>
      <c r="Y43" s="114"/>
      <c r="Z43" s="115"/>
      <c r="AA43" s="113"/>
      <c r="AB43" s="113"/>
      <c r="AC43" s="113"/>
      <c r="AD43" s="114"/>
    </row>
    <row r="44" spans="2:30" ht="15" customHeight="1">
      <c r="B44" s="108" t="s">
        <v>403</v>
      </c>
      <c r="C44" s="109"/>
      <c r="D44" s="109" t="s">
        <v>342</v>
      </c>
      <c r="E44" s="109" t="s">
        <v>404</v>
      </c>
      <c r="H44" s="108" t="s">
        <v>403</v>
      </c>
      <c r="I44" s="113"/>
      <c r="J44" s="113"/>
      <c r="K44" s="113"/>
      <c r="L44" s="114"/>
      <c r="M44" s="114"/>
      <c r="N44" s="115"/>
      <c r="O44" s="113"/>
      <c r="P44" s="113"/>
      <c r="Q44" s="113"/>
      <c r="R44" s="114"/>
      <c r="S44" s="114"/>
      <c r="T44" s="115"/>
      <c r="U44" s="113"/>
      <c r="V44" s="113"/>
      <c r="W44" s="113"/>
      <c r="X44" s="114"/>
      <c r="Y44" s="114"/>
      <c r="Z44" s="115"/>
      <c r="AA44" s="113"/>
      <c r="AB44" s="113"/>
      <c r="AC44" s="113"/>
      <c r="AD44" s="114"/>
    </row>
    <row r="45" spans="2:30" ht="15" customHeight="1">
      <c r="B45" s="108" t="s">
        <v>405</v>
      </c>
      <c r="C45" s="111" t="s">
        <v>136</v>
      </c>
      <c r="D45" s="111" t="s">
        <v>342</v>
      </c>
      <c r="E45" s="111" t="s">
        <v>406</v>
      </c>
      <c r="F45" s="116"/>
      <c r="G45" s="114"/>
      <c r="H45" s="115" t="s">
        <v>405</v>
      </c>
      <c r="I45" s="113"/>
      <c r="J45" s="113"/>
      <c r="K45" s="113"/>
      <c r="L45" s="114"/>
      <c r="M45" s="114"/>
      <c r="N45" s="115"/>
      <c r="O45" s="113"/>
      <c r="P45" s="113"/>
      <c r="Q45" s="113"/>
      <c r="R45" s="114"/>
      <c r="S45" s="114"/>
      <c r="T45" s="115"/>
      <c r="U45" s="113"/>
      <c r="V45" s="113"/>
      <c r="W45" s="113"/>
      <c r="X45" s="114"/>
      <c r="Y45" s="114"/>
      <c r="Z45" s="115"/>
      <c r="AA45" s="113"/>
      <c r="AB45" s="113"/>
      <c r="AC45" s="113"/>
      <c r="AD45" s="114"/>
    </row>
    <row r="46" spans="2:30" ht="15" customHeight="1">
      <c r="B46" s="108"/>
      <c r="C46" s="182" t="s">
        <v>407</v>
      </c>
      <c r="D46" s="183"/>
      <c r="E46" s="184"/>
      <c r="F46" s="114"/>
      <c r="G46" s="114"/>
      <c r="H46" s="115"/>
      <c r="I46" s="113"/>
      <c r="J46" s="113"/>
      <c r="K46" s="113"/>
      <c r="L46" s="114"/>
      <c r="M46" s="114"/>
      <c r="N46" s="115"/>
      <c r="O46" s="113"/>
      <c r="P46" s="113"/>
      <c r="Q46" s="113"/>
      <c r="R46" s="114"/>
      <c r="S46" s="114"/>
      <c r="T46" s="115"/>
      <c r="U46" s="113"/>
      <c r="V46" s="113"/>
      <c r="W46" s="113"/>
      <c r="X46" s="114"/>
      <c r="Y46" s="114"/>
      <c r="Z46" s="115"/>
      <c r="AA46" s="113"/>
      <c r="AB46" s="113"/>
      <c r="AC46" s="113"/>
      <c r="AD46" s="114"/>
    </row>
    <row r="47" spans="2:30" ht="15" customHeight="1">
      <c r="B47" s="108"/>
      <c r="C47" s="185" t="s">
        <v>408</v>
      </c>
      <c r="D47" s="186"/>
      <c r="E47" s="187"/>
      <c r="F47" s="114"/>
      <c r="G47" s="114"/>
      <c r="H47" s="115"/>
      <c r="I47" s="113"/>
      <c r="J47" s="113"/>
      <c r="K47" s="113"/>
      <c r="L47" s="114"/>
      <c r="M47" s="114"/>
      <c r="N47" s="115"/>
      <c r="O47" s="113"/>
      <c r="P47" s="113"/>
      <c r="Q47" s="113"/>
      <c r="R47" s="114"/>
      <c r="S47" s="114"/>
      <c r="T47" s="115"/>
      <c r="U47" s="113"/>
      <c r="V47" s="113"/>
      <c r="W47" s="113"/>
      <c r="X47" s="114"/>
      <c r="Y47" s="114"/>
      <c r="Z47" s="115"/>
      <c r="AA47" s="113"/>
      <c r="AB47" s="113"/>
      <c r="AC47" s="113"/>
      <c r="AD47" s="114"/>
    </row>
    <row r="48" spans="2:30" ht="15" customHeight="1">
      <c r="B48" s="108"/>
      <c r="C48" s="176"/>
      <c r="D48" s="177"/>
      <c r="E48" s="178"/>
      <c r="F48" s="114"/>
      <c r="G48" s="114"/>
      <c r="H48" s="115"/>
      <c r="I48" s="113"/>
      <c r="J48" s="113"/>
      <c r="K48" s="113"/>
      <c r="L48" s="114"/>
      <c r="M48" s="114"/>
      <c r="N48" s="115"/>
      <c r="O48" s="113"/>
      <c r="P48" s="113"/>
      <c r="Q48" s="113"/>
      <c r="R48" s="114"/>
      <c r="S48" s="114"/>
      <c r="T48" s="115"/>
      <c r="U48" s="113"/>
      <c r="V48" s="113"/>
      <c r="W48" s="113"/>
      <c r="X48" s="114"/>
      <c r="Y48" s="114"/>
      <c r="Z48" s="115"/>
      <c r="AA48" s="113"/>
      <c r="AB48" s="113"/>
      <c r="AC48" s="113"/>
      <c r="AD48" s="114"/>
    </row>
    <row r="49" spans="2:30" ht="15" customHeight="1">
      <c r="B49" s="108"/>
      <c r="C49" s="179"/>
      <c r="D49" s="180"/>
      <c r="E49" s="181"/>
      <c r="F49" s="114"/>
      <c r="G49" s="114"/>
      <c r="H49" s="115"/>
      <c r="I49" s="113"/>
      <c r="J49" s="113"/>
      <c r="K49" s="113"/>
      <c r="L49" s="114"/>
      <c r="M49" s="114"/>
      <c r="N49" s="115"/>
      <c r="O49" s="113"/>
      <c r="P49" s="113"/>
      <c r="Q49" s="113"/>
      <c r="R49" s="114"/>
      <c r="S49" s="114"/>
      <c r="T49" s="115"/>
      <c r="U49" s="113"/>
      <c r="V49" s="113"/>
      <c r="W49" s="113"/>
      <c r="X49" s="114"/>
      <c r="Y49" s="114"/>
      <c r="Z49" s="115"/>
      <c r="AA49" s="113"/>
      <c r="AB49" s="113"/>
      <c r="AC49" s="113"/>
      <c r="AD49" s="114"/>
    </row>
    <row r="50" spans="2:30" ht="15" customHeight="1">
      <c r="B50" s="108"/>
      <c r="C50" s="113"/>
      <c r="D50" s="113"/>
      <c r="E50" s="113"/>
      <c r="F50" s="114"/>
      <c r="G50" s="114"/>
      <c r="H50" s="115"/>
      <c r="I50" s="113"/>
      <c r="J50" s="113"/>
      <c r="K50" s="113"/>
      <c r="L50" s="114"/>
      <c r="M50" s="114"/>
      <c r="N50" s="115"/>
      <c r="O50" s="113"/>
      <c r="P50" s="113"/>
      <c r="Q50" s="113"/>
      <c r="R50" s="114"/>
      <c r="S50" s="114"/>
      <c r="T50" s="115"/>
      <c r="U50" s="113"/>
      <c r="V50" s="113"/>
      <c r="W50" s="113"/>
      <c r="X50" s="114"/>
      <c r="Y50" s="114"/>
      <c r="Z50" s="115"/>
      <c r="AA50" s="113"/>
      <c r="AB50" s="113"/>
      <c r="AC50" s="113"/>
      <c r="AD50" s="114"/>
    </row>
    <row r="51" spans="2:30" ht="15" customHeight="1">
      <c r="B51" s="108"/>
      <c r="C51" s="113"/>
      <c r="D51" s="113"/>
      <c r="E51" s="113"/>
      <c r="F51" s="114"/>
      <c r="G51" s="114"/>
      <c r="H51" s="115"/>
      <c r="I51" s="113"/>
      <c r="J51" s="113"/>
      <c r="K51" s="113"/>
      <c r="L51" s="114"/>
      <c r="M51" s="114"/>
      <c r="N51" s="115"/>
      <c r="O51" s="113"/>
      <c r="P51" s="113"/>
      <c r="Q51" s="113"/>
      <c r="R51" s="114"/>
      <c r="S51" s="114"/>
      <c r="T51" s="115"/>
      <c r="U51" s="113"/>
      <c r="V51" s="113"/>
      <c r="W51" s="113"/>
      <c r="X51" s="114"/>
      <c r="Y51" s="114"/>
      <c r="Z51" s="115"/>
      <c r="AA51" s="113"/>
      <c r="AB51" s="113"/>
      <c r="AC51" s="113"/>
      <c r="AD51" s="114"/>
    </row>
    <row r="52" spans="2:30" ht="15" customHeight="1">
      <c r="B52" s="108"/>
      <c r="C52" s="113"/>
      <c r="D52" s="113"/>
      <c r="E52" s="113"/>
      <c r="F52" s="114"/>
      <c r="G52" s="114"/>
      <c r="H52" s="115"/>
      <c r="I52" s="113"/>
      <c r="J52" s="113"/>
      <c r="K52" s="113"/>
      <c r="L52" s="114"/>
      <c r="M52" s="114"/>
      <c r="N52" s="115"/>
      <c r="O52" s="113"/>
      <c r="P52" s="113"/>
      <c r="Q52" s="113"/>
      <c r="R52" s="114"/>
      <c r="S52" s="114"/>
      <c r="T52" s="115"/>
      <c r="U52" s="113"/>
      <c r="V52" s="113"/>
      <c r="W52" s="113"/>
      <c r="X52" s="114"/>
      <c r="Y52" s="114"/>
      <c r="Z52" s="115"/>
      <c r="AA52" s="113"/>
      <c r="AB52" s="113"/>
      <c r="AC52" s="113"/>
      <c r="AD52" s="114"/>
    </row>
    <row r="53" spans="3:30" ht="15" customHeight="1">
      <c r="C53" s="19" t="s">
        <v>409</v>
      </c>
      <c r="D53" s="6"/>
      <c r="E53" s="2"/>
      <c r="I53" s="188"/>
      <c r="J53" s="189"/>
      <c r="K53" s="190"/>
      <c r="L53" s="114"/>
      <c r="M53" s="114"/>
      <c r="N53" s="114"/>
      <c r="O53" s="188"/>
      <c r="P53" s="189"/>
      <c r="Q53" s="190"/>
      <c r="R53" s="114"/>
      <c r="S53" s="114"/>
      <c r="T53" s="114"/>
      <c r="U53" s="188"/>
      <c r="V53" s="189"/>
      <c r="W53" s="190"/>
      <c r="X53" s="114"/>
      <c r="Y53" s="114"/>
      <c r="Z53" s="114"/>
      <c r="AA53" s="188"/>
      <c r="AB53" s="189"/>
      <c r="AC53" s="190"/>
      <c r="AD53" s="114"/>
    </row>
    <row r="54" spans="9:30" ht="15" customHeight="1">
      <c r="I54" s="114"/>
      <c r="J54" s="114"/>
      <c r="K54" s="114"/>
      <c r="L54" s="114"/>
      <c r="M54" s="114"/>
      <c r="N54" s="114"/>
      <c r="O54" s="114"/>
      <c r="P54" s="114"/>
      <c r="Q54" s="114"/>
      <c r="R54" s="114"/>
      <c r="S54" s="114"/>
      <c r="T54" s="114"/>
      <c r="U54" s="114"/>
      <c r="V54" s="114"/>
      <c r="W54" s="114"/>
      <c r="X54" s="114"/>
      <c r="Y54" s="114"/>
      <c r="Z54" s="114"/>
      <c r="AA54" s="114"/>
      <c r="AB54" s="114"/>
      <c r="AC54" s="114"/>
      <c r="AD54" s="114"/>
    </row>
    <row r="55" spans="3:30" ht="15" customHeight="1">
      <c r="C55" s="11"/>
      <c r="D55" s="11"/>
      <c r="E55" s="92" t="s">
        <v>261</v>
      </c>
      <c r="I55" s="10"/>
      <c r="J55" s="10"/>
      <c r="K55" s="191"/>
      <c r="L55" s="114"/>
      <c r="M55" s="114"/>
      <c r="N55" s="114"/>
      <c r="O55" s="10"/>
      <c r="P55" s="10"/>
      <c r="Q55" s="191"/>
      <c r="R55" s="114"/>
      <c r="S55" s="114"/>
      <c r="T55" s="114"/>
      <c r="U55" s="10"/>
      <c r="V55" s="10"/>
      <c r="W55" s="191"/>
      <c r="X55" s="114"/>
      <c r="Y55" s="114"/>
      <c r="Z55" s="114"/>
      <c r="AA55" s="10"/>
      <c r="AB55" s="10"/>
      <c r="AC55" s="191"/>
      <c r="AD55" s="114"/>
    </row>
    <row r="56" spans="3:30" ht="15" customHeight="1">
      <c r="C56" s="93" t="s">
        <v>337</v>
      </c>
      <c r="D56" s="93"/>
      <c r="E56" s="92" t="s">
        <v>338</v>
      </c>
      <c r="I56" s="192"/>
      <c r="J56" s="192"/>
      <c r="K56" s="191"/>
      <c r="L56" s="114"/>
      <c r="M56" s="114"/>
      <c r="N56" s="114"/>
      <c r="O56" s="192"/>
      <c r="P56" s="192"/>
      <c r="Q56" s="191"/>
      <c r="R56" s="114"/>
      <c r="S56" s="114"/>
      <c r="T56" s="114"/>
      <c r="U56" s="192"/>
      <c r="V56" s="192"/>
      <c r="W56" s="191"/>
      <c r="X56" s="114"/>
      <c r="Y56" s="114"/>
      <c r="Z56" s="114"/>
      <c r="AA56" s="192"/>
      <c r="AB56" s="192"/>
      <c r="AC56" s="191"/>
      <c r="AD56" s="114"/>
    </row>
    <row r="57" spans="3:30" ht="15" customHeight="1">
      <c r="C57" s="93" t="str">
        <f>CONCATENATE(MF121TP1!C3)</f>
        <v>02/11/2021</v>
      </c>
      <c r="D57" s="93"/>
      <c r="E57" s="95" t="str">
        <f>CONCATENATE(MF121TP1!D3," Reporting Period")</f>
        <v>2020 Reporting Period</v>
      </c>
      <c r="I57" s="192"/>
      <c r="J57" s="192"/>
      <c r="K57" s="191"/>
      <c r="L57" s="114"/>
      <c r="M57" s="114"/>
      <c r="N57" s="114"/>
      <c r="O57" s="192"/>
      <c r="P57" s="192"/>
      <c r="Q57" s="191"/>
      <c r="R57" s="114"/>
      <c r="S57" s="114"/>
      <c r="T57" s="114"/>
      <c r="U57" s="192"/>
      <c r="V57" s="192"/>
      <c r="W57" s="191"/>
      <c r="X57" s="114"/>
      <c r="Y57" s="114"/>
      <c r="Z57" s="114"/>
      <c r="AA57" s="192"/>
      <c r="AB57" s="192"/>
      <c r="AC57" s="191"/>
      <c r="AD57" s="114"/>
    </row>
    <row r="58" spans="2:30" ht="15" customHeight="1">
      <c r="B58" s="107" t="s">
        <v>339</v>
      </c>
      <c r="C58" s="106" t="s">
        <v>97</v>
      </c>
      <c r="D58" s="110" t="s">
        <v>340</v>
      </c>
      <c r="E58" s="110" t="s">
        <v>341</v>
      </c>
      <c r="H58" s="107" t="s">
        <v>339</v>
      </c>
      <c r="I58" s="193"/>
      <c r="J58" s="193"/>
      <c r="K58" s="193"/>
      <c r="L58" s="114"/>
      <c r="M58" s="114"/>
      <c r="N58" s="194"/>
      <c r="O58" s="193"/>
      <c r="P58" s="193"/>
      <c r="Q58" s="193"/>
      <c r="R58" s="114"/>
      <c r="S58" s="114"/>
      <c r="T58" s="194"/>
      <c r="U58" s="193"/>
      <c r="V58" s="193"/>
      <c r="W58" s="193"/>
      <c r="X58" s="114"/>
      <c r="Y58" s="114"/>
      <c r="Z58" s="194"/>
      <c r="AA58" s="193"/>
      <c r="AB58" s="193"/>
      <c r="AC58" s="193"/>
      <c r="AD58" s="114"/>
    </row>
    <row r="59" spans="1:30" ht="15" customHeight="1">
      <c r="A59" s="23"/>
      <c r="B59" s="108" t="s">
        <v>410</v>
      </c>
      <c r="C59" s="109"/>
      <c r="D59" s="109" t="s">
        <v>342</v>
      </c>
      <c r="E59" s="109" t="s">
        <v>411</v>
      </c>
      <c r="G59" s="23"/>
      <c r="H59" s="108" t="s">
        <v>410</v>
      </c>
      <c r="I59" s="113"/>
      <c r="J59" s="113"/>
      <c r="K59" s="113"/>
      <c r="L59" s="114"/>
      <c r="M59" s="195"/>
      <c r="N59" s="115"/>
      <c r="O59" s="113"/>
      <c r="P59" s="113"/>
      <c r="Q59" s="113"/>
      <c r="R59" s="114"/>
      <c r="S59" s="195"/>
      <c r="T59" s="115"/>
      <c r="U59" s="113"/>
      <c r="V59" s="113"/>
      <c r="W59" s="113"/>
      <c r="X59" s="114"/>
      <c r="Y59" s="195"/>
      <c r="Z59" s="115"/>
      <c r="AA59" s="113"/>
      <c r="AB59" s="113"/>
      <c r="AC59" s="113"/>
      <c r="AD59" s="114"/>
    </row>
    <row r="60" spans="2:30" ht="15" customHeight="1">
      <c r="B60" s="108" t="s">
        <v>412</v>
      </c>
      <c r="C60" s="109" t="s">
        <v>137</v>
      </c>
      <c r="D60" s="109" t="s">
        <v>342</v>
      </c>
      <c r="E60" s="109" t="s">
        <v>413</v>
      </c>
      <c r="H60" s="108" t="s">
        <v>412</v>
      </c>
      <c r="I60" s="113"/>
      <c r="J60" s="113"/>
      <c r="K60" s="113"/>
      <c r="L60" s="114"/>
      <c r="M60" s="114"/>
      <c r="N60" s="115"/>
      <c r="O60" s="113"/>
      <c r="P60" s="113"/>
      <c r="Q60" s="113"/>
      <c r="R60" s="114"/>
      <c r="S60" s="114"/>
      <c r="T60" s="115"/>
      <c r="U60" s="113"/>
      <c r="V60" s="113"/>
      <c r="W60" s="113"/>
      <c r="X60" s="114"/>
      <c r="Y60" s="114"/>
      <c r="Z60" s="115"/>
      <c r="AA60" s="113"/>
      <c r="AB60" s="113"/>
      <c r="AC60" s="113"/>
      <c r="AD60" s="114"/>
    </row>
    <row r="61" spans="2:30" ht="15" customHeight="1">
      <c r="B61" s="108" t="s">
        <v>414</v>
      </c>
      <c r="C61" s="109"/>
      <c r="D61" s="109" t="s">
        <v>342</v>
      </c>
      <c r="E61" s="109" t="s">
        <v>415</v>
      </c>
      <c r="H61" s="108" t="s">
        <v>414</v>
      </c>
      <c r="I61" s="113"/>
      <c r="J61" s="113"/>
      <c r="K61" s="113"/>
      <c r="L61" s="114"/>
      <c r="M61" s="114"/>
      <c r="N61" s="115"/>
      <c r="O61" s="113"/>
      <c r="P61" s="113"/>
      <c r="Q61" s="113"/>
      <c r="R61" s="114"/>
      <c r="S61" s="114"/>
      <c r="T61" s="115"/>
      <c r="U61" s="113"/>
      <c r="V61" s="113"/>
      <c r="W61" s="113"/>
      <c r="X61" s="114"/>
      <c r="Y61" s="114"/>
      <c r="Z61" s="115"/>
      <c r="AA61" s="113"/>
      <c r="AB61" s="113"/>
      <c r="AC61" s="113"/>
      <c r="AD61" s="114"/>
    </row>
    <row r="62" spans="1:30" ht="15" customHeight="1">
      <c r="A62" s="23" t="s">
        <v>347</v>
      </c>
      <c r="B62" s="108" t="s">
        <v>416</v>
      </c>
      <c r="C62" s="109" t="s">
        <v>138</v>
      </c>
      <c r="D62" s="109" t="s">
        <v>342</v>
      </c>
      <c r="E62" s="109" t="s">
        <v>417</v>
      </c>
      <c r="G62" s="23" t="s">
        <v>347</v>
      </c>
      <c r="H62" s="108" t="s">
        <v>416</v>
      </c>
      <c r="I62" s="113"/>
      <c r="J62" s="113"/>
      <c r="K62" s="113"/>
      <c r="L62" s="114"/>
      <c r="M62" s="195"/>
      <c r="N62" s="115"/>
      <c r="O62" s="113"/>
      <c r="P62" s="113"/>
      <c r="Q62" s="113"/>
      <c r="R62" s="114"/>
      <c r="S62" s="195"/>
      <c r="T62" s="115"/>
      <c r="U62" s="113"/>
      <c r="V62" s="113"/>
      <c r="W62" s="113"/>
      <c r="X62" s="114"/>
      <c r="Y62" s="195"/>
      <c r="Z62" s="115"/>
      <c r="AA62" s="113"/>
      <c r="AB62" s="113"/>
      <c r="AC62" s="113"/>
      <c r="AD62" s="114"/>
    </row>
    <row r="63" spans="2:30" ht="15" customHeight="1">
      <c r="B63" s="108" t="s">
        <v>418</v>
      </c>
      <c r="C63" s="109"/>
      <c r="D63" s="109" t="s">
        <v>342</v>
      </c>
      <c r="E63" s="109" t="s">
        <v>419</v>
      </c>
      <c r="H63" s="108" t="s">
        <v>418</v>
      </c>
      <c r="I63" s="113"/>
      <c r="J63" s="113"/>
      <c r="K63" s="113"/>
      <c r="L63" s="114"/>
      <c r="M63" s="114"/>
      <c r="N63" s="115"/>
      <c r="O63" s="113"/>
      <c r="P63" s="113"/>
      <c r="Q63" s="113"/>
      <c r="R63" s="114"/>
      <c r="S63" s="114"/>
      <c r="T63" s="115"/>
      <c r="U63" s="113"/>
      <c r="V63" s="113"/>
      <c r="W63" s="113"/>
      <c r="X63" s="114"/>
      <c r="Y63" s="114"/>
      <c r="Z63" s="115"/>
      <c r="AA63" s="113"/>
      <c r="AB63" s="113"/>
      <c r="AC63" s="113"/>
      <c r="AD63" s="114"/>
    </row>
    <row r="64" spans="2:30" ht="15" customHeight="1">
      <c r="B64" s="108" t="s">
        <v>420</v>
      </c>
      <c r="C64" s="109" t="s">
        <v>139</v>
      </c>
      <c r="D64" s="109" t="s">
        <v>342</v>
      </c>
      <c r="E64" s="109" t="s">
        <v>421</v>
      </c>
      <c r="H64" s="108" t="s">
        <v>420</v>
      </c>
      <c r="I64" s="113"/>
      <c r="J64" s="113"/>
      <c r="K64" s="113"/>
      <c r="L64" s="114"/>
      <c r="M64" s="114"/>
      <c r="N64" s="115"/>
      <c r="O64" s="113"/>
      <c r="P64" s="113"/>
      <c r="Q64" s="113"/>
      <c r="R64" s="114"/>
      <c r="S64" s="114"/>
      <c r="T64" s="115"/>
      <c r="U64" s="113"/>
      <c r="V64" s="113"/>
      <c r="W64" s="113"/>
      <c r="X64" s="114"/>
      <c r="Y64" s="114"/>
      <c r="Z64" s="115"/>
      <c r="AA64" s="113"/>
      <c r="AB64" s="113"/>
      <c r="AC64" s="113"/>
      <c r="AD64" s="114"/>
    </row>
    <row r="65" spans="2:30" ht="15" customHeight="1">
      <c r="B65" s="108" t="s">
        <v>63</v>
      </c>
      <c r="C65" s="109"/>
      <c r="D65" s="109" t="s">
        <v>342</v>
      </c>
      <c r="E65" s="109" t="s">
        <v>422</v>
      </c>
      <c r="H65" s="108" t="s">
        <v>63</v>
      </c>
      <c r="I65" s="113"/>
      <c r="J65" s="113"/>
      <c r="K65" s="113"/>
      <c r="L65" s="114"/>
      <c r="M65" s="114"/>
      <c r="N65" s="115"/>
      <c r="O65" s="113"/>
      <c r="P65" s="113"/>
      <c r="Q65" s="113"/>
      <c r="R65" s="114"/>
      <c r="S65" s="114"/>
      <c r="T65" s="115"/>
      <c r="U65" s="113"/>
      <c r="V65" s="113"/>
      <c r="W65" s="113"/>
      <c r="X65" s="114"/>
      <c r="Y65" s="114"/>
      <c r="Z65" s="115"/>
      <c r="AA65" s="113"/>
      <c r="AB65" s="113"/>
      <c r="AC65" s="113"/>
      <c r="AD65" s="114"/>
    </row>
    <row r="66" spans="2:30" ht="16.5">
      <c r="B66" s="108" t="s">
        <v>193</v>
      </c>
      <c r="C66" s="109" t="s">
        <v>140</v>
      </c>
      <c r="D66" s="109" t="s">
        <v>342</v>
      </c>
      <c r="E66" s="109" t="s">
        <v>423</v>
      </c>
      <c r="H66" s="108" t="s">
        <v>193</v>
      </c>
      <c r="I66" s="113"/>
      <c r="J66" s="113"/>
      <c r="K66" s="113"/>
      <c r="L66" s="114"/>
      <c r="M66" s="114"/>
      <c r="N66" s="115"/>
      <c r="O66" s="113"/>
      <c r="P66" s="113"/>
      <c r="Q66" s="113"/>
      <c r="R66" s="114"/>
      <c r="S66" s="114"/>
      <c r="T66" s="115"/>
      <c r="U66" s="113"/>
      <c r="V66" s="113"/>
      <c r="W66" s="113"/>
      <c r="X66" s="114"/>
      <c r="Y66" s="114"/>
      <c r="Z66" s="115"/>
      <c r="AA66" s="113"/>
      <c r="AB66" s="113"/>
      <c r="AC66" s="113"/>
      <c r="AD66" s="114"/>
    </row>
    <row r="67" spans="2:30" ht="16.5">
      <c r="B67" s="108" t="s">
        <v>424</v>
      </c>
      <c r="C67" s="109" t="s">
        <v>141</v>
      </c>
      <c r="D67" s="109" t="s">
        <v>342</v>
      </c>
      <c r="E67" s="109" t="s">
        <v>425</v>
      </c>
      <c r="H67" s="108" t="s">
        <v>424</v>
      </c>
      <c r="I67" s="113"/>
      <c r="J67" s="113"/>
      <c r="K67" s="113"/>
      <c r="L67" s="114"/>
      <c r="M67" s="114"/>
      <c r="N67" s="115"/>
      <c r="O67" s="113"/>
      <c r="P67" s="113"/>
      <c r="Q67" s="113"/>
      <c r="R67" s="114"/>
      <c r="S67" s="114"/>
      <c r="T67" s="115"/>
      <c r="U67" s="113"/>
      <c r="V67" s="113"/>
      <c r="W67" s="113"/>
      <c r="X67" s="114"/>
      <c r="Y67" s="114"/>
      <c r="Z67" s="115"/>
      <c r="AA67" s="113"/>
      <c r="AB67" s="113"/>
      <c r="AC67" s="113"/>
      <c r="AD67" s="114"/>
    </row>
    <row r="68" spans="2:30" ht="16.5">
      <c r="B68" s="108" t="s">
        <v>426</v>
      </c>
      <c r="C68" s="109"/>
      <c r="D68" s="109" t="s">
        <v>342</v>
      </c>
      <c r="E68" s="109" t="s">
        <v>427</v>
      </c>
      <c r="H68" s="108" t="s">
        <v>426</v>
      </c>
      <c r="I68" s="113"/>
      <c r="J68" s="113"/>
      <c r="K68" s="113"/>
      <c r="L68" s="114"/>
      <c r="M68" s="114"/>
      <c r="N68" s="115"/>
      <c r="O68" s="113"/>
      <c r="P68" s="113"/>
      <c r="Q68" s="113"/>
      <c r="R68" s="114"/>
      <c r="S68" s="114"/>
      <c r="T68" s="115"/>
      <c r="U68" s="113"/>
      <c r="V68" s="113"/>
      <c r="W68" s="113"/>
      <c r="X68" s="114"/>
      <c r="Y68" s="114"/>
      <c r="Z68" s="115"/>
      <c r="AA68" s="113"/>
      <c r="AB68" s="113"/>
      <c r="AC68" s="113"/>
      <c r="AD68" s="114"/>
    </row>
    <row r="69" spans="2:30" ht="16.5">
      <c r="B69" s="108" t="s">
        <v>428</v>
      </c>
      <c r="C69" s="109"/>
      <c r="D69" s="109" t="s">
        <v>342</v>
      </c>
      <c r="E69" s="109" t="s">
        <v>429</v>
      </c>
      <c r="H69" s="108" t="s">
        <v>428</v>
      </c>
      <c r="I69" s="113"/>
      <c r="J69" s="113"/>
      <c r="K69" s="113"/>
      <c r="L69" s="114"/>
      <c r="M69" s="114"/>
      <c r="N69" s="115"/>
      <c r="O69" s="113"/>
      <c r="P69" s="113"/>
      <c r="Q69" s="113"/>
      <c r="R69" s="114"/>
      <c r="S69" s="114"/>
      <c r="T69" s="115"/>
      <c r="U69" s="113"/>
      <c r="V69" s="113"/>
      <c r="W69" s="113"/>
      <c r="X69" s="114"/>
      <c r="Y69" s="114"/>
      <c r="Z69" s="115"/>
      <c r="AA69" s="113"/>
      <c r="AB69" s="113"/>
      <c r="AC69" s="113"/>
      <c r="AD69" s="114"/>
    </row>
    <row r="70" spans="2:30" ht="16.5">
      <c r="B70" s="108" t="s">
        <v>239</v>
      </c>
      <c r="C70" s="109" t="s">
        <v>143</v>
      </c>
      <c r="D70" s="109" t="s">
        <v>342</v>
      </c>
      <c r="E70" s="109" t="s">
        <v>430</v>
      </c>
      <c r="H70" s="108" t="s">
        <v>239</v>
      </c>
      <c r="I70" s="113"/>
      <c r="J70" s="113"/>
      <c r="K70" s="113"/>
      <c r="L70" s="114"/>
      <c r="M70" s="114"/>
      <c r="N70" s="115"/>
      <c r="O70" s="113"/>
      <c r="P70" s="113"/>
      <c r="Q70" s="113"/>
      <c r="R70" s="114"/>
      <c r="S70" s="114"/>
      <c r="T70" s="115"/>
      <c r="U70" s="113"/>
      <c r="V70" s="113"/>
      <c r="W70" s="113"/>
      <c r="X70" s="114"/>
      <c r="Y70" s="114"/>
      <c r="Z70" s="115"/>
      <c r="AA70" s="113"/>
      <c r="AB70" s="113"/>
      <c r="AC70" s="113"/>
      <c r="AD70" s="114"/>
    </row>
    <row r="71" spans="2:30" ht="16.5">
      <c r="B71" s="108" t="s">
        <v>179</v>
      </c>
      <c r="C71" s="109"/>
      <c r="D71" s="109" t="s">
        <v>342</v>
      </c>
      <c r="E71" s="109" t="s">
        <v>431</v>
      </c>
      <c r="H71" s="108" t="s">
        <v>179</v>
      </c>
      <c r="I71" s="113"/>
      <c r="J71" s="113"/>
      <c r="K71" s="113"/>
      <c r="L71" s="114"/>
      <c r="M71" s="114"/>
      <c r="N71" s="115"/>
      <c r="O71" s="113"/>
      <c r="P71" s="113"/>
      <c r="Q71" s="113"/>
      <c r="R71" s="114"/>
      <c r="S71" s="114"/>
      <c r="T71" s="115"/>
      <c r="U71" s="113"/>
      <c r="V71" s="113"/>
      <c r="W71" s="113"/>
      <c r="X71" s="114"/>
      <c r="Y71" s="114"/>
      <c r="Z71" s="115"/>
      <c r="AA71" s="113"/>
      <c r="AB71" s="113"/>
      <c r="AC71" s="113"/>
      <c r="AD71" s="114"/>
    </row>
    <row r="72" spans="2:30" ht="16.5">
      <c r="B72" s="108" t="s">
        <v>238</v>
      </c>
      <c r="C72" s="109"/>
      <c r="D72" s="109" t="s">
        <v>342</v>
      </c>
      <c r="E72" s="109" t="s">
        <v>432</v>
      </c>
      <c r="H72" s="108" t="s">
        <v>238</v>
      </c>
      <c r="I72" s="113"/>
      <c r="J72" s="113"/>
      <c r="K72" s="113"/>
      <c r="L72" s="114"/>
      <c r="M72" s="114"/>
      <c r="N72" s="115"/>
      <c r="O72" s="113"/>
      <c r="P72" s="113"/>
      <c r="Q72" s="113"/>
      <c r="R72" s="114"/>
      <c r="S72" s="114"/>
      <c r="T72" s="115"/>
      <c r="U72" s="113"/>
      <c r="V72" s="113"/>
      <c r="W72" s="113"/>
      <c r="X72" s="114"/>
      <c r="Y72" s="114"/>
      <c r="Z72" s="115"/>
      <c r="AA72" s="113"/>
      <c r="AB72" s="113"/>
      <c r="AC72" s="113"/>
      <c r="AD72" s="114"/>
    </row>
    <row r="73" spans="2:30" ht="16.5">
      <c r="B73" s="108" t="s">
        <v>178</v>
      </c>
      <c r="C73" s="109" t="s">
        <v>144</v>
      </c>
      <c r="D73" s="109" t="s">
        <v>342</v>
      </c>
      <c r="E73" s="109" t="s">
        <v>433</v>
      </c>
      <c r="H73" s="108" t="s">
        <v>178</v>
      </c>
      <c r="I73" s="113"/>
      <c r="J73" s="113"/>
      <c r="K73" s="113"/>
      <c r="L73" s="114"/>
      <c r="M73" s="114"/>
      <c r="N73" s="115"/>
      <c r="O73" s="113"/>
      <c r="P73" s="113"/>
      <c r="Q73" s="113"/>
      <c r="R73" s="114"/>
      <c r="S73" s="114"/>
      <c r="T73" s="115"/>
      <c r="U73" s="113"/>
      <c r="V73" s="113"/>
      <c r="W73" s="113"/>
      <c r="X73" s="114"/>
      <c r="Y73" s="114"/>
      <c r="Z73" s="115"/>
      <c r="AA73" s="113"/>
      <c r="AB73" s="113"/>
      <c r="AC73" s="113"/>
      <c r="AD73" s="114"/>
    </row>
    <row r="74" spans="2:30" ht="16.5">
      <c r="B74" s="108" t="s">
        <v>165</v>
      </c>
      <c r="C74" s="109"/>
      <c r="D74" s="109" t="s">
        <v>342</v>
      </c>
      <c r="E74" s="109" t="s">
        <v>434</v>
      </c>
      <c r="H74" s="108" t="s">
        <v>165</v>
      </c>
      <c r="I74" s="113"/>
      <c r="J74" s="113"/>
      <c r="K74" s="113"/>
      <c r="L74" s="114"/>
      <c r="M74" s="114"/>
      <c r="N74" s="115"/>
      <c r="O74" s="113"/>
      <c r="P74" s="113"/>
      <c r="Q74" s="113"/>
      <c r="R74" s="114"/>
      <c r="S74" s="114"/>
      <c r="T74" s="115"/>
      <c r="U74" s="113"/>
      <c r="V74" s="113"/>
      <c r="W74" s="113"/>
      <c r="X74" s="114"/>
      <c r="Y74" s="114"/>
      <c r="Z74" s="115"/>
      <c r="AA74" s="113"/>
      <c r="AB74" s="113"/>
      <c r="AC74" s="113"/>
      <c r="AD74" s="114"/>
    </row>
    <row r="75" spans="2:30" ht="16.5">
      <c r="B75" s="108" t="s">
        <v>82</v>
      </c>
      <c r="C75" s="109" t="s">
        <v>145</v>
      </c>
      <c r="D75" s="109" t="s">
        <v>342</v>
      </c>
      <c r="E75" s="109" t="s">
        <v>435</v>
      </c>
      <c r="H75" s="108" t="s">
        <v>82</v>
      </c>
      <c r="I75" s="113"/>
      <c r="J75" s="113"/>
      <c r="K75" s="113"/>
      <c r="L75" s="114"/>
      <c r="M75" s="114"/>
      <c r="N75" s="115"/>
      <c r="O75" s="113"/>
      <c r="P75" s="113"/>
      <c r="Q75" s="113"/>
      <c r="R75" s="114"/>
      <c r="S75" s="114"/>
      <c r="T75" s="115"/>
      <c r="U75" s="113"/>
      <c r="V75" s="113"/>
      <c r="W75" s="113"/>
      <c r="X75" s="114"/>
      <c r="Y75" s="114"/>
      <c r="Z75" s="115"/>
      <c r="AA75" s="113"/>
      <c r="AB75" s="113"/>
      <c r="AC75" s="113"/>
      <c r="AD75" s="114"/>
    </row>
    <row r="76" spans="2:30" ht="16.5">
      <c r="B76" s="108" t="s">
        <v>436</v>
      </c>
      <c r="C76" s="109"/>
      <c r="D76" s="109" t="s">
        <v>342</v>
      </c>
      <c r="E76" s="109" t="s">
        <v>437</v>
      </c>
      <c r="H76" s="108" t="s">
        <v>436</v>
      </c>
      <c r="I76" s="113"/>
      <c r="J76" s="113"/>
      <c r="K76" s="113"/>
      <c r="L76" s="114"/>
      <c r="M76" s="114"/>
      <c r="N76" s="115"/>
      <c r="O76" s="113"/>
      <c r="P76" s="113"/>
      <c r="Q76" s="113"/>
      <c r="R76" s="114"/>
      <c r="S76" s="114"/>
      <c r="T76" s="115"/>
      <c r="U76" s="113"/>
      <c r="V76" s="113"/>
      <c r="W76" s="113"/>
      <c r="X76" s="114"/>
      <c r="Y76" s="114"/>
      <c r="Z76" s="115"/>
      <c r="AA76" s="113"/>
      <c r="AB76" s="113"/>
      <c r="AC76" s="113"/>
      <c r="AD76" s="114"/>
    </row>
    <row r="77" spans="2:30" ht="16.5">
      <c r="B77" s="108" t="s">
        <v>438</v>
      </c>
      <c r="C77" s="109" t="s">
        <v>146</v>
      </c>
      <c r="D77" s="109" t="s">
        <v>342</v>
      </c>
      <c r="E77" s="109" t="s">
        <v>439</v>
      </c>
      <c r="H77" s="108" t="s">
        <v>438</v>
      </c>
      <c r="I77" s="113"/>
      <c r="J77" s="113"/>
      <c r="K77" s="113"/>
      <c r="L77" s="114"/>
      <c r="M77" s="114"/>
      <c r="N77" s="115"/>
      <c r="O77" s="113"/>
      <c r="P77" s="113"/>
      <c r="Q77" s="113"/>
      <c r="R77" s="114"/>
      <c r="S77" s="114"/>
      <c r="T77" s="115"/>
      <c r="U77" s="113"/>
      <c r="V77" s="113"/>
      <c r="W77" s="113"/>
      <c r="X77" s="114"/>
      <c r="Y77" s="114"/>
      <c r="Z77" s="115"/>
      <c r="AA77" s="113"/>
      <c r="AB77" s="113"/>
      <c r="AC77" s="113"/>
      <c r="AD77" s="114"/>
    </row>
    <row r="78" spans="2:30" ht="16.5">
      <c r="B78" s="108" t="s">
        <v>440</v>
      </c>
      <c r="C78" s="109" t="s">
        <v>148</v>
      </c>
      <c r="D78" s="109" t="s">
        <v>342</v>
      </c>
      <c r="E78" s="109" t="s">
        <v>441</v>
      </c>
      <c r="H78" s="108" t="s">
        <v>440</v>
      </c>
      <c r="I78" s="113"/>
      <c r="J78" s="113"/>
      <c r="K78" s="113"/>
      <c r="L78" s="114"/>
      <c r="M78" s="114"/>
      <c r="N78" s="115"/>
      <c r="O78" s="113"/>
      <c r="P78" s="113"/>
      <c r="Q78" s="113"/>
      <c r="R78" s="114"/>
      <c r="S78" s="114"/>
      <c r="T78" s="115"/>
      <c r="U78" s="113"/>
      <c r="V78" s="113"/>
      <c r="W78" s="113"/>
      <c r="X78" s="114"/>
      <c r="Y78" s="114"/>
      <c r="Z78" s="115"/>
      <c r="AA78" s="113"/>
      <c r="AB78" s="113"/>
      <c r="AC78" s="113"/>
      <c r="AD78" s="114"/>
    </row>
    <row r="79" spans="2:30" ht="16.5">
      <c r="B79" s="108" t="s">
        <v>442</v>
      </c>
      <c r="C79" s="109" t="s">
        <v>150</v>
      </c>
      <c r="D79" s="109" t="s">
        <v>342</v>
      </c>
      <c r="E79" s="109" t="s">
        <v>352</v>
      </c>
      <c r="H79" s="108" t="s">
        <v>442</v>
      </c>
      <c r="I79" s="113"/>
      <c r="J79" s="113"/>
      <c r="K79" s="113"/>
      <c r="L79" s="114"/>
      <c r="M79" s="114"/>
      <c r="N79" s="115"/>
      <c r="O79" s="113"/>
      <c r="P79" s="113"/>
      <c r="Q79" s="113"/>
      <c r="R79" s="114"/>
      <c r="S79" s="114"/>
      <c r="T79" s="115"/>
      <c r="U79" s="113"/>
      <c r="V79" s="113"/>
      <c r="W79" s="113"/>
      <c r="X79" s="114"/>
      <c r="Y79" s="114"/>
      <c r="Z79" s="115"/>
      <c r="AA79" s="113"/>
      <c r="AB79" s="113"/>
      <c r="AC79" s="113"/>
      <c r="AD79" s="114"/>
    </row>
    <row r="80" spans="2:30" ht="16.5">
      <c r="B80" s="108" t="s">
        <v>443</v>
      </c>
      <c r="C80" s="109" t="s">
        <v>151</v>
      </c>
      <c r="D80" s="109" t="s">
        <v>342</v>
      </c>
      <c r="E80" s="109" t="s">
        <v>444</v>
      </c>
      <c r="H80" s="108" t="s">
        <v>443</v>
      </c>
      <c r="I80" s="113"/>
      <c r="J80" s="113"/>
      <c r="K80" s="113"/>
      <c r="L80" s="114"/>
      <c r="M80" s="114"/>
      <c r="N80" s="115"/>
      <c r="O80" s="113"/>
      <c r="P80" s="113"/>
      <c r="Q80" s="113"/>
      <c r="R80" s="114"/>
      <c r="S80" s="114"/>
      <c r="T80" s="115"/>
      <c r="U80" s="113"/>
      <c r="V80" s="113"/>
      <c r="W80" s="113"/>
      <c r="X80" s="114"/>
      <c r="Y80" s="114"/>
      <c r="Z80" s="115"/>
      <c r="AA80" s="113"/>
      <c r="AB80" s="113"/>
      <c r="AC80" s="113"/>
      <c r="AD80" s="114"/>
    </row>
    <row r="81" spans="2:30" ht="16.5">
      <c r="B81" s="108" t="s">
        <v>445</v>
      </c>
      <c r="C81" s="109" t="s">
        <v>152</v>
      </c>
      <c r="D81" s="109" t="s">
        <v>342</v>
      </c>
      <c r="E81" s="109" t="s">
        <v>446</v>
      </c>
      <c r="H81" s="108" t="s">
        <v>445</v>
      </c>
      <c r="I81" s="113"/>
      <c r="J81" s="113"/>
      <c r="K81" s="113"/>
      <c r="L81" s="114"/>
      <c r="M81" s="114"/>
      <c r="N81" s="115"/>
      <c r="O81" s="113"/>
      <c r="P81" s="113"/>
      <c r="Q81" s="113"/>
      <c r="R81" s="114"/>
      <c r="S81" s="114"/>
      <c r="T81" s="115"/>
      <c r="U81" s="113"/>
      <c r="V81" s="113"/>
      <c r="W81" s="113"/>
      <c r="X81" s="114"/>
      <c r="Y81" s="114"/>
      <c r="Z81" s="115"/>
      <c r="AA81" s="113"/>
      <c r="AB81" s="113"/>
      <c r="AC81" s="113"/>
      <c r="AD81" s="114"/>
    </row>
    <row r="82" spans="2:30" ht="16.5">
      <c r="B82" s="108" t="s">
        <v>447</v>
      </c>
      <c r="C82" s="109"/>
      <c r="D82" s="109" t="s">
        <v>342</v>
      </c>
      <c r="E82" s="109" t="s">
        <v>448</v>
      </c>
      <c r="H82" s="108" t="s">
        <v>447</v>
      </c>
      <c r="I82" s="113"/>
      <c r="J82" s="113"/>
      <c r="K82" s="113"/>
      <c r="L82" s="114"/>
      <c r="M82" s="114"/>
      <c r="N82" s="115"/>
      <c r="O82" s="113"/>
      <c r="P82" s="113"/>
      <c r="Q82" s="113"/>
      <c r="R82" s="114"/>
      <c r="S82" s="114"/>
      <c r="T82" s="115"/>
      <c r="U82" s="113"/>
      <c r="V82" s="113"/>
      <c r="W82" s="113"/>
      <c r="X82" s="114"/>
      <c r="Y82" s="114"/>
      <c r="Z82" s="115"/>
      <c r="AA82" s="113"/>
      <c r="AB82" s="113"/>
      <c r="AC82" s="113"/>
      <c r="AD82" s="114"/>
    </row>
    <row r="83" spans="2:30" ht="16.5">
      <c r="B83" s="108" t="s">
        <v>449</v>
      </c>
      <c r="C83" s="109" t="s">
        <v>153</v>
      </c>
      <c r="D83" s="109" t="s">
        <v>342</v>
      </c>
      <c r="E83" s="109" t="s">
        <v>450</v>
      </c>
      <c r="H83" s="108" t="s">
        <v>449</v>
      </c>
      <c r="I83" s="113"/>
      <c r="J83" s="113"/>
      <c r="K83" s="113"/>
      <c r="L83" s="114"/>
      <c r="M83" s="114"/>
      <c r="N83" s="115"/>
      <c r="O83" s="113"/>
      <c r="P83" s="113"/>
      <c r="Q83" s="113"/>
      <c r="R83" s="114"/>
      <c r="S83" s="114"/>
      <c r="T83" s="115"/>
      <c r="U83" s="113"/>
      <c r="V83" s="113"/>
      <c r="W83" s="113"/>
      <c r="X83" s="114"/>
      <c r="Y83" s="114"/>
      <c r="Z83" s="115"/>
      <c r="AA83" s="113"/>
      <c r="AB83" s="113"/>
      <c r="AC83" s="113"/>
      <c r="AD83" s="114"/>
    </row>
    <row r="84" spans="2:30" ht="16.5">
      <c r="B84" s="108" t="s">
        <v>451</v>
      </c>
      <c r="C84" s="109" t="s">
        <v>154</v>
      </c>
      <c r="D84" s="109" t="s">
        <v>342</v>
      </c>
      <c r="E84" s="109" t="s">
        <v>452</v>
      </c>
      <c r="H84" s="108" t="s">
        <v>451</v>
      </c>
      <c r="I84" s="113"/>
      <c r="J84" s="113"/>
      <c r="K84" s="113"/>
      <c r="L84" s="114"/>
      <c r="M84" s="114"/>
      <c r="N84" s="115"/>
      <c r="O84" s="113"/>
      <c r="P84" s="113"/>
      <c r="Q84" s="113"/>
      <c r="R84" s="114"/>
      <c r="S84" s="114"/>
      <c r="T84" s="115"/>
      <c r="U84" s="113"/>
      <c r="V84" s="113"/>
      <c r="W84" s="113"/>
      <c r="X84" s="114"/>
      <c r="Y84" s="114"/>
      <c r="Z84" s="115"/>
      <c r="AA84" s="113"/>
      <c r="AB84" s="113"/>
      <c r="AC84" s="113"/>
      <c r="AD84" s="114"/>
    </row>
    <row r="85" spans="2:30" ht="16.5">
      <c r="B85" s="108" t="s">
        <v>453</v>
      </c>
      <c r="C85" s="109" t="s">
        <v>155</v>
      </c>
      <c r="D85" s="109" t="s">
        <v>342</v>
      </c>
      <c r="E85" s="109" t="s">
        <v>454</v>
      </c>
      <c r="H85" s="108" t="s">
        <v>453</v>
      </c>
      <c r="I85" s="113"/>
      <c r="J85" s="113"/>
      <c r="K85" s="113"/>
      <c r="L85" s="114"/>
      <c r="M85" s="114"/>
      <c r="N85" s="115"/>
      <c r="O85" s="113"/>
      <c r="P85" s="113"/>
      <c r="Q85" s="113"/>
      <c r="R85" s="114"/>
      <c r="S85" s="114"/>
      <c r="T85" s="115"/>
      <c r="U85" s="113"/>
      <c r="V85" s="113"/>
      <c r="W85" s="113"/>
      <c r="X85" s="114"/>
      <c r="Y85" s="114"/>
      <c r="Z85" s="115"/>
      <c r="AA85" s="113"/>
      <c r="AB85" s="113"/>
      <c r="AC85" s="113"/>
      <c r="AD85" s="114"/>
    </row>
    <row r="86" spans="2:30" ht="16.5">
      <c r="B86" s="108" t="s">
        <v>455</v>
      </c>
      <c r="C86" s="109" t="s">
        <v>156</v>
      </c>
      <c r="D86" s="109" t="s">
        <v>342</v>
      </c>
      <c r="E86" s="109" t="s">
        <v>454</v>
      </c>
      <c r="H86" s="108" t="s">
        <v>455</v>
      </c>
      <c r="I86" s="113"/>
      <c r="J86" s="113"/>
      <c r="K86" s="113"/>
      <c r="L86" s="114"/>
      <c r="M86" s="114"/>
      <c r="N86" s="115"/>
      <c r="O86" s="113"/>
      <c r="P86" s="113"/>
      <c r="Q86" s="113"/>
      <c r="R86" s="114"/>
      <c r="S86" s="114"/>
      <c r="T86" s="115"/>
      <c r="U86" s="113"/>
      <c r="V86" s="113"/>
      <c r="W86" s="113"/>
      <c r="X86" s="114"/>
      <c r="Y86" s="114"/>
      <c r="Z86" s="115"/>
      <c r="AA86" s="113"/>
      <c r="AB86" s="113"/>
      <c r="AC86" s="113"/>
      <c r="AD86" s="114"/>
    </row>
    <row r="87" spans="1:30" ht="16.5">
      <c r="A87" s="23"/>
      <c r="B87" s="108" t="s">
        <v>456</v>
      </c>
      <c r="C87" s="109" t="s">
        <v>157</v>
      </c>
      <c r="D87" s="109" t="s">
        <v>342</v>
      </c>
      <c r="E87" s="109" t="s">
        <v>457</v>
      </c>
      <c r="G87" s="23"/>
      <c r="H87" s="108" t="s">
        <v>456</v>
      </c>
      <c r="I87" s="113"/>
      <c r="J87" s="113"/>
      <c r="K87" s="113"/>
      <c r="L87" s="114"/>
      <c r="M87" s="195"/>
      <c r="N87" s="115"/>
      <c r="O87" s="113"/>
      <c r="P87" s="113"/>
      <c r="Q87" s="113"/>
      <c r="R87" s="114"/>
      <c r="S87" s="195"/>
      <c r="T87" s="115"/>
      <c r="U87" s="113"/>
      <c r="V87" s="113"/>
      <c r="W87" s="113"/>
      <c r="X87" s="114"/>
      <c r="Y87" s="195"/>
      <c r="Z87" s="115"/>
      <c r="AA87" s="113"/>
      <c r="AB87" s="113"/>
      <c r="AC87" s="113"/>
      <c r="AD87" s="114"/>
    </row>
    <row r="88" spans="2:30" ht="12.75">
      <c r="B88" s="108" t="s">
        <v>458</v>
      </c>
      <c r="C88" s="109"/>
      <c r="D88" s="109"/>
      <c r="E88" s="109"/>
      <c r="H88" s="108" t="s">
        <v>458</v>
      </c>
      <c r="I88" s="113"/>
      <c r="J88" s="113"/>
      <c r="K88" s="113"/>
      <c r="L88" s="114"/>
      <c r="M88" s="114"/>
      <c r="N88" s="115"/>
      <c r="O88" s="113"/>
      <c r="P88" s="113"/>
      <c r="Q88" s="113"/>
      <c r="R88" s="114"/>
      <c r="S88" s="114"/>
      <c r="T88" s="115"/>
      <c r="U88" s="113"/>
      <c r="V88" s="113"/>
      <c r="W88" s="113"/>
      <c r="X88" s="114"/>
      <c r="Y88" s="114"/>
      <c r="Z88" s="115"/>
      <c r="AA88" s="113"/>
      <c r="AB88" s="113"/>
      <c r="AC88" s="113"/>
      <c r="AD88" s="114"/>
    </row>
    <row r="89" spans="2:30" ht="12.75">
      <c r="B89" s="108" t="s">
        <v>459</v>
      </c>
      <c r="C89" s="109"/>
      <c r="D89" s="109"/>
      <c r="E89" s="109"/>
      <c r="H89" s="108" t="s">
        <v>459</v>
      </c>
      <c r="I89" s="113"/>
      <c r="J89" s="113"/>
      <c r="K89" s="113"/>
      <c r="L89" s="114"/>
      <c r="M89" s="114"/>
      <c r="N89" s="115"/>
      <c r="O89" s="113"/>
      <c r="P89" s="113"/>
      <c r="Q89" s="113"/>
      <c r="R89" s="114"/>
      <c r="S89" s="114"/>
      <c r="T89" s="115"/>
      <c r="U89" s="113"/>
      <c r="V89" s="113"/>
      <c r="W89" s="113"/>
      <c r="X89" s="114"/>
      <c r="Y89" s="114"/>
      <c r="Z89" s="115"/>
      <c r="AA89" s="113"/>
      <c r="AB89" s="113"/>
      <c r="AC89" s="113"/>
      <c r="AD89" s="114"/>
    </row>
    <row r="90" spans="2:30" ht="12.75">
      <c r="B90" s="108" t="s">
        <v>460</v>
      </c>
      <c r="C90" s="109"/>
      <c r="D90" s="109"/>
      <c r="E90" s="109"/>
      <c r="H90" s="108" t="s">
        <v>460</v>
      </c>
      <c r="I90" s="113"/>
      <c r="J90" s="113"/>
      <c r="K90" s="113"/>
      <c r="L90" s="114"/>
      <c r="M90" s="114"/>
      <c r="N90" s="115"/>
      <c r="O90" s="113"/>
      <c r="P90" s="113"/>
      <c r="Q90" s="113"/>
      <c r="R90" s="114"/>
      <c r="S90" s="114"/>
      <c r="T90" s="115"/>
      <c r="U90" s="113"/>
      <c r="V90" s="113"/>
      <c r="W90" s="113"/>
      <c r="X90" s="114"/>
      <c r="Y90" s="114"/>
      <c r="Z90" s="115"/>
      <c r="AA90" s="113"/>
      <c r="AB90" s="113"/>
      <c r="AC90" s="113"/>
      <c r="AD90" s="114"/>
    </row>
    <row r="91" spans="2:30" ht="12.75">
      <c r="B91" s="108" t="s">
        <v>461</v>
      </c>
      <c r="C91" s="109"/>
      <c r="D91" s="109"/>
      <c r="E91" s="109"/>
      <c r="H91" s="108" t="s">
        <v>461</v>
      </c>
      <c r="I91" s="113"/>
      <c r="J91" s="113"/>
      <c r="K91" s="113"/>
      <c r="L91" s="114"/>
      <c r="M91" s="114"/>
      <c r="N91" s="115"/>
      <c r="O91" s="113"/>
      <c r="P91" s="113"/>
      <c r="Q91" s="113"/>
      <c r="R91" s="114"/>
      <c r="S91" s="114"/>
      <c r="T91" s="115"/>
      <c r="U91" s="113"/>
      <c r="V91" s="113"/>
      <c r="W91" s="113"/>
      <c r="X91" s="114"/>
      <c r="Y91" s="114"/>
      <c r="Z91" s="115"/>
      <c r="AA91" s="113"/>
      <c r="AB91" s="113"/>
      <c r="AC91" s="113"/>
      <c r="AD91" s="114"/>
    </row>
    <row r="92" spans="2:30" ht="12.75">
      <c r="B92" s="108" t="s">
        <v>462</v>
      </c>
      <c r="C92" s="109"/>
      <c r="D92" s="109"/>
      <c r="E92" s="109"/>
      <c r="H92" s="108" t="s">
        <v>462</v>
      </c>
      <c r="I92" s="113"/>
      <c r="J92" s="113"/>
      <c r="K92" s="113"/>
      <c r="L92" s="114"/>
      <c r="M92" s="114"/>
      <c r="N92" s="115"/>
      <c r="O92" s="113"/>
      <c r="P92" s="113"/>
      <c r="Q92" s="113"/>
      <c r="R92" s="114"/>
      <c r="S92" s="114"/>
      <c r="T92" s="115"/>
      <c r="U92" s="113"/>
      <c r="V92" s="113"/>
      <c r="W92" s="113"/>
      <c r="X92" s="114"/>
      <c r="Y92" s="114"/>
      <c r="Z92" s="115"/>
      <c r="AA92" s="113"/>
      <c r="AB92" s="113"/>
      <c r="AC92" s="113"/>
      <c r="AD92" s="114"/>
    </row>
    <row r="93" spans="2:30" ht="12.75">
      <c r="B93" s="108" t="s">
        <v>463</v>
      </c>
      <c r="C93" s="109"/>
      <c r="D93" s="109"/>
      <c r="E93" s="109"/>
      <c r="F93" s="116"/>
      <c r="G93" s="114"/>
      <c r="H93" s="108" t="s">
        <v>463</v>
      </c>
      <c r="I93" s="113"/>
      <c r="J93" s="113"/>
      <c r="K93" s="113"/>
      <c r="L93" s="114"/>
      <c r="M93" s="114"/>
      <c r="N93" s="115"/>
      <c r="O93" s="113"/>
      <c r="P93" s="113"/>
      <c r="Q93" s="113"/>
      <c r="R93" s="114"/>
      <c r="S93" s="114"/>
      <c r="T93" s="115"/>
      <c r="U93" s="113"/>
      <c r="V93" s="113"/>
      <c r="W93" s="113"/>
      <c r="X93" s="114"/>
      <c r="Y93" s="114"/>
      <c r="Z93" s="115"/>
      <c r="AA93" s="113"/>
      <c r="AB93" s="113"/>
      <c r="AC93" s="113"/>
      <c r="AD93" s="114"/>
    </row>
    <row r="94" spans="9:30" ht="15" customHeight="1">
      <c r="I94" s="114"/>
      <c r="J94" s="114"/>
      <c r="K94" s="114"/>
      <c r="L94" s="114"/>
      <c r="M94" s="114"/>
      <c r="N94" s="114"/>
      <c r="O94" s="114"/>
      <c r="P94" s="114"/>
      <c r="Q94" s="114"/>
      <c r="R94" s="114"/>
      <c r="S94" s="114"/>
      <c r="T94" s="114"/>
      <c r="U94" s="114"/>
      <c r="V94" s="114"/>
      <c r="W94" s="114"/>
      <c r="X94" s="114"/>
      <c r="Y94" s="114"/>
      <c r="Z94" s="114"/>
      <c r="AA94" s="114"/>
      <c r="AB94" s="114"/>
      <c r="AC94" s="114"/>
      <c r="AD94" s="114"/>
    </row>
    <row r="95" spans="9:30" ht="15" customHeight="1">
      <c r="I95" s="114"/>
      <c r="J95" s="114"/>
      <c r="K95" s="114"/>
      <c r="L95" s="114"/>
      <c r="M95" s="114"/>
      <c r="N95" s="114"/>
      <c r="O95" s="114"/>
      <c r="P95" s="114"/>
      <c r="Q95" s="114"/>
      <c r="R95" s="114"/>
      <c r="S95" s="114"/>
      <c r="T95" s="114"/>
      <c r="U95" s="114"/>
      <c r="V95" s="114"/>
      <c r="W95" s="114"/>
      <c r="X95" s="114"/>
      <c r="Y95" s="114"/>
      <c r="Z95" s="114"/>
      <c r="AA95" s="114"/>
      <c r="AB95" s="114"/>
      <c r="AC95" s="114"/>
      <c r="AD95" s="114"/>
    </row>
    <row r="96" spans="9:30" ht="15" customHeight="1">
      <c r="I96" s="114"/>
      <c r="J96" s="114"/>
      <c r="K96" s="114"/>
      <c r="L96" s="114"/>
      <c r="M96" s="114"/>
      <c r="N96" s="114"/>
      <c r="O96" s="114"/>
      <c r="P96" s="114"/>
      <c r="Q96" s="114"/>
      <c r="R96" s="114"/>
      <c r="S96" s="114"/>
      <c r="T96" s="114"/>
      <c r="U96" s="114"/>
      <c r="V96" s="114"/>
      <c r="W96" s="114"/>
      <c r="X96" s="114"/>
      <c r="Y96" s="114"/>
      <c r="Z96" s="114"/>
      <c r="AA96" s="114"/>
      <c r="AB96" s="114"/>
      <c r="AC96" s="114"/>
      <c r="AD96" s="114"/>
    </row>
    <row r="97" spans="3:30" ht="15" customHeight="1">
      <c r="C97" s="188" t="s">
        <v>464</v>
      </c>
      <c r="D97" s="189"/>
      <c r="E97" s="190"/>
      <c r="I97" s="114"/>
      <c r="J97" s="114"/>
      <c r="K97" s="114"/>
      <c r="L97" s="114"/>
      <c r="M97" s="114"/>
      <c r="N97" s="114"/>
      <c r="O97" s="114"/>
      <c r="P97" s="114"/>
      <c r="Q97" s="114"/>
      <c r="R97" s="114"/>
      <c r="S97" s="114"/>
      <c r="T97" s="114"/>
      <c r="U97" s="114"/>
      <c r="V97" s="114"/>
      <c r="W97" s="114"/>
      <c r="X97" s="114"/>
      <c r="Y97" s="114"/>
      <c r="Z97" s="114"/>
      <c r="AA97" s="114"/>
      <c r="AB97" s="114"/>
      <c r="AC97" s="114"/>
      <c r="AD97" s="114"/>
    </row>
    <row r="98" spans="3:30" ht="15" customHeight="1">
      <c r="C98" s="114"/>
      <c r="D98" s="114"/>
      <c r="E98" s="114"/>
      <c r="I98" s="114"/>
      <c r="J98" s="114"/>
      <c r="K98" s="114"/>
      <c r="L98" s="114"/>
      <c r="M98" s="114"/>
      <c r="N98" s="114"/>
      <c r="O98" s="114"/>
      <c r="P98" s="114"/>
      <c r="Q98" s="114"/>
      <c r="R98" s="114"/>
      <c r="S98" s="114"/>
      <c r="T98" s="114"/>
      <c r="U98" s="114"/>
      <c r="V98" s="114"/>
      <c r="W98" s="114"/>
      <c r="X98" s="114"/>
      <c r="Y98" s="114"/>
      <c r="Z98" s="114"/>
      <c r="AA98" s="114"/>
      <c r="AB98" s="114"/>
      <c r="AC98" s="114"/>
      <c r="AD98" s="114"/>
    </row>
    <row r="99" spans="3:30" ht="12.75">
      <c r="C99" s="10"/>
      <c r="D99" s="10"/>
      <c r="E99" s="191" t="s">
        <v>261</v>
      </c>
      <c r="I99" s="114"/>
      <c r="J99" s="114"/>
      <c r="K99" s="114"/>
      <c r="L99" s="114"/>
      <c r="M99" s="114"/>
      <c r="N99" s="114"/>
      <c r="O99" s="114"/>
      <c r="P99" s="114"/>
      <c r="Q99" s="114"/>
      <c r="R99" s="114"/>
      <c r="S99" s="114"/>
      <c r="T99" s="114"/>
      <c r="U99" s="114"/>
      <c r="V99" s="114"/>
      <c r="W99" s="114"/>
      <c r="X99" s="114"/>
      <c r="Y99" s="114"/>
      <c r="Z99" s="114"/>
      <c r="AA99" s="114"/>
      <c r="AB99" s="114"/>
      <c r="AC99" s="114"/>
      <c r="AD99" s="114"/>
    </row>
    <row r="100" spans="3:30" ht="12.75">
      <c r="C100" s="192" t="s">
        <v>337</v>
      </c>
      <c r="D100" s="192"/>
      <c r="E100" s="191" t="s">
        <v>338</v>
      </c>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row>
    <row r="101" spans="3:30" ht="12.75">
      <c r="C101" s="98" t="str">
        <f>CONCATENATE(MF121TP1!C3)</f>
        <v>02/11/2021</v>
      </c>
      <c r="D101" s="98"/>
      <c r="E101" s="95" t="str">
        <f>CONCATENATE(MF121TP1!D47," Reporting Period")</f>
        <v>01/01/20 Reporting Period</v>
      </c>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row>
    <row r="102" spans="2:30" ht="12.75">
      <c r="B102" s="107" t="s">
        <v>339</v>
      </c>
      <c r="C102" s="106" t="s">
        <v>97</v>
      </c>
      <c r="D102" s="110" t="s">
        <v>340</v>
      </c>
      <c r="E102" s="110" t="s">
        <v>341</v>
      </c>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row>
    <row r="103" spans="2:30" ht="12.75">
      <c r="B103" s="108" t="s">
        <v>465</v>
      </c>
      <c r="C103" s="109"/>
      <c r="D103" s="109"/>
      <c r="E103" s="109"/>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row>
    <row r="104" spans="2:30" ht="12.75">
      <c r="B104" s="108" t="s">
        <v>466</v>
      </c>
      <c r="C104" s="109"/>
      <c r="D104" s="109"/>
      <c r="E104" s="109"/>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row>
    <row r="105" spans="2:30" ht="12.75">
      <c r="B105" s="108" t="s">
        <v>467</v>
      </c>
      <c r="C105" s="109"/>
      <c r="D105" s="109"/>
      <c r="E105" s="109"/>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row>
    <row r="106" spans="2:30" ht="12.75">
      <c r="B106" s="108" t="s">
        <v>468</v>
      </c>
      <c r="C106" s="109"/>
      <c r="D106" s="109"/>
      <c r="E106" s="109"/>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row>
    <row r="107" spans="2:30" ht="12.75">
      <c r="B107" s="108" t="s">
        <v>469</v>
      </c>
      <c r="C107" s="109"/>
      <c r="D107" s="109"/>
      <c r="E107" s="109"/>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row>
    <row r="108" spans="2:30" ht="12.75">
      <c r="B108" s="108" t="s">
        <v>470</v>
      </c>
      <c r="C108" s="109"/>
      <c r="D108" s="109"/>
      <c r="E108" s="109"/>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row>
    <row r="109" spans="2:30" ht="12.75">
      <c r="B109" s="108" t="s">
        <v>471</v>
      </c>
      <c r="C109" s="109"/>
      <c r="D109" s="109"/>
      <c r="E109" s="109"/>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row>
    <row r="110" spans="2:30" ht="12.75">
      <c r="B110" s="108" t="s">
        <v>472</v>
      </c>
      <c r="C110" s="109"/>
      <c r="D110" s="109"/>
      <c r="E110" s="109"/>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row>
    <row r="111" spans="2:30" ht="12.75">
      <c r="B111" s="108" t="s">
        <v>473</v>
      </c>
      <c r="C111" s="109"/>
      <c r="D111" s="109"/>
      <c r="E111" s="109"/>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row>
    <row r="112" spans="2:5" ht="12.75">
      <c r="B112" s="108" t="s">
        <v>474</v>
      </c>
      <c r="C112" s="109"/>
      <c r="D112" s="109"/>
      <c r="E112" s="109"/>
    </row>
    <row r="113" spans="2:5" ht="12.75">
      <c r="B113" s="108" t="s">
        <v>475</v>
      </c>
      <c r="C113" s="109"/>
      <c r="D113" s="109"/>
      <c r="E113" s="109"/>
    </row>
    <row r="114" spans="2:5" ht="12.75">
      <c r="B114" s="108" t="s">
        <v>476</v>
      </c>
      <c r="C114" s="109"/>
      <c r="D114" s="109"/>
      <c r="E114" s="109"/>
    </row>
    <row r="115" spans="2:5" ht="12.75">
      <c r="B115" s="108" t="s">
        <v>477</v>
      </c>
      <c r="C115" s="109"/>
      <c r="D115" s="109"/>
      <c r="E115" s="109"/>
    </row>
    <row r="116" spans="2:5" ht="12.75">
      <c r="B116" s="108" t="s">
        <v>478</v>
      </c>
      <c r="C116" s="109"/>
      <c r="D116" s="109"/>
      <c r="E116" s="109"/>
    </row>
    <row r="117" spans="2:5" ht="12.75">
      <c r="B117" s="108" t="s">
        <v>479</v>
      </c>
      <c r="C117" s="109"/>
      <c r="D117" s="109"/>
      <c r="E117" s="109"/>
    </row>
    <row r="118" spans="2:5" ht="12.75">
      <c r="B118" s="108" t="s">
        <v>480</v>
      </c>
      <c r="C118" s="109"/>
      <c r="D118" s="109"/>
      <c r="E118" s="109"/>
    </row>
    <row r="119" spans="2:5" ht="12.75">
      <c r="B119" s="108" t="s">
        <v>481</v>
      </c>
      <c r="C119" s="109"/>
      <c r="D119" s="109"/>
      <c r="E119" s="109"/>
    </row>
    <row r="120" spans="2:5" ht="12.75">
      <c r="B120" s="108" t="s">
        <v>482</v>
      </c>
      <c r="C120" s="109"/>
      <c r="D120" s="109"/>
      <c r="E120" s="109"/>
    </row>
    <row r="121" spans="2:5" ht="12.75">
      <c r="B121" s="108" t="s">
        <v>483</v>
      </c>
      <c r="C121" s="109"/>
      <c r="D121" s="109"/>
      <c r="E121" s="109"/>
    </row>
    <row r="122" spans="2:5" ht="12.75">
      <c r="B122" s="108" t="s">
        <v>484</v>
      </c>
      <c r="C122" s="109"/>
      <c r="D122" s="109"/>
      <c r="E122" s="109"/>
    </row>
    <row r="123" spans="2:5" ht="12.75">
      <c r="B123" s="108" t="s">
        <v>485</v>
      </c>
      <c r="C123" s="109"/>
      <c r="D123" s="109"/>
      <c r="E123" s="109"/>
    </row>
    <row r="124" spans="2:5" ht="12.75">
      <c r="B124" s="108" t="s">
        <v>486</v>
      </c>
      <c r="C124" s="109"/>
      <c r="D124" s="109"/>
      <c r="E124" s="109"/>
    </row>
    <row r="125" spans="2:5" ht="12.75">
      <c r="B125" s="108" t="s">
        <v>487</v>
      </c>
      <c r="C125" s="109"/>
      <c r="D125" s="109"/>
      <c r="E125" s="109"/>
    </row>
    <row r="126" spans="2:5" ht="12.75">
      <c r="B126" s="108" t="s">
        <v>488</v>
      </c>
      <c r="C126" s="109"/>
      <c r="D126" s="109"/>
      <c r="E126" s="109"/>
    </row>
    <row r="127" spans="2:5" ht="12.75">
      <c r="B127" s="108" t="s">
        <v>489</v>
      </c>
      <c r="C127" s="109"/>
      <c r="D127" s="109"/>
      <c r="E127" s="109"/>
    </row>
    <row r="128" spans="2:5" ht="12.75">
      <c r="B128" s="108" t="s">
        <v>490</v>
      </c>
      <c r="C128" s="109"/>
      <c r="D128" s="109"/>
      <c r="E128" s="109"/>
    </row>
    <row r="129" spans="2:5" ht="12.75">
      <c r="B129" s="108" t="s">
        <v>491</v>
      </c>
      <c r="C129" s="109"/>
      <c r="D129" s="109"/>
      <c r="E129" s="109"/>
    </row>
    <row r="130" spans="2:5" ht="12.75">
      <c r="B130" s="108" t="s">
        <v>492</v>
      </c>
      <c r="C130" s="109"/>
      <c r="D130" s="109"/>
      <c r="E130" s="109"/>
    </row>
    <row r="131" spans="2:5" ht="12.75">
      <c r="B131" s="108" t="s">
        <v>493</v>
      </c>
      <c r="C131" s="109"/>
      <c r="D131" s="109"/>
      <c r="E131" s="109"/>
    </row>
    <row r="132" spans="2:5" ht="12.75">
      <c r="B132" s="108" t="s">
        <v>494</v>
      </c>
      <c r="C132" s="109"/>
      <c r="D132" s="109"/>
      <c r="E132" s="109"/>
    </row>
    <row r="133" spans="2:5" ht="12.75">
      <c r="B133" s="108" t="s">
        <v>495</v>
      </c>
      <c r="C133" s="109"/>
      <c r="D133" s="109"/>
      <c r="E133" s="109"/>
    </row>
    <row r="134" spans="2:5" ht="12.75">
      <c r="B134" s="108" t="s">
        <v>496</v>
      </c>
      <c r="C134" s="109"/>
      <c r="D134" s="109"/>
      <c r="E134" s="109"/>
    </row>
    <row r="135" spans="2:5" ht="12.75">
      <c r="B135" s="108" t="s">
        <v>497</v>
      </c>
      <c r="C135" s="109"/>
      <c r="D135" s="109"/>
      <c r="E135" s="109"/>
    </row>
    <row r="136" spans="2:5" ht="12.75">
      <c r="B136" s="108" t="s">
        <v>498</v>
      </c>
      <c r="C136" s="109"/>
      <c r="D136" s="109"/>
      <c r="E136" s="109"/>
    </row>
    <row r="137" spans="2:5" ht="12.75">
      <c r="B137" s="108" t="s">
        <v>499</v>
      </c>
      <c r="C137" s="109"/>
      <c r="D137" s="109"/>
      <c r="E137" s="109"/>
    </row>
  </sheetData>
  <sheetProtection/>
  <printOptions/>
  <pageMargins left="0.7" right="0.7" top="0.75" bottom="0.75" header="0.3" footer="0.3"/>
  <pageSetup horizontalDpi="600" verticalDpi="600" orientation="portrait" r:id="rId1"/>
  <colBreaks count="1" manualBreakCount="1">
    <brk id="6" max="97" man="1"/>
  </colBreaks>
  <ignoredErrors>
    <ignoredError sqref="B11:B45 H11:H45 H59:H93 B59:B93 B103:B137" numberStoredAsText="1"/>
  </ignoredErrors>
</worksheet>
</file>

<file path=xl/worksheets/sheet14.xml><?xml version="1.0" encoding="utf-8"?>
<worksheet xmlns="http://schemas.openxmlformats.org/spreadsheetml/2006/main" xmlns:r="http://schemas.openxmlformats.org/officeDocument/2006/relationships">
  <sheetPr codeName="Sheet13"/>
  <dimension ref="A2:M91"/>
  <sheetViews>
    <sheetView zoomScalePageLayoutView="0" workbookViewId="0" topLeftCell="A1">
      <selection activeCell="A1" sqref="A1"/>
    </sheetView>
  </sheetViews>
  <sheetFormatPr defaultColWidth="9.140625" defaultRowHeight="12.75"/>
  <cols>
    <col min="1" max="1" width="4.7109375" style="0" customWidth="1"/>
    <col min="2" max="2" width="9.140625" style="0" hidden="1" customWidth="1"/>
    <col min="3" max="3" width="9.7109375" style="0" customWidth="1"/>
    <col min="4" max="4" width="9.7109375" style="0" hidden="1" customWidth="1"/>
    <col min="5" max="5" width="5.7109375" style="0" customWidth="1"/>
    <col min="6" max="6" width="60.7109375" style="0" customWidth="1"/>
    <col min="7" max="8" width="4.7109375" style="0" customWidth="1"/>
    <col min="9" max="9" width="0" style="0" hidden="1" customWidth="1"/>
    <col min="11" max="11" width="0" style="0" hidden="1" customWidth="1"/>
    <col min="12" max="12" width="5.7109375" style="0" customWidth="1"/>
    <col min="13" max="13" width="60.7109375" style="0" customWidth="1"/>
    <col min="14" max="14" width="4.7109375" style="0" customWidth="1"/>
  </cols>
  <sheetData>
    <row r="2" spans="2:12" ht="12.75" hidden="1">
      <c r="B2" t="s">
        <v>0</v>
      </c>
      <c r="C2" t="s">
        <v>80</v>
      </c>
      <c r="E2" t="s">
        <v>8</v>
      </c>
      <c r="I2" t="s">
        <v>0</v>
      </c>
      <c r="J2" t="s">
        <v>80</v>
      </c>
      <c r="L2" t="s">
        <v>8</v>
      </c>
    </row>
    <row r="3" spans="2:11" ht="12.75" hidden="1">
      <c r="B3" s="23" t="s">
        <v>354</v>
      </c>
      <c r="C3" s="23"/>
      <c r="D3" s="23"/>
      <c r="I3" s="23" t="s">
        <v>354</v>
      </c>
      <c r="J3" s="23"/>
      <c r="K3" s="23"/>
    </row>
    <row r="4" spans="10:13" ht="12.75">
      <c r="J4" s="114"/>
      <c r="K4" s="114"/>
      <c r="L4" s="114"/>
      <c r="M4" s="114"/>
    </row>
    <row r="5" spans="3:13" ht="20.25">
      <c r="C5" s="19" t="s">
        <v>500</v>
      </c>
      <c r="D5" s="19"/>
      <c r="E5" s="6"/>
      <c r="F5" s="2"/>
      <c r="J5" s="188"/>
      <c r="K5" s="188"/>
      <c r="L5" s="189"/>
      <c r="M5" s="190"/>
    </row>
    <row r="6" spans="10:13" ht="12.75">
      <c r="J6" s="114"/>
      <c r="K6" s="114"/>
      <c r="L6" s="114"/>
      <c r="M6" s="114"/>
    </row>
    <row r="7" spans="3:13" ht="12.75">
      <c r="C7" s="11"/>
      <c r="D7" s="11"/>
      <c r="E7" s="11"/>
      <c r="F7" s="92" t="s">
        <v>261</v>
      </c>
      <c r="J7" s="10"/>
      <c r="K7" s="10"/>
      <c r="L7" s="10"/>
      <c r="M7" s="191"/>
    </row>
    <row r="8" spans="3:13" ht="12.75">
      <c r="C8" s="93"/>
      <c r="D8" s="93"/>
      <c r="E8" s="93"/>
      <c r="F8" s="92" t="s">
        <v>501</v>
      </c>
      <c r="J8" s="192"/>
      <c r="K8" s="192"/>
      <c r="L8" s="192"/>
      <c r="M8" s="191"/>
    </row>
    <row r="9" spans="3:13" ht="12.75">
      <c r="C9" s="93" t="str">
        <f>CONCATENATE("Created On: ",MF121TP1!C3)</f>
        <v>Created On: 02/11/2021</v>
      </c>
      <c r="D9" s="93"/>
      <c r="E9" s="93"/>
      <c r="F9" s="95" t="str">
        <f>CONCATENATE(MF121TP1!D3," Reporting Period")</f>
        <v>2020 Reporting Period</v>
      </c>
      <c r="J9" s="192"/>
      <c r="K9" s="192"/>
      <c r="L9" s="192"/>
      <c r="M9" s="191"/>
    </row>
    <row r="10" spans="2:13" ht="12.75">
      <c r="B10" s="107" t="s">
        <v>339</v>
      </c>
      <c r="C10" s="106" t="s">
        <v>97</v>
      </c>
      <c r="D10" s="110" t="s">
        <v>340</v>
      </c>
      <c r="E10" s="110" t="s">
        <v>502</v>
      </c>
      <c r="F10" s="110" t="s">
        <v>503</v>
      </c>
      <c r="I10" s="107" t="s">
        <v>339</v>
      </c>
      <c r="J10" s="193"/>
      <c r="K10" s="193"/>
      <c r="L10" s="193"/>
      <c r="M10" s="193"/>
    </row>
    <row r="11" spans="1:13" ht="15" customHeight="1">
      <c r="A11" s="23"/>
      <c r="B11" s="108" t="s">
        <v>62</v>
      </c>
      <c r="C11" s="109" t="s">
        <v>107</v>
      </c>
      <c r="D11" s="109" t="s">
        <v>504</v>
      </c>
      <c r="E11" s="118">
        <v>4</v>
      </c>
      <c r="F11" s="109" t="s">
        <v>505</v>
      </c>
      <c r="H11" s="23"/>
      <c r="I11" s="108" t="s">
        <v>62</v>
      </c>
      <c r="J11" s="113"/>
      <c r="K11" s="113"/>
      <c r="L11" s="196"/>
      <c r="M11" s="113"/>
    </row>
    <row r="12" spans="2:13" ht="15" customHeight="1">
      <c r="B12" s="108" t="s">
        <v>81</v>
      </c>
      <c r="C12" s="109" t="s">
        <v>109</v>
      </c>
      <c r="D12" s="109" t="s">
        <v>504</v>
      </c>
      <c r="E12" s="118">
        <v>5</v>
      </c>
      <c r="F12" s="109" t="s">
        <v>506</v>
      </c>
      <c r="I12" s="108" t="s">
        <v>81</v>
      </c>
      <c r="J12" s="113"/>
      <c r="K12" s="113"/>
      <c r="L12" s="196"/>
      <c r="M12" s="113"/>
    </row>
    <row r="13" spans="2:13" ht="15" customHeight="1">
      <c r="B13" s="108" t="s">
        <v>164</v>
      </c>
      <c r="C13" s="109" t="s">
        <v>110</v>
      </c>
      <c r="D13" s="109" t="s">
        <v>504</v>
      </c>
      <c r="E13" s="118">
        <v>4.5</v>
      </c>
      <c r="F13" s="109" t="s">
        <v>507</v>
      </c>
      <c r="I13" s="108" t="s">
        <v>164</v>
      </c>
      <c r="J13" s="113"/>
      <c r="K13" s="113"/>
      <c r="L13" s="196"/>
      <c r="M13" s="113"/>
    </row>
    <row r="14" spans="2:13" ht="15" customHeight="1">
      <c r="B14" s="108" t="s">
        <v>67</v>
      </c>
      <c r="C14" s="109" t="s">
        <v>111</v>
      </c>
      <c r="D14" s="109" t="s">
        <v>504</v>
      </c>
      <c r="E14" s="118">
        <v>6</v>
      </c>
      <c r="F14" s="109" t="s">
        <v>508</v>
      </c>
      <c r="I14" s="108" t="s">
        <v>67</v>
      </c>
      <c r="J14" s="113"/>
      <c r="K14" s="113"/>
      <c r="L14" s="196"/>
      <c r="M14" s="113"/>
    </row>
    <row r="15" spans="2:13" ht="15" customHeight="1">
      <c r="B15" s="108" t="s">
        <v>192</v>
      </c>
      <c r="C15" s="109" t="s">
        <v>112</v>
      </c>
      <c r="D15" s="109" t="s">
        <v>504</v>
      </c>
      <c r="E15" s="118">
        <v>3</v>
      </c>
      <c r="F15" s="109" t="s">
        <v>509</v>
      </c>
      <c r="I15" s="108" t="s">
        <v>192</v>
      </c>
      <c r="J15" s="113"/>
      <c r="K15" s="113"/>
      <c r="L15" s="196"/>
      <c r="M15" s="113"/>
    </row>
    <row r="16" spans="2:13" ht="15" customHeight="1">
      <c r="B16" s="108" t="s">
        <v>207</v>
      </c>
      <c r="C16" s="109" t="s">
        <v>113</v>
      </c>
      <c r="D16" s="109" t="s">
        <v>504</v>
      </c>
      <c r="E16" s="118">
        <v>5</v>
      </c>
      <c r="F16" s="109" t="s">
        <v>510</v>
      </c>
      <c r="I16" s="108" t="s">
        <v>207</v>
      </c>
      <c r="J16" s="113"/>
      <c r="K16" s="113"/>
      <c r="L16" s="196"/>
      <c r="M16" s="113"/>
    </row>
    <row r="17" spans="2:13" ht="15" customHeight="1">
      <c r="B17" s="108" t="s">
        <v>237</v>
      </c>
      <c r="C17" s="109" t="s">
        <v>115</v>
      </c>
      <c r="D17" s="109" t="s">
        <v>504</v>
      </c>
      <c r="E17" s="118">
        <v>5.75</v>
      </c>
      <c r="F17" s="109" t="s">
        <v>505</v>
      </c>
      <c r="I17" s="108" t="s">
        <v>237</v>
      </c>
      <c r="J17" s="113"/>
      <c r="K17" s="113"/>
      <c r="L17" s="196"/>
      <c r="M17" s="113"/>
    </row>
    <row r="18" spans="2:13" ht="15" customHeight="1">
      <c r="B18" s="108" t="s">
        <v>259</v>
      </c>
      <c r="C18" s="109" t="s">
        <v>117</v>
      </c>
      <c r="D18" s="109" t="s">
        <v>504</v>
      </c>
      <c r="E18" s="118">
        <v>4</v>
      </c>
      <c r="F18" s="109" t="s">
        <v>511</v>
      </c>
      <c r="I18" s="108" t="s">
        <v>259</v>
      </c>
      <c r="J18" s="113"/>
      <c r="K18" s="113"/>
      <c r="L18" s="196"/>
      <c r="M18" s="113"/>
    </row>
    <row r="19" spans="2:13" ht="15" customHeight="1">
      <c r="B19" s="108" t="s">
        <v>335</v>
      </c>
      <c r="C19" s="109" t="s">
        <v>118</v>
      </c>
      <c r="D19" s="109" t="s">
        <v>504</v>
      </c>
      <c r="E19" s="118">
        <v>4</v>
      </c>
      <c r="F19" s="109" t="s">
        <v>512</v>
      </c>
      <c r="I19" s="108" t="s">
        <v>335</v>
      </c>
      <c r="J19" s="113"/>
      <c r="K19" s="113"/>
      <c r="L19" s="196"/>
      <c r="M19" s="113"/>
    </row>
    <row r="20" spans="2:13" ht="15" customHeight="1">
      <c r="B20" s="108" t="s">
        <v>354</v>
      </c>
      <c r="C20" s="109" t="s">
        <v>119</v>
      </c>
      <c r="D20" s="109" t="s">
        <v>504</v>
      </c>
      <c r="E20" s="118">
        <v>5</v>
      </c>
      <c r="F20" s="109" t="s">
        <v>513</v>
      </c>
      <c r="I20" s="108" t="s">
        <v>354</v>
      </c>
      <c r="J20" s="113"/>
      <c r="K20" s="113"/>
      <c r="L20" s="196"/>
      <c r="M20" s="113"/>
    </row>
    <row r="21" spans="2:13" ht="15" customHeight="1">
      <c r="B21" s="108" t="s">
        <v>357</v>
      </c>
      <c r="C21" s="109" t="s">
        <v>121</v>
      </c>
      <c r="D21" s="109" t="s">
        <v>504</v>
      </c>
      <c r="E21" s="118">
        <v>5</v>
      </c>
      <c r="F21" s="109" t="s">
        <v>514</v>
      </c>
      <c r="I21" s="108" t="s">
        <v>357</v>
      </c>
      <c r="J21" s="113"/>
      <c r="K21" s="113"/>
      <c r="L21" s="196"/>
      <c r="M21" s="113"/>
    </row>
    <row r="22" spans="2:13" ht="15" customHeight="1">
      <c r="B22" s="108" t="s">
        <v>359</v>
      </c>
      <c r="C22" s="109" t="s">
        <v>122</v>
      </c>
      <c r="D22" s="109" t="s">
        <v>504</v>
      </c>
      <c r="E22" s="118">
        <v>5</v>
      </c>
      <c r="F22" s="109" t="s">
        <v>515</v>
      </c>
      <c r="I22" s="108" t="s">
        <v>359</v>
      </c>
      <c r="J22" s="113"/>
      <c r="K22" s="113"/>
      <c r="L22" s="196"/>
      <c r="M22" s="113"/>
    </row>
    <row r="23" spans="2:13" ht="15" customHeight="1">
      <c r="B23" s="108" t="s">
        <v>361</v>
      </c>
      <c r="C23" s="109" t="s">
        <v>123</v>
      </c>
      <c r="D23" s="109" t="s">
        <v>504</v>
      </c>
      <c r="E23" s="118">
        <v>4.9</v>
      </c>
      <c r="F23" s="109" t="s">
        <v>516</v>
      </c>
      <c r="I23" s="108" t="s">
        <v>361</v>
      </c>
      <c r="J23" s="113"/>
      <c r="K23" s="113"/>
      <c r="L23" s="196"/>
      <c r="M23" s="113"/>
    </row>
    <row r="24" spans="2:13" ht="15" customHeight="1">
      <c r="B24" s="108" t="s">
        <v>363</v>
      </c>
      <c r="C24" s="109" t="s">
        <v>124</v>
      </c>
      <c r="D24" s="109" t="s">
        <v>504</v>
      </c>
      <c r="E24" s="118">
        <v>6</v>
      </c>
      <c r="F24" s="109" t="s">
        <v>517</v>
      </c>
      <c r="I24" s="108" t="s">
        <v>363</v>
      </c>
      <c r="J24" s="113"/>
      <c r="K24" s="113"/>
      <c r="L24" s="196"/>
      <c r="M24" s="113"/>
    </row>
    <row r="25" spans="2:13" ht="15" customHeight="1">
      <c r="B25" s="108" t="s">
        <v>365</v>
      </c>
      <c r="C25" s="109" t="s">
        <v>126</v>
      </c>
      <c r="D25" s="109" t="s">
        <v>504</v>
      </c>
      <c r="E25" s="118">
        <v>6</v>
      </c>
      <c r="F25" s="109" t="s">
        <v>518</v>
      </c>
      <c r="I25" s="108" t="s">
        <v>365</v>
      </c>
      <c r="J25" s="113"/>
      <c r="K25" s="113"/>
      <c r="L25" s="196"/>
      <c r="M25" s="113"/>
    </row>
    <row r="26" spans="2:13" ht="15" customHeight="1">
      <c r="B26" s="108" t="s">
        <v>367</v>
      </c>
      <c r="C26" s="109" t="s">
        <v>127</v>
      </c>
      <c r="D26" s="109" t="s">
        <v>504</v>
      </c>
      <c r="E26" s="118">
        <v>6</v>
      </c>
      <c r="F26" s="109" t="s">
        <v>519</v>
      </c>
      <c r="I26" s="108" t="s">
        <v>367</v>
      </c>
      <c r="J26" s="113"/>
      <c r="K26" s="113"/>
      <c r="L26" s="196"/>
      <c r="M26" s="113"/>
    </row>
    <row r="27" spans="2:13" ht="15" customHeight="1">
      <c r="B27" s="108" t="s">
        <v>369</v>
      </c>
      <c r="C27" s="109" t="s">
        <v>128</v>
      </c>
      <c r="D27" s="109" t="s">
        <v>504</v>
      </c>
      <c r="E27" s="118">
        <v>5</v>
      </c>
      <c r="F27" s="109" t="s">
        <v>516</v>
      </c>
      <c r="I27" s="108" t="s">
        <v>369</v>
      </c>
      <c r="J27" s="113"/>
      <c r="K27" s="113"/>
      <c r="L27" s="196"/>
      <c r="M27" s="113"/>
    </row>
    <row r="28" spans="2:13" ht="15" customHeight="1">
      <c r="B28" s="108" t="s">
        <v>371</v>
      </c>
      <c r="C28" s="109" t="s">
        <v>129</v>
      </c>
      <c r="D28" s="109" t="s">
        <v>504</v>
      </c>
      <c r="E28" s="118">
        <v>6</v>
      </c>
      <c r="F28" s="109" t="s">
        <v>520</v>
      </c>
      <c r="I28" s="108" t="s">
        <v>371</v>
      </c>
      <c r="J28" s="113"/>
      <c r="K28" s="113"/>
      <c r="L28" s="196"/>
      <c r="M28" s="113"/>
    </row>
    <row r="29" spans="2:13" ht="15" customHeight="1">
      <c r="B29" s="108" t="s">
        <v>373</v>
      </c>
      <c r="C29" s="109" t="s">
        <v>130</v>
      </c>
      <c r="D29" s="109" t="s">
        <v>504</v>
      </c>
      <c r="E29" s="118">
        <v>6</v>
      </c>
      <c r="F29" s="109" t="s">
        <v>516</v>
      </c>
      <c r="I29" s="108" t="s">
        <v>373</v>
      </c>
      <c r="J29" s="113"/>
      <c r="K29" s="113"/>
      <c r="L29" s="196"/>
      <c r="M29" s="113"/>
    </row>
    <row r="30" spans="2:13" ht="15" customHeight="1">
      <c r="B30" s="108" t="s">
        <v>375</v>
      </c>
      <c r="C30" s="109" t="s">
        <v>134</v>
      </c>
      <c r="D30" s="109" t="s">
        <v>504</v>
      </c>
      <c r="E30" s="118">
        <v>5</v>
      </c>
      <c r="F30" s="109" t="s">
        <v>521</v>
      </c>
      <c r="I30" s="108" t="s">
        <v>375</v>
      </c>
      <c r="J30" s="113"/>
      <c r="K30" s="113"/>
      <c r="L30" s="196"/>
      <c r="M30" s="113"/>
    </row>
    <row r="31" spans="2:13" ht="15" customHeight="1">
      <c r="B31" s="108" t="s">
        <v>377</v>
      </c>
      <c r="C31" s="109" t="s">
        <v>138</v>
      </c>
      <c r="D31" s="109" t="s">
        <v>504</v>
      </c>
      <c r="E31" s="118">
        <v>5</v>
      </c>
      <c r="F31" s="109" t="s">
        <v>522</v>
      </c>
      <c r="I31" s="108" t="s">
        <v>377</v>
      </c>
      <c r="J31" s="113"/>
      <c r="K31" s="113"/>
      <c r="L31" s="196"/>
      <c r="M31" s="113"/>
    </row>
    <row r="32" spans="2:13" ht="15" customHeight="1">
      <c r="B32" s="108" t="s">
        <v>379</v>
      </c>
      <c r="C32" s="109" t="s">
        <v>139</v>
      </c>
      <c r="D32" s="109" t="s">
        <v>504</v>
      </c>
      <c r="E32" s="118">
        <v>4</v>
      </c>
      <c r="F32" s="109" t="s">
        <v>523</v>
      </c>
      <c r="I32" s="108" t="s">
        <v>379</v>
      </c>
      <c r="J32" s="113"/>
      <c r="K32" s="113"/>
      <c r="L32" s="196"/>
      <c r="M32" s="113"/>
    </row>
    <row r="33" spans="2:13" ht="15" customHeight="1">
      <c r="B33" s="108" t="s">
        <v>381</v>
      </c>
      <c r="C33" s="109" t="s">
        <v>141</v>
      </c>
      <c r="D33" s="109" t="s">
        <v>504</v>
      </c>
      <c r="E33" s="118">
        <v>6</v>
      </c>
      <c r="F33" s="109" t="s">
        <v>516</v>
      </c>
      <c r="I33" s="108" t="s">
        <v>381</v>
      </c>
      <c r="J33" s="113"/>
      <c r="K33" s="113"/>
      <c r="L33" s="196"/>
      <c r="M33" s="113"/>
    </row>
    <row r="34" spans="2:13" ht="15" customHeight="1">
      <c r="B34" s="108" t="s">
        <v>383</v>
      </c>
      <c r="C34" s="109" t="s">
        <v>142</v>
      </c>
      <c r="D34" s="109" t="s">
        <v>504</v>
      </c>
      <c r="E34" s="118">
        <v>5.75</v>
      </c>
      <c r="F34" s="109" t="s">
        <v>516</v>
      </c>
      <c r="I34" s="108" t="s">
        <v>383</v>
      </c>
      <c r="J34" s="113"/>
      <c r="K34" s="113"/>
      <c r="L34" s="196"/>
      <c r="M34" s="113"/>
    </row>
    <row r="35" spans="2:13" ht="15" customHeight="1">
      <c r="B35" s="108" t="s">
        <v>385</v>
      </c>
      <c r="C35" s="109" t="s">
        <v>143</v>
      </c>
      <c r="D35" s="109" t="s">
        <v>504</v>
      </c>
      <c r="E35" s="118">
        <v>4.5</v>
      </c>
      <c r="F35" s="109" t="s">
        <v>516</v>
      </c>
      <c r="I35" s="108" t="s">
        <v>385</v>
      </c>
      <c r="J35" s="113"/>
      <c r="K35" s="113"/>
      <c r="L35" s="196"/>
      <c r="M35" s="113"/>
    </row>
    <row r="36" spans="2:13" ht="15" customHeight="1">
      <c r="B36" s="108" t="s">
        <v>387</v>
      </c>
      <c r="C36" s="109" t="s">
        <v>145</v>
      </c>
      <c r="D36" s="109" t="s">
        <v>504</v>
      </c>
      <c r="E36" s="118">
        <v>6</v>
      </c>
      <c r="F36" s="109" t="s">
        <v>516</v>
      </c>
      <c r="I36" s="108" t="s">
        <v>387</v>
      </c>
      <c r="J36" s="113"/>
      <c r="K36" s="113"/>
      <c r="L36" s="196"/>
      <c r="M36" s="113"/>
    </row>
    <row r="37" spans="2:13" ht="15" customHeight="1">
      <c r="B37" s="108" t="s">
        <v>389</v>
      </c>
      <c r="C37" s="109" t="s">
        <v>147</v>
      </c>
      <c r="D37" s="109" t="s">
        <v>504</v>
      </c>
      <c r="E37" s="118">
        <v>5</v>
      </c>
      <c r="F37" s="109" t="s">
        <v>524</v>
      </c>
      <c r="I37" s="108" t="s">
        <v>389</v>
      </c>
      <c r="J37" s="113"/>
      <c r="K37" s="113"/>
      <c r="L37" s="196"/>
      <c r="M37" s="113"/>
    </row>
    <row r="38" spans="2:13" ht="15" customHeight="1">
      <c r="B38" s="108" t="s">
        <v>391</v>
      </c>
      <c r="C38" s="109" t="s">
        <v>148</v>
      </c>
      <c r="D38" s="109" t="s">
        <v>504</v>
      </c>
      <c r="E38" s="118">
        <v>4</v>
      </c>
      <c r="F38" s="109" t="s">
        <v>516</v>
      </c>
      <c r="I38" s="108" t="s">
        <v>391</v>
      </c>
      <c r="J38" s="113"/>
      <c r="K38" s="113"/>
      <c r="L38" s="196"/>
      <c r="M38" s="113"/>
    </row>
    <row r="39" spans="2:13" ht="15" customHeight="1">
      <c r="B39" s="108" t="s">
        <v>393</v>
      </c>
      <c r="C39" s="109" t="s">
        <v>149</v>
      </c>
      <c r="D39" s="109" t="s">
        <v>504</v>
      </c>
      <c r="E39" s="118">
        <v>6</v>
      </c>
      <c r="F39" s="109" t="s">
        <v>525</v>
      </c>
      <c r="I39" s="108" t="s">
        <v>393</v>
      </c>
      <c r="J39" s="113"/>
      <c r="K39" s="113"/>
      <c r="L39" s="196"/>
      <c r="M39" s="113"/>
    </row>
    <row r="40" spans="2:13" ht="15" customHeight="1">
      <c r="B40" s="108" t="s">
        <v>395</v>
      </c>
      <c r="C40" s="109" t="s">
        <v>150</v>
      </c>
      <c r="D40" s="109" t="s">
        <v>504</v>
      </c>
      <c r="E40" s="118">
        <v>6.25</v>
      </c>
      <c r="F40" s="109" t="s">
        <v>526</v>
      </c>
      <c r="I40" s="108" t="s">
        <v>395</v>
      </c>
      <c r="J40" s="113"/>
      <c r="K40" s="113"/>
      <c r="L40" s="196"/>
      <c r="M40" s="113"/>
    </row>
    <row r="41" spans="2:13" ht="15" customHeight="1">
      <c r="B41" s="108" t="s">
        <v>397</v>
      </c>
      <c r="C41" s="109" t="s">
        <v>151</v>
      </c>
      <c r="D41" s="109" t="s">
        <v>504</v>
      </c>
      <c r="E41" s="118">
        <v>4.88</v>
      </c>
      <c r="F41" s="109" t="s">
        <v>516</v>
      </c>
      <c r="I41" s="108" t="s">
        <v>397</v>
      </c>
      <c r="J41" s="113"/>
      <c r="K41" s="113"/>
      <c r="L41" s="196"/>
      <c r="M41" s="113"/>
    </row>
    <row r="42" spans="2:13" ht="15" customHeight="1">
      <c r="B42" s="108" t="s">
        <v>399</v>
      </c>
      <c r="C42" s="109" t="s">
        <v>154</v>
      </c>
      <c r="D42" s="109" t="s">
        <v>504</v>
      </c>
      <c r="E42" s="118">
        <v>6.5</v>
      </c>
      <c r="F42" s="109" t="s">
        <v>527</v>
      </c>
      <c r="I42" s="108" t="s">
        <v>399</v>
      </c>
      <c r="J42" s="113"/>
      <c r="K42" s="113"/>
      <c r="L42" s="196"/>
      <c r="M42" s="113"/>
    </row>
    <row r="43" spans="2:13" ht="15" customHeight="1">
      <c r="B43" s="108" t="s">
        <v>401</v>
      </c>
      <c r="C43" s="109" t="s">
        <v>156</v>
      </c>
      <c r="D43" s="109" t="s">
        <v>504</v>
      </c>
      <c r="E43" s="118">
        <v>5</v>
      </c>
      <c r="F43" s="109" t="s">
        <v>516</v>
      </c>
      <c r="I43" s="108" t="s">
        <v>401</v>
      </c>
      <c r="J43" s="113"/>
      <c r="K43" s="113"/>
      <c r="L43" s="196"/>
      <c r="M43" s="113"/>
    </row>
    <row r="44" spans="2:13" ht="15" customHeight="1">
      <c r="B44" s="108" t="s">
        <v>403</v>
      </c>
      <c r="C44" s="109" t="s">
        <v>157</v>
      </c>
      <c r="D44" s="109" t="s">
        <v>504</v>
      </c>
      <c r="E44" s="118">
        <v>4</v>
      </c>
      <c r="F44" s="109" t="s">
        <v>528</v>
      </c>
      <c r="I44" s="108" t="s">
        <v>403</v>
      </c>
      <c r="J44" s="113"/>
      <c r="K44" s="113"/>
      <c r="L44" s="196"/>
      <c r="M44" s="113"/>
    </row>
    <row r="45" spans="2:13" ht="15" customHeight="1">
      <c r="B45" s="117" t="s">
        <v>405</v>
      </c>
      <c r="C45" s="111"/>
      <c r="D45" s="111"/>
      <c r="E45" s="119"/>
      <c r="F45" s="111"/>
      <c r="I45" s="115" t="s">
        <v>405</v>
      </c>
      <c r="J45" s="113"/>
      <c r="K45" s="113"/>
      <c r="L45" s="196"/>
      <c r="M45" s="113"/>
    </row>
    <row r="46" spans="2:13" ht="15" customHeight="1">
      <c r="B46" s="115"/>
      <c r="C46" s="112"/>
      <c r="D46" s="112"/>
      <c r="E46" s="112"/>
      <c r="F46" s="112"/>
      <c r="I46" s="115"/>
      <c r="J46" s="113"/>
      <c r="K46" s="113"/>
      <c r="L46" s="113"/>
      <c r="M46" s="113"/>
    </row>
    <row r="47" spans="2:13" ht="15" customHeight="1">
      <c r="B47" s="115"/>
      <c r="C47" s="113"/>
      <c r="D47" s="113"/>
      <c r="E47" s="113"/>
      <c r="F47" s="113"/>
      <c r="I47" s="115"/>
      <c r="J47" s="113"/>
      <c r="K47" s="113"/>
      <c r="L47" s="113"/>
      <c r="M47" s="113"/>
    </row>
    <row r="48" spans="2:13" ht="15" customHeight="1">
      <c r="B48" s="115"/>
      <c r="C48" s="113"/>
      <c r="D48" s="113"/>
      <c r="E48" s="113"/>
      <c r="F48" s="113"/>
      <c r="I48" s="115"/>
      <c r="J48" s="113"/>
      <c r="K48" s="113"/>
      <c r="L48" s="113"/>
      <c r="M48" s="113"/>
    </row>
    <row r="49" spans="2:13" ht="15" customHeight="1">
      <c r="B49" s="23" t="s">
        <v>335</v>
      </c>
      <c r="C49" s="23"/>
      <c r="D49" s="23"/>
      <c r="I49" s="23" t="s">
        <v>335</v>
      </c>
      <c r="J49" s="195"/>
      <c r="K49" s="195"/>
      <c r="L49" s="114"/>
      <c r="M49" s="114"/>
    </row>
    <row r="50" spans="10:13" ht="15" customHeight="1">
      <c r="J50" s="114"/>
      <c r="K50" s="114"/>
      <c r="L50" s="114"/>
      <c r="M50" s="114"/>
    </row>
    <row r="51" spans="3:13" ht="15" customHeight="1">
      <c r="C51" s="19" t="s">
        <v>529</v>
      </c>
      <c r="D51" s="19"/>
      <c r="E51" s="6"/>
      <c r="F51" s="2"/>
      <c r="J51" s="188"/>
      <c r="K51" s="188"/>
      <c r="L51" s="189"/>
      <c r="M51" s="190"/>
    </row>
    <row r="52" spans="10:13" ht="15" customHeight="1">
      <c r="J52" s="114"/>
      <c r="K52" s="114"/>
      <c r="L52" s="114"/>
      <c r="M52" s="114"/>
    </row>
    <row r="53" spans="3:13" ht="12.75">
      <c r="C53" s="11"/>
      <c r="D53" s="11"/>
      <c r="E53" s="11"/>
      <c r="F53" s="92" t="s">
        <v>261</v>
      </c>
      <c r="J53" s="10"/>
      <c r="K53" s="10"/>
      <c r="L53" s="10"/>
      <c r="M53" s="191"/>
    </row>
    <row r="54" spans="3:13" ht="12.75">
      <c r="C54" s="93"/>
      <c r="D54" s="93"/>
      <c r="E54" s="93"/>
      <c r="F54" s="92" t="s">
        <v>501</v>
      </c>
      <c r="J54" s="192"/>
      <c r="K54" s="192"/>
      <c r="L54" s="192"/>
      <c r="M54" s="191"/>
    </row>
    <row r="55" spans="3:13" ht="12.75">
      <c r="C55" s="93" t="str">
        <f>CONCATENATE("Created On: ",MF121TP1!C3)</f>
        <v>Created On: 02/11/2021</v>
      </c>
      <c r="D55" s="93"/>
      <c r="E55" s="93"/>
      <c r="F55" s="95" t="str">
        <f>CONCATENATE(MF121TP1!D3," Reporting Period")</f>
        <v>2020 Reporting Period</v>
      </c>
      <c r="J55" s="192"/>
      <c r="K55" s="192"/>
      <c r="L55" s="192"/>
      <c r="M55" s="191"/>
    </row>
    <row r="56" spans="2:13" ht="12.75">
      <c r="B56" s="107" t="s">
        <v>339</v>
      </c>
      <c r="C56" s="106" t="s">
        <v>97</v>
      </c>
      <c r="D56" s="110" t="s">
        <v>340</v>
      </c>
      <c r="E56" s="110" t="s">
        <v>502</v>
      </c>
      <c r="F56" s="110" t="s">
        <v>503</v>
      </c>
      <c r="I56" s="107" t="s">
        <v>339</v>
      </c>
      <c r="J56" s="193"/>
      <c r="K56" s="193"/>
      <c r="L56" s="193"/>
      <c r="M56" s="193"/>
    </row>
    <row r="57" spans="1:13" ht="15" customHeight="1">
      <c r="A57" s="23"/>
      <c r="B57" s="108" t="s">
        <v>410</v>
      </c>
      <c r="C57" s="109"/>
      <c r="D57" s="109"/>
      <c r="E57" s="118"/>
      <c r="F57" s="109"/>
      <c r="H57" s="23"/>
      <c r="I57" s="108" t="s">
        <v>410</v>
      </c>
      <c r="J57" s="113"/>
      <c r="K57" s="113"/>
      <c r="L57" s="196"/>
      <c r="M57" s="113"/>
    </row>
    <row r="58" spans="2:13" ht="15" customHeight="1">
      <c r="B58" s="108" t="s">
        <v>412</v>
      </c>
      <c r="C58" s="109"/>
      <c r="D58" s="109"/>
      <c r="E58" s="118"/>
      <c r="F58" s="109"/>
      <c r="I58" s="108" t="s">
        <v>412</v>
      </c>
      <c r="J58" s="113"/>
      <c r="K58" s="113"/>
      <c r="L58" s="196"/>
      <c r="M58" s="113"/>
    </row>
    <row r="59" spans="2:13" ht="15" customHeight="1">
      <c r="B59" s="108" t="s">
        <v>414</v>
      </c>
      <c r="C59" s="109"/>
      <c r="D59" s="109"/>
      <c r="E59" s="118"/>
      <c r="F59" s="109"/>
      <c r="I59" s="108" t="s">
        <v>414</v>
      </c>
      <c r="J59" s="113"/>
      <c r="K59" s="113"/>
      <c r="L59" s="196"/>
      <c r="M59" s="113"/>
    </row>
    <row r="60" spans="2:13" ht="15" customHeight="1">
      <c r="B60" s="108" t="s">
        <v>416</v>
      </c>
      <c r="C60" s="109"/>
      <c r="D60" s="109"/>
      <c r="E60" s="118"/>
      <c r="F60" s="109"/>
      <c r="I60" s="108" t="s">
        <v>416</v>
      </c>
      <c r="J60" s="113"/>
      <c r="K60" s="113"/>
      <c r="L60" s="196"/>
      <c r="M60" s="113"/>
    </row>
    <row r="61" spans="2:13" ht="15" customHeight="1">
      <c r="B61" s="108" t="s">
        <v>418</v>
      </c>
      <c r="C61" s="109"/>
      <c r="D61" s="109"/>
      <c r="E61" s="118"/>
      <c r="F61" s="109"/>
      <c r="I61" s="108" t="s">
        <v>418</v>
      </c>
      <c r="J61" s="113"/>
      <c r="K61" s="113"/>
      <c r="L61" s="196"/>
      <c r="M61" s="113"/>
    </row>
    <row r="62" spans="2:13" ht="15" customHeight="1">
      <c r="B62" s="108" t="s">
        <v>420</v>
      </c>
      <c r="C62" s="109"/>
      <c r="D62" s="109"/>
      <c r="E62" s="118"/>
      <c r="F62" s="109"/>
      <c r="I62" s="108" t="s">
        <v>420</v>
      </c>
      <c r="J62" s="113"/>
      <c r="K62" s="113"/>
      <c r="L62" s="196"/>
      <c r="M62" s="113"/>
    </row>
    <row r="63" spans="2:13" ht="15" customHeight="1">
      <c r="B63" s="108" t="s">
        <v>63</v>
      </c>
      <c r="C63" s="109"/>
      <c r="D63" s="109"/>
      <c r="E63" s="118"/>
      <c r="F63" s="109"/>
      <c r="I63" s="108" t="s">
        <v>63</v>
      </c>
      <c r="J63" s="113"/>
      <c r="K63" s="113"/>
      <c r="L63" s="196"/>
      <c r="M63" s="113"/>
    </row>
    <row r="64" spans="2:13" ht="15" customHeight="1">
      <c r="B64" s="108" t="s">
        <v>193</v>
      </c>
      <c r="C64" s="109"/>
      <c r="D64" s="109"/>
      <c r="E64" s="118"/>
      <c r="F64" s="109"/>
      <c r="I64" s="108" t="s">
        <v>193</v>
      </c>
      <c r="J64" s="113"/>
      <c r="K64" s="113"/>
      <c r="L64" s="196"/>
      <c r="M64" s="113"/>
    </row>
    <row r="65" spans="2:13" ht="15" customHeight="1">
      <c r="B65" s="108" t="s">
        <v>424</v>
      </c>
      <c r="C65" s="109"/>
      <c r="D65" s="109"/>
      <c r="E65" s="118"/>
      <c r="F65" s="109"/>
      <c r="I65" s="108" t="s">
        <v>424</v>
      </c>
      <c r="J65" s="113"/>
      <c r="K65" s="113"/>
      <c r="L65" s="196"/>
      <c r="M65" s="113"/>
    </row>
    <row r="66" spans="2:13" ht="15" customHeight="1">
      <c r="B66" s="108" t="s">
        <v>426</v>
      </c>
      <c r="C66" s="109"/>
      <c r="D66" s="109"/>
      <c r="E66" s="118"/>
      <c r="F66" s="109"/>
      <c r="I66" s="108" t="s">
        <v>426</v>
      </c>
      <c r="J66" s="113"/>
      <c r="K66" s="113"/>
      <c r="L66" s="196"/>
      <c r="M66" s="113"/>
    </row>
    <row r="67" spans="2:13" ht="15" customHeight="1">
      <c r="B67" s="108" t="s">
        <v>428</v>
      </c>
      <c r="C67" s="109"/>
      <c r="D67" s="109"/>
      <c r="E67" s="118"/>
      <c r="F67" s="109"/>
      <c r="I67" s="108" t="s">
        <v>428</v>
      </c>
      <c r="J67" s="113"/>
      <c r="K67" s="113"/>
      <c r="L67" s="196"/>
      <c r="M67" s="113"/>
    </row>
    <row r="68" spans="2:13" ht="15" customHeight="1">
      <c r="B68" s="108" t="s">
        <v>239</v>
      </c>
      <c r="C68" s="109"/>
      <c r="D68" s="109"/>
      <c r="E68" s="118"/>
      <c r="F68" s="109"/>
      <c r="I68" s="108" t="s">
        <v>239</v>
      </c>
      <c r="J68" s="113"/>
      <c r="K68" s="113"/>
      <c r="L68" s="196"/>
      <c r="M68" s="113"/>
    </row>
    <row r="69" spans="2:13" ht="15" customHeight="1">
      <c r="B69" s="108" t="s">
        <v>179</v>
      </c>
      <c r="C69" s="109"/>
      <c r="D69" s="109"/>
      <c r="E69" s="118"/>
      <c r="F69" s="109"/>
      <c r="I69" s="108" t="s">
        <v>179</v>
      </c>
      <c r="J69" s="113"/>
      <c r="K69" s="113"/>
      <c r="L69" s="196"/>
      <c r="M69" s="113"/>
    </row>
    <row r="70" spans="2:13" ht="15" customHeight="1">
      <c r="B70" s="108" t="s">
        <v>238</v>
      </c>
      <c r="C70" s="109"/>
      <c r="D70" s="109"/>
      <c r="E70" s="118"/>
      <c r="F70" s="109"/>
      <c r="I70" s="108" t="s">
        <v>238</v>
      </c>
      <c r="J70" s="113"/>
      <c r="K70" s="113"/>
      <c r="L70" s="196"/>
      <c r="M70" s="113"/>
    </row>
    <row r="71" spans="2:13" ht="15" customHeight="1">
      <c r="B71" s="108" t="s">
        <v>178</v>
      </c>
      <c r="C71" s="109"/>
      <c r="D71" s="109"/>
      <c r="E71" s="118"/>
      <c r="F71" s="109"/>
      <c r="I71" s="108" t="s">
        <v>178</v>
      </c>
      <c r="J71" s="113"/>
      <c r="K71" s="113"/>
      <c r="L71" s="196"/>
      <c r="M71" s="113"/>
    </row>
    <row r="72" spans="2:13" ht="15" customHeight="1">
      <c r="B72" s="108" t="s">
        <v>165</v>
      </c>
      <c r="C72" s="109"/>
      <c r="D72" s="109"/>
      <c r="E72" s="118"/>
      <c r="F72" s="109"/>
      <c r="I72" s="108" t="s">
        <v>165</v>
      </c>
      <c r="J72" s="113"/>
      <c r="K72" s="113"/>
      <c r="L72" s="196"/>
      <c r="M72" s="113"/>
    </row>
    <row r="73" spans="2:13" ht="15" customHeight="1">
      <c r="B73" s="108" t="s">
        <v>82</v>
      </c>
      <c r="C73" s="109"/>
      <c r="D73" s="109"/>
      <c r="E73" s="118"/>
      <c r="F73" s="109"/>
      <c r="I73" s="108" t="s">
        <v>82</v>
      </c>
      <c r="J73" s="113"/>
      <c r="K73" s="113"/>
      <c r="L73" s="196"/>
      <c r="M73" s="113"/>
    </row>
    <row r="74" spans="2:13" ht="15" customHeight="1">
      <c r="B74" s="108" t="s">
        <v>436</v>
      </c>
      <c r="C74" s="109"/>
      <c r="D74" s="109"/>
      <c r="E74" s="118"/>
      <c r="F74" s="109"/>
      <c r="I74" s="108" t="s">
        <v>436</v>
      </c>
      <c r="J74" s="113"/>
      <c r="K74" s="113"/>
      <c r="L74" s="196"/>
      <c r="M74" s="113"/>
    </row>
    <row r="75" spans="2:13" ht="15" customHeight="1">
      <c r="B75" s="108" t="s">
        <v>438</v>
      </c>
      <c r="C75" s="109"/>
      <c r="D75" s="109"/>
      <c r="E75" s="118"/>
      <c r="F75" s="109"/>
      <c r="I75" s="108" t="s">
        <v>438</v>
      </c>
      <c r="J75" s="113"/>
      <c r="K75" s="113"/>
      <c r="L75" s="196"/>
      <c r="M75" s="113"/>
    </row>
    <row r="76" spans="2:13" ht="15" customHeight="1">
      <c r="B76" s="108" t="s">
        <v>440</v>
      </c>
      <c r="C76" s="109"/>
      <c r="D76" s="109"/>
      <c r="E76" s="118"/>
      <c r="F76" s="109"/>
      <c r="I76" s="108" t="s">
        <v>440</v>
      </c>
      <c r="J76" s="113"/>
      <c r="K76" s="113"/>
      <c r="L76" s="196"/>
      <c r="M76" s="113"/>
    </row>
    <row r="77" spans="2:13" ht="15" customHeight="1">
      <c r="B77" s="108" t="s">
        <v>442</v>
      </c>
      <c r="C77" s="109"/>
      <c r="D77" s="109"/>
      <c r="E77" s="118"/>
      <c r="F77" s="109"/>
      <c r="I77" s="108" t="s">
        <v>442</v>
      </c>
      <c r="J77" s="113"/>
      <c r="K77" s="113"/>
      <c r="L77" s="196"/>
      <c r="M77" s="113"/>
    </row>
    <row r="78" spans="2:13" ht="15" customHeight="1">
      <c r="B78" s="108" t="s">
        <v>443</v>
      </c>
      <c r="C78" s="109"/>
      <c r="D78" s="109"/>
      <c r="E78" s="118"/>
      <c r="F78" s="109"/>
      <c r="I78" s="108" t="s">
        <v>443</v>
      </c>
      <c r="J78" s="113"/>
      <c r="K78" s="113"/>
      <c r="L78" s="196"/>
      <c r="M78" s="113"/>
    </row>
    <row r="79" spans="2:13" ht="15" customHeight="1">
      <c r="B79" s="108" t="s">
        <v>445</v>
      </c>
      <c r="C79" s="109"/>
      <c r="D79" s="109"/>
      <c r="E79" s="118"/>
      <c r="F79" s="109"/>
      <c r="I79" s="108" t="s">
        <v>445</v>
      </c>
      <c r="J79" s="113"/>
      <c r="K79" s="113"/>
      <c r="L79" s="196"/>
      <c r="M79" s="113"/>
    </row>
    <row r="80" spans="2:13" ht="15" customHeight="1">
      <c r="B80" s="108" t="s">
        <v>447</v>
      </c>
      <c r="C80" s="109"/>
      <c r="D80" s="109"/>
      <c r="E80" s="118"/>
      <c r="F80" s="109"/>
      <c r="I80" s="108" t="s">
        <v>447</v>
      </c>
      <c r="J80" s="113"/>
      <c r="K80" s="113"/>
      <c r="L80" s="196"/>
      <c r="M80" s="113"/>
    </row>
    <row r="81" spans="2:13" ht="15" customHeight="1">
      <c r="B81" s="108" t="s">
        <v>449</v>
      </c>
      <c r="C81" s="109"/>
      <c r="D81" s="109"/>
      <c r="E81" s="118"/>
      <c r="F81" s="109"/>
      <c r="I81" s="108" t="s">
        <v>449</v>
      </c>
      <c r="J81" s="113"/>
      <c r="K81" s="113"/>
      <c r="L81" s="196"/>
      <c r="M81" s="113"/>
    </row>
    <row r="82" spans="2:13" ht="15" customHeight="1">
      <c r="B82" s="108" t="s">
        <v>451</v>
      </c>
      <c r="C82" s="109"/>
      <c r="D82" s="109"/>
      <c r="E82" s="118"/>
      <c r="F82" s="109"/>
      <c r="I82" s="108" t="s">
        <v>451</v>
      </c>
      <c r="J82" s="113"/>
      <c r="K82" s="113"/>
      <c r="L82" s="196"/>
      <c r="M82" s="113"/>
    </row>
    <row r="83" spans="2:13" ht="15" customHeight="1">
      <c r="B83" s="108" t="s">
        <v>453</v>
      </c>
      <c r="C83" s="109"/>
      <c r="D83" s="109"/>
      <c r="E83" s="118"/>
      <c r="F83" s="109"/>
      <c r="I83" s="108" t="s">
        <v>453</v>
      </c>
      <c r="J83" s="113"/>
      <c r="K83" s="113"/>
      <c r="L83" s="196"/>
      <c r="M83" s="113"/>
    </row>
    <row r="84" spans="2:13" ht="15" customHeight="1">
      <c r="B84" s="108" t="s">
        <v>455</v>
      </c>
      <c r="C84" s="109"/>
      <c r="D84" s="109"/>
      <c r="E84" s="118"/>
      <c r="F84" s="109"/>
      <c r="I84" s="108" t="s">
        <v>455</v>
      </c>
      <c r="J84" s="113"/>
      <c r="K84" s="113"/>
      <c r="L84" s="196"/>
      <c r="M84" s="113"/>
    </row>
    <row r="85" spans="2:13" ht="15" customHeight="1">
      <c r="B85" s="108" t="s">
        <v>456</v>
      </c>
      <c r="C85" s="109"/>
      <c r="D85" s="109"/>
      <c r="E85" s="118"/>
      <c r="F85" s="109"/>
      <c r="I85" s="108" t="s">
        <v>456</v>
      </c>
      <c r="J85" s="113"/>
      <c r="K85" s="113"/>
      <c r="L85" s="196"/>
      <c r="M85" s="113"/>
    </row>
    <row r="86" spans="2:13" ht="15" customHeight="1">
      <c r="B86" s="108" t="s">
        <v>458</v>
      </c>
      <c r="C86" s="109"/>
      <c r="D86" s="109"/>
      <c r="E86" s="118"/>
      <c r="F86" s="109"/>
      <c r="I86" s="108" t="s">
        <v>458</v>
      </c>
      <c r="J86" s="113"/>
      <c r="K86" s="113"/>
      <c r="L86" s="196"/>
      <c r="M86" s="113"/>
    </row>
    <row r="87" spans="2:13" ht="15" customHeight="1">
      <c r="B87" s="108" t="s">
        <v>459</v>
      </c>
      <c r="C87" s="109"/>
      <c r="D87" s="109"/>
      <c r="E87" s="118"/>
      <c r="F87" s="109"/>
      <c r="I87" s="108" t="s">
        <v>459</v>
      </c>
      <c r="J87" s="113"/>
      <c r="K87" s="113"/>
      <c r="L87" s="196"/>
      <c r="M87" s="113"/>
    </row>
    <row r="88" spans="2:13" ht="15" customHeight="1">
      <c r="B88" s="108" t="s">
        <v>460</v>
      </c>
      <c r="C88" s="109"/>
      <c r="D88" s="109"/>
      <c r="E88" s="118"/>
      <c r="F88" s="109"/>
      <c r="I88" s="108" t="s">
        <v>460</v>
      </c>
      <c r="J88" s="113"/>
      <c r="K88" s="113"/>
      <c r="L88" s="196"/>
      <c r="M88" s="113"/>
    </row>
    <row r="89" spans="2:13" ht="15" customHeight="1">
      <c r="B89" s="108" t="s">
        <v>461</v>
      </c>
      <c r="C89" s="109"/>
      <c r="D89" s="109"/>
      <c r="E89" s="118"/>
      <c r="F89" s="109"/>
      <c r="I89" s="108" t="s">
        <v>461</v>
      </c>
      <c r="J89" s="113"/>
      <c r="K89" s="113"/>
      <c r="L89" s="196"/>
      <c r="M89" s="113"/>
    </row>
    <row r="90" spans="2:13" ht="15" customHeight="1">
      <c r="B90" s="108" t="s">
        <v>462</v>
      </c>
      <c r="C90" s="109"/>
      <c r="D90" s="109"/>
      <c r="E90" s="118"/>
      <c r="F90" s="109"/>
      <c r="I90" s="108" t="s">
        <v>462</v>
      </c>
      <c r="J90" s="113"/>
      <c r="K90" s="113"/>
      <c r="L90" s="196"/>
      <c r="M90" s="113"/>
    </row>
    <row r="91" spans="2:13" ht="15" customHeight="1">
      <c r="B91" s="108" t="s">
        <v>463</v>
      </c>
      <c r="C91" s="109"/>
      <c r="D91" s="109"/>
      <c r="E91" s="118"/>
      <c r="F91" s="109"/>
      <c r="I91" s="108" t="s">
        <v>463</v>
      </c>
      <c r="J91" s="113"/>
      <c r="K91" s="113"/>
      <c r="L91" s="196"/>
      <c r="M91" s="113"/>
    </row>
  </sheetData>
  <sheetProtection/>
  <printOptions/>
  <pageMargins left="0.7" right="0.7" top="0.75" bottom="0.75" header="0.3" footer="0.3"/>
  <pageSetup horizontalDpi="600" verticalDpi="600" orientation="portrait" r:id="rId1"/>
  <colBreaks count="1" manualBreakCount="1">
    <brk id="7" max="94" man="1"/>
  </colBreaks>
  <ignoredErrors>
    <ignoredError sqref="B11:B45 B57:B91" numberStoredAsText="1"/>
  </ignoredErrors>
</worksheet>
</file>

<file path=xl/worksheets/sheet15.xml><?xml version="1.0" encoding="utf-8"?>
<worksheet xmlns="http://schemas.openxmlformats.org/spreadsheetml/2006/main" xmlns:r="http://schemas.openxmlformats.org/officeDocument/2006/relationships">
  <sheetPr codeName="Sheet15"/>
  <dimension ref="A2:E54"/>
  <sheetViews>
    <sheetView zoomScalePageLayoutView="0" workbookViewId="0" topLeftCell="A1">
      <selection activeCell="A1" sqref="A1"/>
    </sheetView>
  </sheetViews>
  <sheetFormatPr defaultColWidth="9.140625" defaultRowHeight="12.75"/>
  <cols>
    <col min="1" max="1" width="4.7109375" style="0" customWidth="1"/>
    <col min="2" max="2" width="9.140625" style="0" hidden="1" customWidth="1"/>
    <col min="3" max="3" width="10.7109375" style="0" customWidth="1"/>
    <col min="4" max="5" width="27.7109375" style="0" customWidth="1"/>
    <col min="6" max="6" width="4.7109375" style="0" customWidth="1"/>
  </cols>
  <sheetData>
    <row r="2" spans="2:4" ht="12.75" hidden="1">
      <c r="B2" t="s">
        <v>0</v>
      </c>
      <c r="C2" t="s">
        <v>80</v>
      </c>
      <c r="D2" t="s">
        <v>8</v>
      </c>
    </row>
    <row r="3" spans="2:3" ht="12.75" hidden="1">
      <c r="B3" s="23" t="s">
        <v>354</v>
      </c>
      <c r="C3" s="23"/>
    </row>
    <row r="5" spans="3:5" ht="20.25">
      <c r="C5" s="19" t="s">
        <v>530</v>
      </c>
      <c r="D5" s="6"/>
      <c r="E5" s="2"/>
    </row>
    <row r="6" spans="3:5" ht="18">
      <c r="C6" s="139" t="str">
        <f>CONCATENATE(MF33G_Jan_Mar!G3,", ",MF33G_Jan_Mar!H3," Reporting Period")</f>
        <v>October, 2020 Reporting Period</v>
      </c>
      <c r="D6" s="139"/>
      <c r="E6" s="139"/>
    </row>
    <row r="7" spans="3:5" ht="12.75">
      <c r="C7" s="17" t="str">
        <f>CONCATENATE("Created On: ",MF33G_Jan_Mar!F3)</f>
        <v>Created On: 02/11/2021</v>
      </c>
      <c r="D7" s="17"/>
      <c r="E7" s="140"/>
    </row>
    <row r="8" spans="3:5" ht="12.75">
      <c r="C8" s="93"/>
      <c r="D8" s="93"/>
      <c r="E8" s="92"/>
    </row>
    <row r="9" spans="3:5" ht="12.75">
      <c r="C9" s="140" t="s">
        <v>531</v>
      </c>
      <c r="D9" s="17"/>
      <c r="E9" s="94"/>
    </row>
    <row r="10" spans="2:5" ht="12.75">
      <c r="B10" s="107" t="s">
        <v>339</v>
      </c>
      <c r="C10" s="106" t="s">
        <v>532</v>
      </c>
      <c r="D10" s="110" t="s">
        <v>263</v>
      </c>
      <c r="E10" s="110" t="s">
        <v>264</v>
      </c>
    </row>
    <row r="11" spans="2:5" ht="9.75" customHeight="1">
      <c r="B11" s="107"/>
      <c r="C11" s="33"/>
      <c r="D11" s="133"/>
      <c r="E11" s="133"/>
    </row>
    <row r="12" spans="1:5" ht="19.5" customHeight="1">
      <c r="A12" s="23"/>
      <c r="B12" s="108" t="s">
        <v>62</v>
      </c>
      <c r="C12" s="126" t="s">
        <v>533</v>
      </c>
      <c r="D12" s="134">
        <v>375</v>
      </c>
      <c r="E12" s="134">
        <v>372</v>
      </c>
    </row>
    <row r="13" spans="1:5" ht="9.75" customHeight="1">
      <c r="A13" s="23"/>
      <c r="B13" s="108"/>
      <c r="C13" s="127"/>
      <c r="D13" s="135"/>
      <c r="E13" s="135"/>
    </row>
    <row r="14" spans="1:5" ht="9.75" customHeight="1">
      <c r="A14" s="23"/>
      <c r="B14" s="108"/>
      <c r="C14" s="128"/>
      <c r="D14" s="136"/>
      <c r="E14" s="136"/>
    </row>
    <row r="15" spans="2:5" ht="19.5" customHeight="1">
      <c r="B15" s="108" t="s">
        <v>81</v>
      </c>
      <c r="C15" s="96" t="s">
        <v>534</v>
      </c>
      <c r="D15" s="137">
        <v>413</v>
      </c>
      <c r="E15" s="137">
        <v>368</v>
      </c>
    </row>
    <row r="16" spans="2:5" ht="9.75" customHeight="1">
      <c r="B16" s="108"/>
      <c r="C16" s="129"/>
      <c r="D16" s="138"/>
      <c r="E16" s="138"/>
    </row>
    <row r="17" spans="2:5" ht="9.75" customHeight="1">
      <c r="B17" s="108"/>
      <c r="C17" s="130"/>
      <c r="D17" s="133"/>
      <c r="E17" s="133"/>
    </row>
    <row r="18" spans="2:5" ht="19.5" customHeight="1">
      <c r="B18" s="108" t="s">
        <v>164</v>
      </c>
      <c r="C18" s="96" t="s">
        <v>535</v>
      </c>
      <c r="D18" s="137">
        <v>377</v>
      </c>
      <c r="E18" s="137">
        <v>280</v>
      </c>
    </row>
    <row r="19" spans="2:5" ht="9.75" customHeight="1">
      <c r="B19" s="108"/>
      <c r="C19" s="129"/>
      <c r="D19" s="138"/>
      <c r="E19" s="138"/>
    </row>
    <row r="20" spans="2:5" ht="9.75" customHeight="1">
      <c r="B20" s="108"/>
      <c r="C20" s="130"/>
      <c r="D20" s="133"/>
      <c r="E20" s="133"/>
    </row>
    <row r="21" spans="2:5" ht="19.5" customHeight="1">
      <c r="B21" s="108" t="s">
        <v>67</v>
      </c>
      <c r="C21" s="96" t="s">
        <v>536</v>
      </c>
      <c r="D21" s="137">
        <v>443</v>
      </c>
      <c r="E21" s="137">
        <v>384</v>
      </c>
    </row>
    <row r="22" spans="2:5" ht="9.75" customHeight="1">
      <c r="B22" s="108"/>
      <c r="C22" s="131"/>
      <c r="D22" s="138"/>
      <c r="E22" s="138"/>
    </row>
    <row r="23" spans="2:5" ht="9.75" customHeight="1">
      <c r="B23" s="108"/>
      <c r="C23" s="132"/>
      <c r="D23" s="133"/>
      <c r="E23" s="133"/>
    </row>
    <row r="24" spans="2:5" ht="19.5" customHeight="1">
      <c r="B24" s="108" t="s">
        <v>192</v>
      </c>
      <c r="C24" s="96" t="s">
        <v>537</v>
      </c>
      <c r="D24" s="137">
        <v>248</v>
      </c>
      <c r="E24" s="137">
        <v>160</v>
      </c>
    </row>
    <row r="25" spans="2:5" ht="9.75" customHeight="1">
      <c r="B25" s="108"/>
      <c r="C25" s="129"/>
      <c r="D25" s="138"/>
      <c r="E25" s="138"/>
    </row>
    <row r="26" spans="2:5" ht="9.75" customHeight="1">
      <c r="B26" s="108"/>
      <c r="C26" s="130"/>
      <c r="D26" s="133"/>
      <c r="E26" s="133"/>
    </row>
    <row r="27" spans="2:5" ht="19.5" customHeight="1">
      <c r="B27" s="108" t="s">
        <v>207</v>
      </c>
      <c r="C27" s="96" t="s">
        <v>538</v>
      </c>
      <c r="D27" s="137">
        <v>489</v>
      </c>
      <c r="E27" s="137">
        <v>326</v>
      </c>
    </row>
    <row r="28" spans="2:5" ht="9.75" customHeight="1">
      <c r="B28" s="108"/>
      <c r="C28" s="129"/>
      <c r="D28" s="138"/>
      <c r="E28" s="138"/>
    </row>
    <row r="29" spans="2:5" ht="9.75" customHeight="1">
      <c r="B29" s="108"/>
      <c r="C29" s="130"/>
      <c r="D29" s="133"/>
      <c r="E29" s="133"/>
    </row>
    <row r="30" spans="2:5" ht="19.5" customHeight="1">
      <c r="B30" s="108" t="s">
        <v>237</v>
      </c>
      <c r="C30" s="96" t="s">
        <v>539</v>
      </c>
      <c r="D30" s="137">
        <v>365</v>
      </c>
      <c r="E30" s="137">
        <v>371</v>
      </c>
    </row>
    <row r="31" spans="2:5" ht="9.75" customHeight="1">
      <c r="B31" s="108"/>
      <c r="C31" s="129"/>
      <c r="D31" s="138"/>
      <c r="E31" s="138"/>
    </row>
    <row r="32" spans="2:5" ht="9.75" customHeight="1">
      <c r="B32" s="108"/>
      <c r="C32" s="130"/>
      <c r="D32" s="133"/>
      <c r="E32" s="133"/>
    </row>
    <row r="33" spans="2:5" ht="19.5" customHeight="1">
      <c r="B33" s="108" t="s">
        <v>259</v>
      </c>
      <c r="C33" s="96" t="s">
        <v>540</v>
      </c>
      <c r="D33" s="137">
        <v>46</v>
      </c>
      <c r="E33" s="137">
        <v>55</v>
      </c>
    </row>
    <row r="34" spans="2:5" ht="9.75" customHeight="1">
      <c r="B34" s="108"/>
      <c r="C34" s="129"/>
      <c r="D34" s="138"/>
      <c r="E34" s="138"/>
    </row>
    <row r="35" spans="2:5" ht="12.75">
      <c r="B35" s="108"/>
      <c r="C35" s="107"/>
      <c r="D35" s="107"/>
      <c r="E35" s="107"/>
    </row>
    <row r="36" spans="2:5" ht="18">
      <c r="B36" s="108"/>
      <c r="C36" s="151" t="s">
        <v>541</v>
      </c>
      <c r="D36" s="140"/>
      <c r="E36" s="140"/>
    </row>
    <row r="37" spans="2:5" ht="12.75">
      <c r="B37" s="108"/>
      <c r="C37" s="107" t="s">
        <v>542</v>
      </c>
      <c r="D37" s="107"/>
      <c r="E37" s="107"/>
    </row>
    <row r="38" spans="2:5" ht="12.75">
      <c r="B38" s="108"/>
      <c r="C38" s="107"/>
      <c r="D38" s="107"/>
      <c r="E38" s="107"/>
    </row>
    <row r="39" spans="2:5" ht="12.75">
      <c r="B39" s="108"/>
      <c r="C39" s="107"/>
      <c r="D39" s="107"/>
      <c r="E39" s="107"/>
    </row>
    <row r="40" spans="2:5" ht="12.75">
      <c r="B40" s="108"/>
      <c r="C40" s="107"/>
      <c r="D40" s="107"/>
      <c r="E40" s="107"/>
    </row>
    <row r="41" spans="2:5" ht="12.75">
      <c r="B41" s="108"/>
      <c r="C41" s="107"/>
      <c r="D41" s="107"/>
      <c r="E41" s="107"/>
    </row>
    <row r="42" spans="2:5" ht="12.75">
      <c r="B42" s="108"/>
      <c r="C42" s="107"/>
      <c r="D42" s="107"/>
      <c r="E42" s="107"/>
    </row>
    <row r="43" spans="2:5" ht="12.75">
      <c r="B43" s="108"/>
      <c r="C43" s="107"/>
      <c r="D43" s="107"/>
      <c r="E43" s="107"/>
    </row>
    <row r="44" spans="2:5" ht="12.75">
      <c r="B44" s="108"/>
      <c r="C44" s="107"/>
      <c r="D44" s="107"/>
      <c r="E44" s="107"/>
    </row>
    <row r="45" spans="2:5" ht="12.75">
      <c r="B45" s="108"/>
      <c r="C45" s="107"/>
      <c r="D45" s="107"/>
      <c r="E45" s="107"/>
    </row>
    <row r="46" spans="2:5" ht="12.75">
      <c r="B46" s="108"/>
      <c r="C46" s="107"/>
      <c r="D46" s="107"/>
      <c r="E46" s="107"/>
    </row>
    <row r="47" spans="2:5" ht="12.75">
      <c r="B47" s="108"/>
      <c r="C47" s="107"/>
      <c r="D47" s="107"/>
      <c r="E47" s="107"/>
    </row>
    <row r="48" spans="2:5" ht="12.75">
      <c r="B48" s="108"/>
      <c r="C48" s="107"/>
      <c r="D48" s="107"/>
      <c r="E48" s="107"/>
    </row>
    <row r="49" spans="2:5" ht="12.75">
      <c r="B49" s="108"/>
      <c r="C49" s="107"/>
      <c r="D49" s="107"/>
      <c r="E49" s="107"/>
    </row>
    <row r="50" spans="2:5" ht="12.75">
      <c r="B50" s="108"/>
      <c r="C50" s="107"/>
      <c r="D50" s="107"/>
      <c r="E50" s="107"/>
    </row>
    <row r="51" spans="2:5" ht="12.75">
      <c r="B51" s="108"/>
      <c r="C51" s="107"/>
      <c r="D51" s="107"/>
      <c r="E51" s="107"/>
    </row>
    <row r="52" spans="2:5" ht="12.75">
      <c r="B52" s="108"/>
      <c r="C52" s="107"/>
      <c r="D52" s="107"/>
      <c r="E52" s="107"/>
    </row>
    <row r="53" spans="2:5" ht="12.75">
      <c r="B53" s="108"/>
      <c r="C53" s="107"/>
      <c r="D53" s="107"/>
      <c r="E53" s="107"/>
    </row>
    <row r="54" spans="2:5" ht="12.75">
      <c r="B54" s="108"/>
      <c r="C54" s="107"/>
      <c r="D54" s="107"/>
      <c r="E54" s="107"/>
    </row>
  </sheetData>
  <sheetProtection/>
  <printOptions/>
  <pageMargins left="0.7" right="0.7" top="0.75" bottom="0.75" header="0.3" footer="0.3"/>
  <pageSetup horizontalDpi="600" verticalDpi="600" orientation="portrait" r:id="rId1"/>
  <ignoredErrors>
    <ignoredError sqref="B12" numberStoredAsText="1"/>
  </ignoredErrors>
</worksheet>
</file>

<file path=xl/worksheets/sheet16.xml><?xml version="1.0" encoding="utf-8"?>
<worksheet xmlns="http://schemas.openxmlformats.org/spreadsheetml/2006/main" xmlns:r="http://schemas.openxmlformats.org/officeDocument/2006/relationships">
  <sheetPr codeName="Sheet14"/>
  <dimension ref="B3:E23"/>
  <sheetViews>
    <sheetView zoomScalePageLayoutView="0" workbookViewId="0" topLeftCell="A1">
      <selection activeCell="P18" sqref="P17:P18"/>
    </sheetView>
  </sheetViews>
  <sheetFormatPr defaultColWidth="9.140625" defaultRowHeight="12.75"/>
  <cols>
    <col min="3" max="3" width="18.140625" style="0" customWidth="1"/>
  </cols>
  <sheetData>
    <row r="3" spans="2:5" ht="12.75">
      <c r="B3" s="124"/>
      <c r="C3" s="123" t="s">
        <v>543</v>
      </c>
      <c r="D3" s="121"/>
      <c r="E3" s="122"/>
    </row>
    <row r="4" spans="2:5" ht="12.75">
      <c r="B4" s="125"/>
      <c r="C4" s="120" t="s">
        <v>87</v>
      </c>
      <c r="D4" s="120" t="s">
        <v>544</v>
      </c>
      <c r="E4" s="120">
        <v>1</v>
      </c>
    </row>
    <row r="5" spans="2:5" ht="12.75">
      <c r="B5" s="125"/>
      <c r="C5" s="120" t="s">
        <v>89</v>
      </c>
      <c r="D5" s="120" t="s">
        <v>545</v>
      </c>
      <c r="E5" s="120">
        <v>2</v>
      </c>
    </row>
    <row r="6" spans="2:5" ht="12.75">
      <c r="B6" s="125"/>
      <c r="C6" s="120" t="s">
        <v>90</v>
      </c>
      <c r="D6" s="120" t="s">
        <v>546</v>
      </c>
      <c r="E6" s="120">
        <v>3</v>
      </c>
    </row>
    <row r="7" spans="2:5" ht="12.75">
      <c r="B7" s="125"/>
      <c r="C7" s="120" t="s">
        <v>166</v>
      </c>
      <c r="D7" s="120" t="s">
        <v>547</v>
      </c>
      <c r="E7" s="120">
        <v>4</v>
      </c>
    </row>
    <row r="8" spans="2:5" ht="12.75">
      <c r="B8" s="125"/>
      <c r="C8" s="120" t="s">
        <v>167</v>
      </c>
      <c r="D8" s="120" t="s">
        <v>167</v>
      </c>
      <c r="E8" s="120">
        <v>5</v>
      </c>
    </row>
    <row r="9" spans="2:5" ht="12.75">
      <c r="B9" s="125"/>
      <c r="C9" s="120" t="s">
        <v>168</v>
      </c>
      <c r="D9" s="120" t="s">
        <v>548</v>
      </c>
      <c r="E9" s="120">
        <v>6</v>
      </c>
    </row>
    <row r="10" spans="2:5" ht="12.75">
      <c r="B10" s="125"/>
      <c r="C10" s="120" t="s">
        <v>180</v>
      </c>
      <c r="D10" s="120" t="s">
        <v>549</v>
      </c>
      <c r="E10" s="120">
        <v>7</v>
      </c>
    </row>
    <row r="11" spans="2:5" ht="12.75">
      <c r="B11" s="125"/>
      <c r="C11" s="120" t="s">
        <v>181</v>
      </c>
      <c r="D11" s="120" t="s">
        <v>550</v>
      </c>
      <c r="E11" s="120">
        <v>8</v>
      </c>
    </row>
    <row r="12" spans="2:5" ht="12.75">
      <c r="B12" s="125"/>
      <c r="C12" s="120" t="s">
        <v>182</v>
      </c>
      <c r="D12" s="120" t="s">
        <v>551</v>
      </c>
      <c r="E12" s="120">
        <v>9</v>
      </c>
    </row>
    <row r="13" spans="2:5" ht="12.75">
      <c r="B13" s="125"/>
      <c r="C13" s="120" t="s">
        <v>18</v>
      </c>
      <c r="D13" s="120" t="s">
        <v>552</v>
      </c>
      <c r="E13" s="120">
        <v>10</v>
      </c>
    </row>
    <row r="14" spans="2:5" ht="12.75">
      <c r="B14" s="125"/>
      <c r="C14" s="120" t="s">
        <v>194</v>
      </c>
      <c r="D14" s="120" t="s">
        <v>553</v>
      </c>
      <c r="E14" s="120">
        <v>11</v>
      </c>
    </row>
    <row r="15" spans="2:5" ht="12.75">
      <c r="B15" s="125"/>
      <c r="C15" s="120" t="s">
        <v>195</v>
      </c>
      <c r="D15" s="120" t="s">
        <v>554</v>
      </c>
      <c r="E15" s="120">
        <v>12</v>
      </c>
    </row>
    <row r="23" ht="12.75">
      <c r="C23" t="s">
        <v>555</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K35"/>
  <sheetViews>
    <sheetView tabSelected="1" zoomScalePageLayoutView="0" workbookViewId="0" topLeftCell="A40">
      <selection activeCell="H16" sqref="H16"/>
    </sheetView>
  </sheetViews>
  <sheetFormatPr defaultColWidth="9.140625" defaultRowHeight="12.75"/>
  <sheetData>
    <row r="1" ht="12.75">
      <c r="K1" s="141"/>
    </row>
    <row r="2" spans="1:11" ht="18">
      <c r="A2" s="143" t="s">
        <v>39</v>
      </c>
      <c r="K2" s="141"/>
    </row>
    <row r="3" ht="12.75">
      <c r="K3" s="141"/>
    </row>
    <row r="4" spans="1:11" ht="25.5">
      <c r="A4" s="4" t="s">
        <v>40</v>
      </c>
      <c r="B4" s="2"/>
      <c r="C4" s="2"/>
      <c r="D4" s="2"/>
      <c r="E4" s="2"/>
      <c r="F4" s="2"/>
      <c r="G4" s="2"/>
      <c r="H4" s="2"/>
      <c r="I4" s="2"/>
      <c r="J4" s="2"/>
      <c r="K4" s="141"/>
    </row>
    <row r="5" ht="12.75">
      <c r="K5" s="141"/>
    </row>
    <row r="6" spans="1:11" ht="12.75">
      <c r="A6" s="141" t="s">
        <v>41</v>
      </c>
      <c r="B6" s="2"/>
      <c r="C6" s="2"/>
      <c r="D6" s="2"/>
      <c r="E6" s="2"/>
      <c r="F6" s="2"/>
      <c r="G6" s="2"/>
      <c r="H6" s="2"/>
      <c r="I6" s="2"/>
      <c r="J6" s="2"/>
      <c r="K6" s="141"/>
    </row>
    <row r="7" spans="1:11" ht="12.75">
      <c r="A7" s="142" t="s">
        <v>42</v>
      </c>
      <c r="B7" s="2"/>
      <c r="C7" s="2"/>
      <c r="D7" s="2"/>
      <c r="E7" s="2"/>
      <c r="F7" s="2"/>
      <c r="G7" s="2"/>
      <c r="H7" s="2"/>
      <c r="I7" s="2"/>
      <c r="J7" s="2"/>
      <c r="K7" s="141"/>
    </row>
    <row r="8" spans="1:11" ht="12.75">
      <c r="A8" s="141"/>
      <c r="B8" s="2"/>
      <c r="C8" s="2"/>
      <c r="D8" s="2"/>
      <c r="E8" s="2"/>
      <c r="F8" s="2"/>
      <c r="G8" s="2"/>
      <c r="H8" s="2"/>
      <c r="I8" s="2"/>
      <c r="J8" s="2"/>
      <c r="K8" s="141"/>
    </row>
    <row r="9" spans="1:11" ht="12.75">
      <c r="A9" s="141" t="s">
        <v>43</v>
      </c>
      <c r="B9" s="2"/>
      <c r="C9" s="2"/>
      <c r="D9" s="2"/>
      <c r="E9" s="2"/>
      <c r="F9" s="2"/>
      <c r="G9" s="2"/>
      <c r="H9" s="2"/>
      <c r="I9" s="2"/>
      <c r="J9" s="2"/>
      <c r="K9" s="141"/>
    </row>
    <row r="10" spans="1:11" ht="12.75">
      <c r="A10" s="141"/>
      <c r="B10" s="2"/>
      <c r="C10" s="2"/>
      <c r="D10" s="2"/>
      <c r="E10" s="2"/>
      <c r="F10" s="2"/>
      <c r="G10" s="2"/>
      <c r="H10" s="2"/>
      <c r="I10" s="2"/>
      <c r="J10" s="2"/>
      <c r="K10" s="141"/>
    </row>
    <row r="11" spans="1:11" ht="12.75">
      <c r="A11" s="141" t="s">
        <v>44</v>
      </c>
      <c r="B11" s="2"/>
      <c r="C11" s="2"/>
      <c r="D11" s="2"/>
      <c r="E11" s="2"/>
      <c r="F11" s="2"/>
      <c r="G11" s="2"/>
      <c r="H11" s="2"/>
      <c r="I11" s="2"/>
      <c r="J11" s="2"/>
      <c r="K11" s="141"/>
    </row>
    <row r="12" spans="1:11" ht="12.75">
      <c r="A12" s="141"/>
      <c r="B12" s="2"/>
      <c r="C12" s="2"/>
      <c r="D12" s="2"/>
      <c r="E12" s="2"/>
      <c r="F12" s="2"/>
      <c r="G12" s="2"/>
      <c r="H12" s="2"/>
      <c r="I12" s="2"/>
      <c r="J12" s="2"/>
      <c r="K12" s="141"/>
    </row>
    <row r="13" spans="1:11" ht="12.75">
      <c r="A13" s="141" t="s">
        <v>556</v>
      </c>
      <c r="B13" s="2"/>
      <c r="C13" s="2"/>
      <c r="D13" s="2"/>
      <c r="E13" s="2"/>
      <c r="F13" s="2"/>
      <c r="G13" s="2"/>
      <c r="H13" s="2"/>
      <c r="I13" s="2"/>
      <c r="J13" s="2"/>
      <c r="K13" s="141"/>
    </row>
    <row r="14" spans="1:11" ht="12.75">
      <c r="A14" s="141" t="s">
        <v>45</v>
      </c>
      <c r="B14" s="2"/>
      <c r="C14" s="2"/>
      <c r="D14" s="2"/>
      <c r="E14" s="2"/>
      <c r="F14" s="2"/>
      <c r="G14" s="2"/>
      <c r="H14" s="2"/>
      <c r="I14" s="2"/>
      <c r="J14" s="2"/>
      <c r="K14" s="141"/>
    </row>
    <row r="15" spans="1:11" ht="12.75">
      <c r="A15" s="141" t="s">
        <v>46</v>
      </c>
      <c r="B15" s="2"/>
      <c r="C15" s="2"/>
      <c r="D15" s="2"/>
      <c r="E15" s="2"/>
      <c r="F15" s="2"/>
      <c r="G15" s="2"/>
      <c r="H15" s="2"/>
      <c r="I15" s="2"/>
      <c r="J15" s="2"/>
      <c r="K15" s="141"/>
    </row>
    <row r="16" spans="1:11" ht="12.75">
      <c r="A16" s="141" t="s">
        <v>47</v>
      </c>
      <c r="B16" s="2"/>
      <c r="C16" s="2"/>
      <c r="D16" s="2"/>
      <c r="E16" s="2"/>
      <c r="F16" s="2"/>
      <c r="G16" s="2"/>
      <c r="H16" s="2"/>
      <c r="I16" s="2"/>
      <c r="J16" s="2"/>
      <c r="K16" s="141"/>
    </row>
    <row r="17" spans="1:11" ht="12.75">
      <c r="A17" s="141" t="s">
        <v>48</v>
      </c>
      <c r="B17" s="2"/>
      <c r="C17" s="2"/>
      <c r="D17" s="2"/>
      <c r="E17" s="2"/>
      <c r="F17" s="2"/>
      <c r="G17" s="2"/>
      <c r="H17" s="2"/>
      <c r="I17" s="2"/>
      <c r="J17" s="2"/>
      <c r="K17" s="141"/>
    </row>
    <row r="18" spans="1:11" ht="12.75">
      <c r="A18" s="141"/>
      <c r="B18" s="2"/>
      <c r="C18" s="2"/>
      <c r="D18" s="2"/>
      <c r="E18" s="2"/>
      <c r="F18" s="2"/>
      <c r="G18" s="2"/>
      <c r="H18" s="2"/>
      <c r="I18" s="2"/>
      <c r="J18" s="2"/>
      <c r="K18" s="141"/>
    </row>
    <row r="19" spans="1:11" ht="12.75">
      <c r="A19" s="141" t="s">
        <v>557</v>
      </c>
      <c r="B19" s="2"/>
      <c r="C19" s="2"/>
      <c r="D19" s="2"/>
      <c r="E19" s="2"/>
      <c r="F19" s="2"/>
      <c r="G19" s="2"/>
      <c r="H19" s="2"/>
      <c r="I19" s="2"/>
      <c r="J19" s="2"/>
      <c r="K19" s="141"/>
    </row>
    <row r="20" spans="1:11" ht="12.75">
      <c r="A20" s="141" t="s">
        <v>558</v>
      </c>
      <c r="B20" s="2"/>
      <c r="C20" s="2"/>
      <c r="D20" s="2"/>
      <c r="E20" s="2"/>
      <c r="F20" s="2"/>
      <c r="G20" s="2"/>
      <c r="H20" s="2"/>
      <c r="I20" s="2"/>
      <c r="J20" s="2"/>
      <c r="K20" s="141"/>
    </row>
    <row r="21" ht="12.75">
      <c r="K21" s="141"/>
    </row>
    <row r="22" ht="12.75">
      <c r="K22" s="141"/>
    </row>
    <row r="23" ht="12.75">
      <c r="K23" s="141"/>
    </row>
    <row r="24" spans="1:11" ht="20.25">
      <c r="A24" s="5" t="s">
        <v>49</v>
      </c>
      <c r="B24" s="2"/>
      <c r="C24" s="2"/>
      <c r="D24" s="2"/>
      <c r="E24" s="2"/>
      <c r="F24" s="2"/>
      <c r="G24" s="2"/>
      <c r="H24" s="2"/>
      <c r="I24" s="2"/>
      <c r="J24" s="2"/>
      <c r="K24" s="141"/>
    </row>
    <row r="25" ht="12.75">
      <c r="K25" s="141"/>
    </row>
    <row r="26" spans="1:11" ht="25.5">
      <c r="A26" s="4" t="s">
        <v>50</v>
      </c>
      <c r="B26" s="2"/>
      <c r="C26" s="2"/>
      <c r="D26" s="2"/>
      <c r="E26" s="2"/>
      <c r="F26" s="2"/>
      <c r="G26" s="2"/>
      <c r="H26" s="2"/>
      <c r="I26" s="2"/>
      <c r="J26" s="2"/>
      <c r="K26" s="141"/>
    </row>
    <row r="27" spans="1:11" ht="12.75">
      <c r="A27" s="4"/>
      <c r="B27" s="2"/>
      <c r="C27" s="2"/>
      <c r="D27" s="2"/>
      <c r="E27" s="2"/>
      <c r="F27" s="2"/>
      <c r="G27" s="2"/>
      <c r="H27" s="2"/>
      <c r="I27" s="2"/>
      <c r="J27" s="2"/>
      <c r="K27" s="141"/>
    </row>
    <row r="28" spans="1:11" ht="12.75">
      <c r="A28" s="141" t="s">
        <v>41</v>
      </c>
      <c r="B28" s="2"/>
      <c r="C28" s="2"/>
      <c r="D28" s="2"/>
      <c r="E28" s="2"/>
      <c r="F28" s="2"/>
      <c r="G28" s="2"/>
      <c r="H28" s="2"/>
      <c r="I28" s="2"/>
      <c r="J28" s="2"/>
      <c r="K28" s="141"/>
    </row>
    <row r="29" spans="1:11" ht="12.75">
      <c r="A29" s="142" t="s">
        <v>42</v>
      </c>
      <c r="B29" s="2"/>
      <c r="C29" s="2"/>
      <c r="D29" s="2"/>
      <c r="E29" s="2"/>
      <c r="F29" s="2"/>
      <c r="G29" s="2"/>
      <c r="H29" s="2"/>
      <c r="I29" s="2"/>
      <c r="J29" s="2"/>
      <c r="K29" s="141"/>
    </row>
    <row r="30" ht="12.75">
      <c r="K30" s="141"/>
    </row>
    <row r="31" ht="12.75">
      <c r="K31" s="141"/>
    </row>
    <row r="32" spans="1:11" ht="38.25">
      <c r="A32" s="4" t="s">
        <v>51</v>
      </c>
      <c r="B32" s="4"/>
      <c r="C32" s="4"/>
      <c r="D32" s="4"/>
      <c r="E32" s="4"/>
      <c r="F32" s="4"/>
      <c r="G32" s="4"/>
      <c r="H32" s="4"/>
      <c r="I32" s="4"/>
      <c r="J32" s="4"/>
      <c r="K32" s="141"/>
    </row>
    <row r="33" ht="12.75">
      <c r="K33" s="141"/>
    </row>
    <row r="34" ht="12.75">
      <c r="K34" s="141"/>
    </row>
    <row r="35" spans="1:11" ht="51">
      <c r="A35" s="4" t="s">
        <v>52</v>
      </c>
      <c r="B35" s="4"/>
      <c r="C35" s="4"/>
      <c r="D35" s="4"/>
      <c r="E35" s="4"/>
      <c r="F35" s="4"/>
      <c r="G35" s="4"/>
      <c r="H35" s="4"/>
      <c r="I35" s="4"/>
      <c r="J35" s="4"/>
      <c r="K35" s="141"/>
    </row>
  </sheetData>
  <sheetProtection/>
  <hyperlinks>
    <hyperlink ref="A7" r:id="rId1" display="https://www.fhwa.dot.gov/ohim/mmfr/mmfrpage.htm"/>
    <hyperlink ref="A29" r:id="rId2" display="https://www.fhwa.dot.gov/ohim/mmfr/mmfrpage.htm"/>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A2:M36"/>
  <sheetViews>
    <sheetView zoomScalePageLayoutView="0" workbookViewId="0" topLeftCell="A1">
      <selection activeCell="A8" sqref="A8"/>
    </sheetView>
  </sheetViews>
  <sheetFormatPr defaultColWidth="9.140625" defaultRowHeight="12.75"/>
  <sheetData>
    <row r="2" spans="1:13" ht="12.75" hidden="1">
      <c r="A2" s="29" t="s">
        <v>0</v>
      </c>
      <c r="B2" s="29" t="s">
        <v>53</v>
      </c>
      <c r="C2" s="29" t="s">
        <v>7</v>
      </c>
      <c r="D2" s="29" t="s">
        <v>8</v>
      </c>
      <c r="E2" s="29" t="s">
        <v>54</v>
      </c>
      <c r="F2" s="29" t="s">
        <v>55</v>
      </c>
      <c r="G2" s="29" t="s">
        <v>56</v>
      </c>
      <c r="H2" s="29" t="s">
        <v>57</v>
      </c>
      <c r="I2" s="29" t="s">
        <v>58</v>
      </c>
      <c r="J2" s="29" t="s">
        <v>59</v>
      </c>
      <c r="K2" s="29" t="s">
        <v>60</v>
      </c>
      <c r="L2" s="29" t="s">
        <v>9</v>
      </c>
      <c r="M2" s="29" t="s">
        <v>61</v>
      </c>
    </row>
    <row r="3" spans="1:13" ht="12.75" hidden="1">
      <c r="A3" s="30" t="s">
        <v>62</v>
      </c>
      <c r="B3" s="29" t="s">
        <v>63</v>
      </c>
      <c r="C3" s="29" t="s">
        <v>18</v>
      </c>
      <c r="D3" s="29" t="s">
        <v>19</v>
      </c>
      <c r="E3" s="29" t="s">
        <v>64</v>
      </c>
      <c r="F3" s="29" t="s">
        <v>65</v>
      </c>
      <c r="G3" s="29" t="s">
        <v>66</v>
      </c>
      <c r="H3" s="29" t="s">
        <v>67</v>
      </c>
      <c r="I3" s="29" t="s">
        <v>68</v>
      </c>
      <c r="J3" s="29" t="s">
        <v>69</v>
      </c>
      <c r="K3" s="29" t="s">
        <v>70</v>
      </c>
      <c r="L3" s="29" t="s">
        <v>20</v>
      </c>
      <c r="M3" s="29" t="s">
        <v>21</v>
      </c>
    </row>
    <row r="4" spans="1:13" ht="12.75">
      <c r="A4" s="29"/>
      <c r="B4" s="29"/>
      <c r="C4" s="29"/>
      <c r="D4" s="29"/>
      <c r="E4" s="29"/>
      <c r="F4" s="29"/>
      <c r="G4" s="29"/>
      <c r="H4" s="29"/>
      <c r="I4" s="29"/>
      <c r="J4" s="29"/>
      <c r="K4" s="29"/>
      <c r="L4" s="29"/>
      <c r="M4" s="29"/>
    </row>
    <row r="5" spans="1:10" ht="23.25">
      <c r="A5" s="3" t="s">
        <v>71</v>
      </c>
      <c r="B5" s="6"/>
      <c r="C5" s="6"/>
      <c r="D5" s="6"/>
      <c r="E5" s="6"/>
      <c r="F5" s="6"/>
      <c r="G5" s="6"/>
      <c r="H5" s="6"/>
      <c r="I5" s="6"/>
      <c r="J5" s="6"/>
    </row>
    <row r="6" spans="1:10" ht="15">
      <c r="A6" s="7" t="str">
        <f>CONCATENATE("Created On: ",K3,)</f>
        <v>Created On: 02/11/2021</v>
      </c>
      <c r="B6" s="7"/>
      <c r="C6" s="7"/>
      <c r="D6" s="7"/>
      <c r="E6" s="7"/>
      <c r="F6" s="7"/>
      <c r="G6" s="7"/>
      <c r="H6" s="7"/>
      <c r="I6" s="7"/>
      <c r="J6" s="7"/>
    </row>
    <row r="7" spans="1:10" ht="15">
      <c r="A7" s="7" t="str">
        <f>CONCATENATE(C3," ",D3," Reporting Period")</f>
        <v>October 2020 Reporting Period</v>
      </c>
      <c r="B7" s="7"/>
      <c r="C7" s="7"/>
      <c r="D7" s="7"/>
      <c r="E7" s="7"/>
      <c r="F7" s="7"/>
      <c r="G7" s="7"/>
      <c r="H7" s="7"/>
      <c r="I7" s="7"/>
      <c r="J7" s="7"/>
    </row>
    <row r="10" ht="15.75">
      <c r="A10" s="31" t="s">
        <v>72</v>
      </c>
    </row>
    <row r="12" spans="1:10" ht="25.5">
      <c r="A12" s="4" t="str">
        <f>CONCATENATE("Based on State-reported data (",B3," entries) and estimated data where States did not report, gasoline consumption for ",M3," ",D3," changed by ",E3," percent compared to the same period in ",L3,". (1)")</f>
        <v>Based on State-reported data (42 entries) and estimated data where States did not report, gasoline consumption for January - October 2020 changed by -13.3 percent compared to the same period in 2019. (1)</v>
      </c>
      <c r="B12" s="4"/>
      <c r="C12" s="4"/>
      <c r="D12" s="4"/>
      <c r="E12" s="4"/>
      <c r="F12" s="4"/>
      <c r="G12" s="4"/>
      <c r="H12" s="4"/>
      <c r="I12" s="4"/>
      <c r="J12" s="4"/>
    </row>
    <row r="14" spans="1:10" ht="102">
      <c r="A14" s="4" t="s">
        <v>73</v>
      </c>
      <c r="B14" s="4"/>
      <c r="C14" s="4"/>
      <c r="D14" s="4"/>
      <c r="E14" s="4"/>
      <c r="F14" s="4"/>
      <c r="G14" s="4"/>
      <c r="H14" s="4"/>
      <c r="I14" s="4"/>
      <c r="J14" s="4"/>
    </row>
    <row r="15" spans="1:10" ht="12.75">
      <c r="A15" s="4" t="s">
        <v>74</v>
      </c>
      <c r="B15" s="4"/>
      <c r="C15" s="4"/>
      <c r="D15" s="4"/>
      <c r="E15" s="4"/>
      <c r="F15" s="4"/>
      <c r="G15" s="4"/>
      <c r="H15" s="4"/>
      <c r="I15" s="4"/>
      <c r="J15" s="4"/>
    </row>
    <row r="18" ht="24.75" customHeight="1">
      <c r="A18" s="31" t="s">
        <v>75</v>
      </c>
    </row>
    <row r="19" s="22" customFormat="1" ht="12.75">
      <c r="A19" s="21"/>
    </row>
    <row r="20" spans="1:10" ht="51">
      <c r="A20" s="4" t="str">
        <f>CONCATENATE("All States levy volume taxes on gasoline and diesel fuel. The rates in effect for ",D3," are shown in the table MF-121T. The gasoline rates vary from a low of  ",F3," cents per gallon to ",G3," cents with an average of ",J3," cents.","Five States provide for full or partial exemptions for gasohol, a blend of 90 percent gasoline and 10 percent fuel alcohol. Diesel rates vary from ",H3," cents to ",I3," cents per gallon.")</f>
        <v>All States levy volume taxes on gasoline and diesel fuel. The rates in effect for 2020 are shown in the table MF-121T. The gasoline rates vary from a low of  8.009 cents per gallon to 57.6 cents with an average of 27.9 cents.Five States provide for full or partial exemptions for gasohol, a blend of 90 percent gasoline and 10 percent fuel alcohol. Diesel rates vary from 4 cents to 74.1 cents per gallon.</v>
      </c>
      <c r="B20" s="4"/>
      <c r="C20" s="4"/>
      <c r="D20" s="4"/>
      <c r="E20" s="4"/>
      <c r="F20" s="4"/>
      <c r="G20" s="4"/>
      <c r="H20" s="4"/>
      <c r="I20" s="4"/>
      <c r="J20" s="4"/>
    </row>
    <row r="22" spans="1:10" ht="51">
      <c r="A22" s="4" t="s">
        <v>76</v>
      </c>
      <c r="B22" s="4"/>
      <c r="C22" s="4"/>
      <c r="D22" s="4"/>
      <c r="E22" s="4"/>
      <c r="F22" s="4"/>
      <c r="G22" s="4"/>
      <c r="H22" s="4"/>
      <c r="I22" s="4"/>
      <c r="J22" s="4"/>
    </row>
    <row r="35" spans="1:10" ht="33.75">
      <c r="A35" s="8" t="str">
        <f>CONCATENATE("(1) This percentage change is a comparison for those States for which data are available for the report month. However, the percentage change on the national mapis a comparison of cumulative data for all States--reported and estimated--for which both ",L3," and ",D3," data are available.")</f>
        <v>(1) This percentage change is a comparison for those States for which data are available for the report month. However, the percentage change on the national mapis a comparison of cumulative data for all States--reported and estimated--for which both 2019 and 2020 data are available.</v>
      </c>
      <c r="B35" s="4"/>
      <c r="C35" s="4"/>
      <c r="D35" s="4"/>
      <c r="E35" s="4"/>
      <c r="F35" s="4"/>
      <c r="G35" s="4"/>
      <c r="H35" s="4"/>
      <c r="I35" s="4"/>
      <c r="J35" s="4"/>
    </row>
    <row r="36" spans="2:10" ht="12.75">
      <c r="B36" s="8"/>
      <c r="C36" s="8"/>
      <c r="D36" s="8"/>
      <c r="E36" s="8"/>
      <c r="F36" s="8"/>
      <c r="G36" s="8"/>
      <c r="H36" s="8"/>
      <c r="I36" s="8"/>
      <c r="J36" s="8"/>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B2:K71"/>
  <sheetViews>
    <sheetView zoomScale="130" zoomScaleNormal="130" zoomScalePageLayoutView="0" workbookViewId="0" topLeftCell="A10">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7.5" customHeight="1" hidden="1">
      <c r="B2" s="29" t="s">
        <v>0</v>
      </c>
      <c r="C2" s="29" t="s">
        <v>77</v>
      </c>
      <c r="D2" s="29" t="s">
        <v>78</v>
      </c>
      <c r="E2" s="29" t="s">
        <v>79</v>
      </c>
      <c r="F2" s="29" t="s">
        <v>80</v>
      </c>
      <c r="G2" s="29" t="s">
        <v>7</v>
      </c>
      <c r="H2" s="29" t="s">
        <v>8</v>
      </c>
      <c r="I2" s="29"/>
      <c r="J2" s="29"/>
      <c r="K2" s="29"/>
    </row>
    <row r="3" spans="2:11" ht="7.5" customHeight="1" hidden="1">
      <c r="B3" s="30" t="s">
        <v>81</v>
      </c>
      <c r="C3" s="29" t="s">
        <v>82</v>
      </c>
      <c r="D3" s="29" t="s">
        <v>82</v>
      </c>
      <c r="E3" s="29" t="s">
        <v>82</v>
      </c>
      <c r="F3" s="29" t="s">
        <v>70</v>
      </c>
      <c r="G3" s="29" t="s">
        <v>18</v>
      </c>
      <c r="H3" s="29" t="s">
        <v>19</v>
      </c>
      <c r="I3" s="29"/>
      <c r="J3" s="29"/>
      <c r="K3" s="29"/>
    </row>
    <row r="4" spans="2:11" ht="7.5" customHeight="1">
      <c r="B4" s="29"/>
      <c r="C4" s="29"/>
      <c r="D4" s="29"/>
      <c r="E4" s="29"/>
      <c r="F4" s="29"/>
      <c r="G4" s="29"/>
      <c r="H4" s="29"/>
      <c r="I4" s="29"/>
      <c r="J4" s="29"/>
      <c r="K4" s="29"/>
    </row>
    <row r="5" spans="2:11" ht="22.5" customHeight="1">
      <c r="B5" s="3" t="s">
        <v>83</v>
      </c>
      <c r="C5" s="6"/>
      <c r="D5" s="6"/>
      <c r="E5" s="6"/>
      <c r="F5" s="6"/>
      <c r="G5" s="6"/>
      <c r="H5" s="6"/>
      <c r="I5" s="6"/>
      <c r="J5" s="6"/>
      <c r="K5" s="6"/>
    </row>
    <row r="6" spans="2:11" ht="15" customHeight="1">
      <c r="B6" s="7" t="s">
        <v>84</v>
      </c>
      <c r="C6" s="7"/>
      <c r="D6" s="7"/>
      <c r="E6" s="7"/>
      <c r="F6" s="7"/>
      <c r="G6" s="7"/>
      <c r="H6" s="7"/>
      <c r="I6" s="7"/>
      <c r="J6" s="7"/>
      <c r="K6" s="7"/>
    </row>
    <row r="7" spans="2:11" ht="9" customHeight="1">
      <c r="B7" s="7"/>
      <c r="C7" s="7"/>
      <c r="D7" s="7"/>
      <c r="E7" s="7"/>
      <c r="F7" s="7"/>
      <c r="G7" s="7"/>
      <c r="H7" s="7"/>
      <c r="I7" s="7"/>
      <c r="J7" s="69"/>
      <c r="K7" s="69" t="s">
        <v>85</v>
      </c>
    </row>
    <row r="8" spans="2:11" ht="12" customHeight="1">
      <c r="B8" s="39" t="str">
        <f>CONCATENATE("Created On: ",F3)</f>
        <v>Created On: 02/11/2021</v>
      </c>
      <c r="F8" s="39" t="s">
        <v>86</v>
      </c>
      <c r="K8" s="69" t="str">
        <f>CONCATENATE(G3," ",H3," Reporting Period")</f>
        <v>October 2020 Reporting Period</v>
      </c>
    </row>
    <row r="9" spans="2:11" ht="12" customHeight="1">
      <c r="B9" s="153"/>
      <c r="C9" s="153" t="s">
        <v>87</v>
      </c>
      <c r="D9" s="154" t="s">
        <v>88</v>
      </c>
      <c r="E9" s="154"/>
      <c r="F9" s="153" t="s">
        <v>89</v>
      </c>
      <c r="G9" s="154" t="s">
        <v>88</v>
      </c>
      <c r="H9" s="154"/>
      <c r="I9" s="153" t="s">
        <v>90</v>
      </c>
      <c r="J9" s="154" t="s">
        <v>88</v>
      </c>
      <c r="K9" s="154"/>
    </row>
    <row r="10" spans="2:11" ht="12" customHeight="1">
      <c r="B10" s="155" t="s">
        <v>91</v>
      </c>
      <c r="C10" s="156" t="str">
        <f>C3</f>
        <v>52</v>
      </c>
      <c r="D10" s="157" t="s">
        <v>92</v>
      </c>
      <c r="E10" s="157"/>
      <c r="F10" s="156" t="str">
        <f>D3</f>
        <v>52</v>
      </c>
      <c r="G10" s="157" t="s">
        <v>92</v>
      </c>
      <c r="H10" s="157"/>
      <c r="I10" s="156" t="str">
        <f>E3</f>
        <v>52</v>
      </c>
      <c r="J10" s="157" t="s">
        <v>92</v>
      </c>
      <c r="K10" s="157"/>
    </row>
    <row r="11" spans="2:11" ht="12" customHeight="1">
      <c r="B11" s="155"/>
      <c r="C11" s="155" t="str">
        <f>CONCATENATE("(",C3," Entities)")</f>
        <v>(52 Entities)</v>
      </c>
      <c r="D11" s="157" t="s">
        <v>93</v>
      </c>
      <c r="E11" s="157"/>
      <c r="F11" s="155" t="str">
        <f>CONCATENATE("(",D3," Entities)")</f>
        <v>(52 Entities)</v>
      </c>
      <c r="G11" s="157" t="s">
        <v>93</v>
      </c>
      <c r="H11" s="157"/>
      <c r="I11" s="155" t="str">
        <f>CONCATENATE("(",E3," Entities)")</f>
        <v>(52 Entities)</v>
      </c>
      <c r="J11" s="157" t="s">
        <v>93</v>
      </c>
      <c r="K11" s="157"/>
    </row>
    <row r="12" spans="2:11" ht="16.5" customHeight="1">
      <c r="B12" s="158"/>
      <c r="C12" s="158" t="s">
        <v>94</v>
      </c>
      <c r="D12" s="159" t="s">
        <v>95</v>
      </c>
      <c r="E12" s="159" t="s">
        <v>96</v>
      </c>
      <c r="F12" s="158" t="s">
        <v>94</v>
      </c>
      <c r="G12" s="159" t="s">
        <v>95</v>
      </c>
      <c r="H12" s="159" t="s">
        <v>96</v>
      </c>
      <c r="I12" s="158" t="s">
        <v>94</v>
      </c>
      <c r="J12" s="159" t="s">
        <v>95</v>
      </c>
      <c r="K12" s="159" t="s">
        <v>96</v>
      </c>
    </row>
    <row r="13" spans="2:11" ht="7.5" customHeight="1" hidden="1">
      <c r="B13" s="39" t="s">
        <v>97</v>
      </c>
      <c r="C13" s="39" t="s">
        <v>98</v>
      </c>
      <c r="D13" s="39" t="s">
        <v>99</v>
      </c>
      <c r="E13" s="39" t="s">
        <v>100</v>
      </c>
      <c r="F13" s="39" t="s">
        <v>101</v>
      </c>
      <c r="G13" s="39" t="s">
        <v>102</v>
      </c>
      <c r="H13" s="39" t="s">
        <v>103</v>
      </c>
      <c r="I13" s="39" t="s">
        <v>104</v>
      </c>
      <c r="J13" s="39" t="s">
        <v>105</v>
      </c>
      <c r="K13" s="39" t="s">
        <v>106</v>
      </c>
    </row>
    <row r="14" spans="2:11" ht="7.5" customHeight="1" hidden="1">
      <c r="B14" s="40"/>
      <c r="C14" s="40">
        <v>0</v>
      </c>
      <c r="D14" s="41">
        <v>0</v>
      </c>
      <c r="E14" s="41">
        <v>0</v>
      </c>
      <c r="F14" s="40">
        <v>0</v>
      </c>
      <c r="G14" s="41">
        <v>0</v>
      </c>
      <c r="H14" s="41">
        <v>0</v>
      </c>
      <c r="I14" s="40">
        <v>0</v>
      </c>
      <c r="J14" s="41">
        <v>0</v>
      </c>
      <c r="K14" s="41">
        <v>0</v>
      </c>
    </row>
    <row r="15" spans="2:11" ht="9" customHeight="1">
      <c r="B15" s="58" t="s">
        <v>107</v>
      </c>
      <c r="C15" s="49">
        <v>256632119</v>
      </c>
      <c r="D15" s="49">
        <v>256632119</v>
      </c>
      <c r="E15" s="62">
        <v>11.9</v>
      </c>
      <c r="F15" s="49">
        <v>246376600</v>
      </c>
      <c r="G15" s="49">
        <v>503008719</v>
      </c>
      <c r="H15" s="62">
        <v>13.6</v>
      </c>
      <c r="I15" s="49">
        <v>239028200</v>
      </c>
      <c r="J15" s="49">
        <v>742036919</v>
      </c>
      <c r="K15" s="62">
        <v>12.8</v>
      </c>
    </row>
    <row r="16" spans="2:11" ht="9" customHeight="1">
      <c r="B16" s="53" t="s">
        <v>108</v>
      </c>
      <c r="C16" s="50">
        <v>22444384</v>
      </c>
      <c r="D16" s="50">
        <v>22444384</v>
      </c>
      <c r="E16" s="63">
        <v>4.7</v>
      </c>
      <c r="F16" s="50">
        <v>20743852</v>
      </c>
      <c r="G16" s="50">
        <v>43188236</v>
      </c>
      <c r="H16" s="63">
        <v>3.9</v>
      </c>
      <c r="I16" s="50">
        <v>20498223</v>
      </c>
      <c r="J16" s="50">
        <v>63686459</v>
      </c>
      <c r="K16" s="63">
        <v>-0.2</v>
      </c>
    </row>
    <row r="17" spans="2:11" ht="9" customHeight="1">
      <c r="B17" s="53" t="s">
        <v>109</v>
      </c>
      <c r="C17" s="51">
        <v>259242672</v>
      </c>
      <c r="D17" s="51">
        <v>259242672</v>
      </c>
      <c r="E17" s="64">
        <v>5.2</v>
      </c>
      <c r="F17" s="51">
        <v>249251213</v>
      </c>
      <c r="G17" s="51">
        <v>508493885</v>
      </c>
      <c r="H17" s="64">
        <v>6.5</v>
      </c>
      <c r="I17" s="51">
        <v>234951192</v>
      </c>
      <c r="J17" s="51">
        <v>743445077</v>
      </c>
      <c r="K17" s="64">
        <v>0.8</v>
      </c>
    </row>
    <row r="18" spans="2:11" ht="9" customHeight="1">
      <c r="B18" s="53" t="s">
        <v>110</v>
      </c>
      <c r="C18" s="51">
        <v>121611888</v>
      </c>
      <c r="D18" s="51">
        <v>121611888</v>
      </c>
      <c r="E18" s="64">
        <v>0.9</v>
      </c>
      <c r="F18" s="51">
        <v>119743879</v>
      </c>
      <c r="G18" s="51">
        <v>241355767</v>
      </c>
      <c r="H18" s="64">
        <v>4.4</v>
      </c>
      <c r="I18" s="51">
        <v>117288284</v>
      </c>
      <c r="J18" s="51">
        <v>358644051</v>
      </c>
      <c r="K18" s="64">
        <v>-0.7</v>
      </c>
    </row>
    <row r="19" spans="2:11" ht="9" customHeight="1">
      <c r="B19" s="53" t="s">
        <v>111</v>
      </c>
      <c r="C19" s="51">
        <v>1224282334</v>
      </c>
      <c r="D19" s="51">
        <v>1224282334</v>
      </c>
      <c r="E19" s="64">
        <v>-0.7</v>
      </c>
      <c r="F19" s="51">
        <v>1197585656</v>
      </c>
      <c r="G19" s="51">
        <v>2421867990</v>
      </c>
      <c r="H19" s="64">
        <v>1.7</v>
      </c>
      <c r="I19" s="51">
        <v>1019045856</v>
      </c>
      <c r="J19" s="51">
        <v>3440913846</v>
      </c>
      <c r="K19" s="64">
        <v>-6.3</v>
      </c>
    </row>
    <row r="20" spans="2:11" ht="9" customHeight="1">
      <c r="B20" s="53" t="s">
        <v>112</v>
      </c>
      <c r="C20" s="51">
        <v>189682546</v>
      </c>
      <c r="D20" s="51">
        <v>189682546</v>
      </c>
      <c r="E20" s="64">
        <v>-2.2</v>
      </c>
      <c r="F20" s="51">
        <v>187396488</v>
      </c>
      <c r="G20" s="51">
        <v>377079034</v>
      </c>
      <c r="H20" s="64">
        <v>0.4</v>
      </c>
      <c r="I20" s="51">
        <v>162354100</v>
      </c>
      <c r="J20" s="51">
        <v>539433134</v>
      </c>
      <c r="K20" s="64">
        <v>-5.7</v>
      </c>
    </row>
    <row r="21" spans="2:11" ht="9" customHeight="1">
      <c r="B21" s="53" t="s">
        <v>113</v>
      </c>
      <c r="C21" s="50">
        <v>122716830</v>
      </c>
      <c r="D21" s="50">
        <v>122716830</v>
      </c>
      <c r="E21" s="63">
        <v>0.8</v>
      </c>
      <c r="F21" s="50">
        <v>115639544</v>
      </c>
      <c r="G21" s="50">
        <v>238356374</v>
      </c>
      <c r="H21" s="63">
        <v>2.3</v>
      </c>
      <c r="I21" s="50">
        <v>101411799</v>
      </c>
      <c r="J21" s="50">
        <v>339768173</v>
      </c>
      <c r="K21" s="63">
        <v>-5.4</v>
      </c>
    </row>
    <row r="22" spans="2:11" ht="9" customHeight="1">
      <c r="B22" s="53" t="s">
        <v>114</v>
      </c>
      <c r="C22" s="51">
        <v>44150350</v>
      </c>
      <c r="D22" s="51">
        <v>44150350</v>
      </c>
      <c r="E22" s="64">
        <v>3.4</v>
      </c>
      <c r="F22" s="51">
        <v>42462723</v>
      </c>
      <c r="G22" s="51">
        <v>86613073</v>
      </c>
      <c r="H22" s="64">
        <v>6.7</v>
      </c>
      <c r="I22" s="51">
        <v>38061562</v>
      </c>
      <c r="J22" s="51">
        <v>124674635</v>
      </c>
      <c r="K22" s="64">
        <v>-1.3</v>
      </c>
    </row>
    <row r="23" spans="2:11" ht="9" customHeight="1">
      <c r="B23" s="53" t="s">
        <v>115</v>
      </c>
      <c r="C23" s="50">
        <v>9936977</v>
      </c>
      <c r="D23" s="50">
        <v>9936977</v>
      </c>
      <c r="E23" s="63">
        <v>14</v>
      </c>
      <c r="F23" s="50">
        <v>9485054</v>
      </c>
      <c r="G23" s="50">
        <v>19422031</v>
      </c>
      <c r="H23" s="63">
        <v>12</v>
      </c>
      <c r="I23" s="50">
        <v>8593724</v>
      </c>
      <c r="J23" s="50">
        <v>28015755</v>
      </c>
      <c r="K23" s="63">
        <v>1.2</v>
      </c>
    </row>
    <row r="24" spans="2:11" ht="9" customHeight="1">
      <c r="B24" s="53" t="s">
        <v>116</v>
      </c>
      <c r="C24" s="51">
        <v>786686430</v>
      </c>
      <c r="D24" s="51">
        <v>786686430</v>
      </c>
      <c r="E24" s="64">
        <v>0.7</v>
      </c>
      <c r="F24" s="51">
        <v>790819021</v>
      </c>
      <c r="G24" s="51">
        <v>1577505451</v>
      </c>
      <c r="H24" s="64">
        <v>1.2</v>
      </c>
      <c r="I24" s="51">
        <v>763770855</v>
      </c>
      <c r="J24" s="51">
        <v>2341276306</v>
      </c>
      <c r="K24" s="64">
        <v>1.9</v>
      </c>
    </row>
    <row r="25" spans="2:11" ht="9" customHeight="1">
      <c r="B25" s="53" t="s">
        <v>117</v>
      </c>
      <c r="C25" s="51">
        <v>409097122</v>
      </c>
      <c r="D25" s="51">
        <v>409097122</v>
      </c>
      <c r="E25" s="64">
        <v>2.5</v>
      </c>
      <c r="F25" s="51">
        <v>400476398</v>
      </c>
      <c r="G25" s="51">
        <v>809573520</v>
      </c>
      <c r="H25" s="64">
        <v>5.1</v>
      </c>
      <c r="I25" s="51">
        <v>389312890</v>
      </c>
      <c r="J25" s="51">
        <v>1198886410</v>
      </c>
      <c r="K25" s="64">
        <v>-0.3</v>
      </c>
    </row>
    <row r="26" spans="2:11" ht="9" customHeight="1">
      <c r="B26" s="53" t="s">
        <v>118</v>
      </c>
      <c r="C26" s="51">
        <v>39032228</v>
      </c>
      <c r="D26" s="51">
        <v>39032228</v>
      </c>
      <c r="E26" s="64">
        <v>-0.2</v>
      </c>
      <c r="F26" s="51">
        <v>36982397</v>
      </c>
      <c r="G26" s="51">
        <v>76014625</v>
      </c>
      <c r="H26" s="64">
        <v>1.6</v>
      </c>
      <c r="I26" s="51">
        <v>33973790</v>
      </c>
      <c r="J26" s="51">
        <v>109988415</v>
      </c>
      <c r="K26" s="64">
        <v>-3.8</v>
      </c>
    </row>
    <row r="27" spans="2:11" ht="9" customHeight="1">
      <c r="B27" s="53" t="s">
        <v>119</v>
      </c>
      <c r="C27" s="51">
        <v>74294846</v>
      </c>
      <c r="D27" s="51">
        <v>74294846</v>
      </c>
      <c r="E27" s="64">
        <v>-3.3</v>
      </c>
      <c r="F27" s="51">
        <v>65552083</v>
      </c>
      <c r="G27" s="51">
        <v>139846929</v>
      </c>
      <c r="H27" s="64">
        <v>1.6</v>
      </c>
      <c r="I27" s="51">
        <v>49982647</v>
      </c>
      <c r="J27" s="51">
        <v>189829576</v>
      </c>
      <c r="K27" s="64">
        <v>-5.1</v>
      </c>
    </row>
    <row r="28" spans="2:11" ht="9" customHeight="1">
      <c r="B28" s="53" t="s">
        <v>120</v>
      </c>
      <c r="C28" s="51">
        <v>371662097</v>
      </c>
      <c r="D28" s="51">
        <v>371662097</v>
      </c>
      <c r="E28" s="64">
        <v>-7.5</v>
      </c>
      <c r="F28" s="51">
        <v>359629233</v>
      </c>
      <c r="G28" s="51">
        <v>731291330</v>
      </c>
      <c r="H28" s="64">
        <v>-3.8</v>
      </c>
      <c r="I28" s="51">
        <v>318042122</v>
      </c>
      <c r="J28" s="51">
        <v>1049333452</v>
      </c>
      <c r="K28" s="64">
        <v>-9.7</v>
      </c>
    </row>
    <row r="29" spans="2:11" ht="9" customHeight="1">
      <c r="B29" s="53" t="s">
        <v>121</v>
      </c>
      <c r="C29" s="51">
        <v>251799452</v>
      </c>
      <c r="D29" s="51">
        <v>251799452</v>
      </c>
      <c r="E29" s="64">
        <v>4</v>
      </c>
      <c r="F29" s="51">
        <v>241234434</v>
      </c>
      <c r="G29" s="51">
        <v>493033886</v>
      </c>
      <c r="H29" s="64">
        <v>4.5</v>
      </c>
      <c r="I29" s="51">
        <v>227756098</v>
      </c>
      <c r="J29" s="51">
        <v>720789984</v>
      </c>
      <c r="K29" s="64">
        <v>-1.8</v>
      </c>
    </row>
    <row r="30" spans="2:11" ht="9" customHeight="1">
      <c r="B30" s="53" t="s">
        <v>122</v>
      </c>
      <c r="C30" s="51">
        <v>129512066</v>
      </c>
      <c r="D30" s="51">
        <v>129512066</v>
      </c>
      <c r="E30" s="64">
        <v>1.7</v>
      </c>
      <c r="F30" s="51">
        <v>122363953</v>
      </c>
      <c r="G30" s="51">
        <v>251876019</v>
      </c>
      <c r="H30" s="64">
        <v>2.7</v>
      </c>
      <c r="I30" s="51">
        <v>120125825</v>
      </c>
      <c r="J30" s="51">
        <v>372001844</v>
      </c>
      <c r="K30" s="64">
        <v>-2</v>
      </c>
    </row>
    <row r="31" spans="2:11" ht="9" customHeight="1">
      <c r="B31" s="53" t="s">
        <v>123</v>
      </c>
      <c r="C31" s="51">
        <v>108022040</v>
      </c>
      <c r="D31" s="51">
        <v>108022040</v>
      </c>
      <c r="E31" s="64">
        <v>0.1</v>
      </c>
      <c r="F31" s="51">
        <v>90029332</v>
      </c>
      <c r="G31" s="51">
        <v>198051372</v>
      </c>
      <c r="H31" s="64">
        <v>-3.8</v>
      </c>
      <c r="I31" s="51">
        <v>99016352</v>
      </c>
      <c r="J31" s="51">
        <v>297067724</v>
      </c>
      <c r="K31" s="64">
        <v>-7.6</v>
      </c>
    </row>
    <row r="32" spans="2:11" ht="9" customHeight="1">
      <c r="B32" s="53" t="s">
        <v>124</v>
      </c>
      <c r="C32" s="51">
        <v>177512297</v>
      </c>
      <c r="D32" s="51">
        <v>177512297</v>
      </c>
      <c r="E32" s="64">
        <v>2.2</v>
      </c>
      <c r="F32" s="51">
        <v>171534357</v>
      </c>
      <c r="G32" s="51">
        <v>349046654</v>
      </c>
      <c r="H32" s="64">
        <v>4</v>
      </c>
      <c r="I32" s="51">
        <v>168409425</v>
      </c>
      <c r="J32" s="51">
        <v>517456079</v>
      </c>
      <c r="K32" s="64">
        <v>-1.7</v>
      </c>
    </row>
    <row r="33" spans="2:11" ht="9" customHeight="1">
      <c r="B33" s="53" t="s">
        <v>125</v>
      </c>
      <c r="C33" s="51">
        <v>179311696</v>
      </c>
      <c r="D33" s="51">
        <v>179311696</v>
      </c>
      <c r="E33" s="64">
        <v>-5</v>
      </c>
      <c r="F33" s="51">
        <v>169687800</v>
      </c>
      <c r="G33" s="51">
        <v>348999496</v>
      </c>
      <c r="H33" s="64">
        <v>-6</v>
      </c>
      <c r="I33" s="51">
        <v>172169838</v>
      </c>
      <c r="J33" s="51">
        <v>521169334</v>
      </c>
      <c r="K33" s="64">
        <v>-6.5</v>
      </c>
    </row>
    <row r="34" spans="2:11" ht="9" customHeight="1">
      <c r="B34" s="53" t="s">
        <v>126</v>
      </c>
      <c r="C34" s="51">
        <v>67456416</v>
      </c>
      <c r="D34" s="51">
        <v>67456416</v>
      </c>
      <c r="E34" s="64">
        <v>-38.8</v>
      </c>
      <c r="F34" s="51">
        <v>54802587</v>
      </c>
      <c r="G34" s="51">
        <v>122259003</v>
      </c>
      <c r="H34" s="64">
        <v>-26</v>
      </c>
      <c r="I34" s="51">
        <v>49869832</v>
      </c>
      <c r="J34" s="51">
        <v>172128835</v>
      </c>
      <c r="K34" s="64">
        <v>-20.4</v>
      </c>
    </row>
    <row r="35" spans="2:11" ht="9" customHeight="1">
      <c r="B35" s="53" t="s">
        <v>127</v>
      </c>
      <c r="C35" s="51">
        <v>220794992</v>
      </c>
      <c r="D35" s="51">
        <v>220794992</v>
      </c>
      <c r="E35" s="64">
        <v>4.7</v>
      </c>
      <c r="F35" s="51">
        <v>194940002</v>
      </c>
      <c r="G35" s="51">
        <v>415734994</v>
      </c>
      <c r="H35" s="64">
        <v>1.2</v>
      </c>
      <c r="I35" s="51">
        <v>133451751</v>
      </c>
      <c r="J35" s="51">
        <v>549186745</v>
      </c>
      <c r="K35" s="64">
        <v>-15</v>
      </c>
    </row>
    <row r="36" spans="2:11" ht="9" customHeight="1">
      <c r="B36" s="53" t="s">
        <v>128</v>
      </c>
      <c r="C36" s="51">
        <v>225035592</v>
      </c>
      <c r="D36" s="51">
        <v>225035592</v>
      </c>
      <c r="E36" s="64">
        <v>-0.3</v>
      </c>
      <c r="F36" s="51">
        <v>208752335</v>
      </c>
      <c r="G36" s="51">
        <v>433787927</v>
      </c>
      <c r="H36" s="64">
        <v>0.5</v>
      </c>
      <c r="I36" s="51">
        <v>182169054</v>
      </c>
      <c r="J36" s="51">
        <v>615956981</v>
      </c>
      <c r="K36" s="64">
        <v>-7.1</v>
      </c>
    </row>
    <row r="37" spans="2:11" ht="9" customHeight="1">
      <c r="B37" s="53" t="s">
        <v>129</v>
      </c>
      <c r="C37" s="51">
        <v>384335643</v>
      </c>
      <c r="D37" s="51">
        <v>384335643</v>
      </c>
      <c r="E37" s="64">
        <v>33.7</v>
      </c>
      <c r="F37" s="51">
        <v>363389848</v>
      </c>
      <c r="G37" s="51">
        <v>747725491</v>
      </c>
      <c r="H37" s="64">
        <v>3.2</v>
      </c>
      <c r="I37" s="51">
        <v>318702218</v>
      </c>
      <c r="J37" s="51">
        <v>1066427709</v>
      </c>
      <c r="K37" s="64">
        <v>-4.6</v>
      </c>
    </row>
    <row r="38" spans="2:11" ht="9" customHeight="1">
      <c r="B38" s="53" t="s">
        <v>130</v>
      </c>
      <c r="C38" s="51">
        <v>217290201</v>
      </c>
      <c r="D38" s="51">
        <v>217290201</v>
      </c>
      <c r="E38" s="64">
        <v>-1.3</v>
      </c>
      <c r="F38" s="51">
        <v>210306293</v>
      </c>
      <c r="G38" s="51">
        <v>427596494</v>
      </c>
      <c r="H38" s="64">
        <v>-0.9</v>
      </c>
      <c r="I38" s="51">
        <v>203492587</v>
      </c>
      <c r="J38" s="51">
        <v>631089081</v>
      </c>
      <c r="K38" s="64">
        <v>1.1</v>
      </c>
    </row>
    <row r="39" spans="2:11" ht="9" customHeight="1">
      <c r="B39" s="53" t="s">
        <v>131</v>
      </c>
      <c r="C39" s="51">
        <v>149412438</v>
      </c>
      <c r="D39" s="51">
        <v>149412438</v>
      </c>
      <c r="E39" s="64">
        <v>3.8</v>
      </c>
      <c r="F39" s="51">
        <v>133016751</v>
      </c>
      <c r="G39" s="51">
        <v>282429189</v>
      </c>
      <c r="H39" s="64">
        <v>2.6</v>
      </c>
      <c r="I39" s="51">
        <v>125801555</v>
      </c>
      <c r="J39" s="51">
        <v>408230744</v>
      </c>
      <c r="K39" s="64">
        <v>3.1</v>
      </c>
    </row>
    <row r="40" spans="2:11" ht="9" customHeight="1">
      <c r="B40" s="53" t="s">
        <v>132</v>
      </c>
      <c r="C40" s="51">
        <v>252174295</v>
      </c>
      <c r="D40" s="51">
        <v>252174295</v>
      </c>
      <c r="E40" s="64">
        <v>3.3</v>
      </c>
      <c r="F40" s="51">
        <v>294216158</v>
      </c>
      <c r="G40" s="51">
        <v>546390453</v>
      </c>
      <c r="H40" s="64">
        <v>16.7</v>
      </c>
      <c r="I40" s="51">
        <v>232956977</v>
      </c>
      <c r="J40" s="51">
        <v>779347430</v>
      </c>
      <c r="K40" s="64">
        <v>6.2</v>
      </c>
    </row>
    <row r="41" spans="2:11" ht="9" customHeight="1">
      <c r="B41" s="53" t="s">
        <v>133</v>
      </c>
      <c r="C41" s="51">
        <v>39745552</v>
      </c>
      <c r="D41" s="51">
        <v>39745552</v>
      </c>
      <c r="E41" s="64">
        <v>-0.1</v>
      </c>
      <c r="F41" s="51">
        <v>37691702</v>
      </c>
      <c r="G41" s="51">
        <v>77437254</v>
      </c>
      <c r="H41" s="64">
        <v>1.2</v>
      </c>
      <c r="I41" s="51">
        <v>37563226</v>
      </c>
      <c r="J41" s="51">
        <v>115000480</v>
      </c>
      <c r="K41" s="64">
        <v>-3</v>
      </c>
    </row>
    <row r="42" spans="2:11" ht="9" customHeight="1">
      <c r="B42" s="53" t="s">
        <v>134</v>
      </c>
      <c r="C42" s="51">
        <v>71954384</v>
      </c>
      <c r="D42" s="51">
        <v>71954384</v>
      </c>
      <c r="E42" s="64">
        <v>1.4</v>
      </c>
      <c r="F42" s="51">
        <v>70545518</v>
      </c>
      <c r="G42" s="51">
        <v>142499902</v>
      </c>
      <c r="H42" s="64">
        <v>5.1</v>
      </c>
      <c r="I42" s="51">
        <v>67800533</v>
      </c>
      <c r="J42" s="51">
        <v>210300435</v>
      </c>
      <c r="K42" s="64">
        <v>0.4</v>
      </c>
    </row>
    <row r="43" spans="2:11" ht="9" customHeight="1">
      <c r="B43" s="53" t="s">
        <v>135</v>
      </c>
      <c r="C43" s="51">
        <v>100166687</v>
      </c>
      <c r="D43" s="51">
        <v>100166687</v>
      </c>
      <c r="E43" s="64">
        <v>0.7</v>
      </c>
      <c r="F43" s="51">
        <v>96339446</v>
      </c>
      <c r="G43" s="51">
        <v>196506133</v>
      </c>
      <c r="H43" s="64">
        <v>4.2</v>
      </c>
      <c r="I43" s="51">
        <v>85363368</v>
      </c>
      <c r="J43" s="51">
        <v>281869501</v>
      </c>
      <c r="K43" s="64">
        <v>-3.8</v>
      </c>
    </row>
    <row r="44" spans="2:11" ht="9" customHeight="1">
      <c r="B44" s="53" t="s">
        <v>136</v>
      </c>
      <c r="C44" s="51">
        <v>59051836</v>
      </c>
      <c r="D44" s="51">
        <v>59051836</v>
      </c>
      <c r="E44" s="64">
        <v>-1.6</v>
      </c>
      <c r="F44" s="51">
        <v>55965547</v>
      </c>
      <c r="G44" s="51">
        <v>115017383</v>
      </c>
      <c r="H44" s="64">
        <v>0.1</v>
      </c>
      <c r="I44" s="51">
        <v>49858009</v>
      </c>
      <c r="J44" s="51">
        <v>164875392</v>
      </c>
      <c r="K44" s="64">
        <v>-5.6</v>
      </c>
    </row>
    <row r="45" spans="2:11" ht="9" customHeight="1">
      <c r="B45" s="53" t="s">
        <v>137</v>
      </c>
      <c r="C45" s="51">
        <v>312163260</v>
      </c>
      <c r="D45" s="51">
        <v>312163260</v>
      </c>
      <c r="E45" s="64">
        <v>-2.7</v>
      </c>
      <c r="F45" s="51">
        <v>296444413</v>
      </c>
      <c r="G45" s="51">
        <v>608607673</v>
      </c>
      <c r="H45" s="64">
        <v>0.3</v>
      </c>
      <c r="I45" s="51">
        <v>237986084</v>
      </c>
      <c r="J45" s="51">
        <v>846593757</v>
      </c>
      <c r="K45" s="64">
        <v>-10</v>
      </c>
    </row>
    <row r="46" spans="2:11" ht="9" customHeight="1">
      <c r="B46" s="53" t="s">
        <v>138</v>
      </c>
      <c r="C46" s="51">
        <v>92079400</v>
      </c>
      <c r="D46" s="51">
        <v>92079400</v>
      </c>
      <c r="E46" s="64">
        <v>12.9</v>
      </c>
      <c r="F46" s="51">
        <v>75942921</v>
      </c>
      <c r="G46" s="51">
        <v>168022321</v>
      </c>
      <c r="H46" s="64">
        <v>4.7</v>
      </c>
      <c r="I46" s="51">
        <v>75878310</v>
      </c>
      <c r="J46" s="51">
        <v>243900631</v>
      </c>
      <c r="K46" s="64">
        <v>-2.1</v>
      </c>
    </row>
    <row r="47" spans="2:11" ht="9" customHeight="1">
      <c r="B47" s="53" t="s">
        <v>139</v>
      </c>
      <c r="C47" s="51">
        <v>482932478</v>
      </c>
      <c r="D47" s="51">
        <v>482932478</v>
      </c>
      <c r="E47" s="64">
        <v>-6.6</v>
      </c>
      <c r="F47" s="51">
        <v>403490935</v>
      </c>
      <c r="G47" s="51">
        <v>886423413</v>
      </c>
      <c r="H47" s="64">
        <v>-7.5</v>
      </c>
      <c r="I47" s="51">
        <v>405398641</v>
      </c>
      <c r="J47" s="51">
        <v>1291822054</v>
      </c>
      <c r="K47" s="64">
        <v>-10.8</v>
      </c>
    </row>
    <row r="48" spans="2:11" ht="9" customHeight="1">
      <c r="B48" s="53" t="s">
        <v>140</v>
      </c>
      <c r="C48" s="51">
        <v>412524556</v>
      </c>
      <c r="D48" s="51">
        <v>412524556</v>
      </c>
      <c r="E48" s="64">
        <v>1.9</v>
      </c>
      <c r="F48" s="51">
        <v>375465743</v>
      </c>
      <c r="G48" s="51">
        <v>787990299</v>
      </c>
      <c r="H48" s="64">
        <v>1.6</v>
      </c>
      <c r="I48" s="51">
        <v>329263938</v>
      </c>
      <c r="J48" s="51">
        <v>1117254237</v>
      </c>
      <c r="K48" s="64">
        <v>-6.7</v>
      </c>
    </row>
    <row r="49" spans="2:11" ht="9" customHeight="1">
      <c r="B49" s="53" t="s">
        <v>141</v>
      </c>
      <c r="C49" s="51">
        <v>34252694</v>
      </c>
      <c r="D49" s="51">
        <v>34252694</v>
      </c>
      <c r="E49" s="64">
        <v>-4.8</v>
      </c>
      <c r="F49" s="51">
        <v>34856476</v>
      </c>
      <c r="G49" s="51">
        <v>69109170</v>
      </c>
      <c r="H49" s="64">
        <v>0.2</v>
      </c>
      <c r="I49" s="51">
        <v>30774945</v>
      </c>
      <c r="J49" s="51">
        <v>99884115</v>
      </c>
      <c r="K49" s="64">
        <v>-0.4</v>
      </c>
    </row>
    <row r="50" spans="2:11" ht="9" customHeight="1">
      <c r="B50" s="53" t="s">
        <v>142</v>
      </c>
      <c r="C50" s="51">
        <v>405864172</v>
      </c>
      <c r="D50" s="51">
        <v>405864172</v>
      </c>
      <c r="E50" s="64">
        <v>4.7</v>
      </c>
      <c r="F50" s="51">
        <v>386493697</v>
      </c>
      <c r="G50" s="51">
        <v>792357869</v>
      </c>
      <c r="H50" s="64">
        <v>4.1</v>
      </c>
      <c r="I50" s="51">
        <v>359818996</v>
      </c>
      <c r="J50" s="51">
        <v>1152176865</v>
      </c>
      <c r="K50" s="64">
        <v>-3.5</v>
      </c>
    </row>
    <row r="51" spans="2:11" ht="9" customHeight="1">
      <c r="B51" s="53" t="s">
        <v>143</v>
      </c>
      <c r="C51" s="51">
        <v>156233876</v>
      </c>
      <c r="D51" s="51">
        <v>156233876</v>
      </c>
      <c r="E51" s="64">
        <v>15.4</v>
      </c>
      <c r="F51" s="51">
        <v>148164785</v>
      </c>
      <c r="G51" s="51">
        <v>304398661</v>
      </c>
      <c r="H51" s="64">
        <v>2</v>
      </c>
      <c r="I51" s="51">
        <v>166452628</v>
      </c>
      <c r="J51" s="51">
        <v>470851289</v>
      </c>
      <c r="K51" s="64">
        <v>8.1</v>
      </c>
    </row>
    <row r="52" spans="2:11" ht="9" customHeight="1">
      <c r="B52" s="53" t="s">
        <v>144</v>
      </c>
      <c r="C52" s="51">
        <v>114697540</v>
      </c>
      <c r="D52" s="51">
        <v>114697540</v>
      </c>
      <c r="E52" s="64">
        <v>-8.9</v>
      </c>
      <c r="F52" s="51">
        <v>97925609</v>
      </c>
      <c r="G52" s="51">
        <v>212623149</v>
      </c>
      <c r="H52" s="64">
        <v>-6.6</v>
      </c>
      <c r="I52" s="51">
        <v>143756998</v>
      </c>
      <c r="J52" s="51">
        <v>356380147</v>
      </c>
      <c r="K52" s="64">
        <v>-3.7</v>
      </c>
    </row>
    <row r="53" spans="2:11" ht="9" customHeight="1">
      <c r="B53" s="53" t="s">
        <v>145</v>
      </c>
      <c r="C53" s="51">
        <v>403082080</v>
      </c>
      <c r="D53" s="51">
        <v>403082080</v>
      </c>
      <c r="E53" s="64">
        <v>3.3</v>
      </c>
      <c r="F53" s="51">
        <v>385789582</v>
      </c>
      <c r="G53" s="51">
        <v>788871662</v>
      </c>
      <c r="H53" s="64">
        <v>6.2</v>
      </c>
      <c r="I53" s="51">
        <v>334743914</v>
      </c>
      <c r="J53" s="51">
        <v>1123615576</v>
      </c>
      <c r="K53" s="64">
        <v>-2.7</v>
      </c>
    </row>
    <row r="54" spans="2:11" ht="9" customHeight="1">
      <c r="B54" s="53" t="s">
        <v>146</v>
      </c>
      <c r="C54" s="51">
        <v>29847647</v>
      </c>
      <c r="D54" s="51">
        <v>29847647</v>
      </c>
      <c r="E54" s="64">
        <v>-8.9</v>
      </c>
      <c r="F54" s="51">
        <v>29740438</v>
      </c>
      <c r="G54" s="51">
        <v>59588085</v>
      </c>
      <c r="H54" s="64">
        <v>-16.7</v>
      </c>
      <c r="I54" s="51">
        <v>27249070</v>
      </c>
      <c r="J54" s="51">
        <v>86837155</v>
      </c>
      <c r="K54" s="64">
        <v>-17.3</v>
      </c>
    </row>
    <row r="55" spans="2:11" ht="9" customHeight="1">
      <c r="B55" s="53" t="s">
        <v>147</v>
      </c>
      <c r="C55" s="51">
        <v>225624722</v>
      </c>
      <c r="D55" s="51">
        <v>225624722</v>
      </c>
      <c r="E55" s="64">
        <v>-0.7</v>
      </c>
      <c r="F55" s="51">
        <v>216009396</v>
      </c>
      <c r="G55" s="51">
        <v>441634118</v>
      </c>
      <c r="H55" s="64">
        <v>0.5</v>
      </c>
      <c r="I55" s="51">
        <v>191767910</v>
      </c>
      <c r="J55" s="51">
        <v>633402028</v>
      </c>
      <c r="K55" s="64">
        <v>-7.8</v>
      </c>
    </row>
    <row r="56" spans="2:11" ht="9" customHeight="1">
      <c r="B56" s="53" t="s">
        <v>148</v>
      </c>
      <c r="C56" s="51">
        <v>37363778</v>
      </c>
      <c r="D56" s="51">
        <v>37363778</v>
      </c>
      <c r="E56" s="64">
        <v>14</v>
      </c>
      <c r="F56" s="51">
        <v>36407853</v>
      </c>
      <c r="G56" s="51">
        <v>73771631</v>
      </c>
      <c r="H56" s="64">
        <v>4.9</v>
      </c>
      <c r="I56" s="51">
        <v>34444746</v>
      </c>
      <c r="J56" s="51">
        <v>108216377</v>
      </c>
      <c r="K56" s="64">
        <v>4.4</v>
      </c>
    </row>
    <row r="57" spans="2:11" ht="9" customHeight="1">
      <c r="B57" s="53" t="s">
        <v>149</v>
      </c>
      <c r="C57" s="51">
        <v>279625450</v>
      </c>
      <c r="D57" s="51">
        <v>279625450</v>
      </c>
      <c r="E57" s="64">
        <v>5.8</v>
      </c>
      <c r="F57" s="51">
        <v>250150964</v>
      </c>
      <c r="G57" s="51">
        <v>529776414</v>
      </c>
      <c r="H57" s="64">
        <v>7.1</v>
      </c>
      <c r="I57" s="51">
        <v>275501205</v>
      </c>
      <c r="J57" s="51">
        <v>805277619</v>
      </c>
      <c r="K57" s="64">
        <v>0.7</v>
      </c>
    </row>
    <row r="58" spans="2:11" ht="9" customHeight="1">
      <c r="B58" s="53" t="s">
        <v>150</v>
      </c>
      <c r="C58" s="51">
        <v>1200645392</v>
      </c>
      <c r="D58" s="51">
        <v>1200645392</v>
      </c>
      <c r="E58" s="64">
        <v>-0.4</v>
      </c>
      <c r="F58" s="51">
        <v>1166591322</v>
      </c>
      <c r="G58" s="51">
        <v>2367236714</v>
      </c>
      <c r="H58" s="64">
        <v>1.5</v>
      </c>
      <c r="I58" s="51">
        <v>1111140969</v>
      </c>
      <c r="J58" s="51">
        <v>3478377683</v>
      </c>
      <c r="K58" s="64">
        <v>-3.5</v>
      </c>
    </row>
    <row r="59" spans="2:11" ht="9" customHeight="1">
      <c r="B59" s="53" t="s">
        <v>151</v>
      </c>
      <c r="C59" s="51">
        <v>101611143</v>
      </c>
      <c r="D59" s="51">
        <v>101611143</v>
      </c>
      <c r="E59" s="64">
        <v>-1</v>
      </c>
      <c r="F59" s="51">
        <v>99416497</v>
      </c>
      <c r="G59" s="51">
        <v>201027640</v>
      </c>
      <c r="H59" s="64">
        <v>2.4</v>
      </c>
      <c r="I59" s="51">
        <v>92457625</v>
      </c>
      <c r="J59" s="51">
        <v>293485265</v>
      </c>
      <c r="K59" s="64">
        <v>0</v>
      </c>
    </row>
    <row r="60" spans="2:11" ht="9" customHeight="1">
      <c r="B60" s="53" t="s">
        <v>152</v>
      </c>
      <c r="C60" s="51">
        <v>24963178</v>
      </c>
      <c r="D60" s="51">
        <v>24963178</v>
      </c>
      <c r="E60" s="64">
        <v>-2.5</v>
      </c>
      <c r="F60" s="51">
        <v>23770091</v>
      </c>
      <c r="G60" s="51">
        <v>48733269</v>
      </c>
      <c r="H60" s="64">
        <v>-0.9</v>
      </c>
      <c r="I60" s="51">
        <v>19614828</v>
      </c>
      <c r="J60" s="51">
        <v>68348097</v>
      </c>
      <c r="K60" s="64">
        <v>-8.3</v>
      </c>
    </row>
    <row r="61" spans="2:11" ht="9" customHeight="1">
      <c r="B61" s="53" t="s">
        <v>153</v>
      </c>
      <c r="C61" s="51">
        <v>310571081</v>
      </c>
      <c r="D61" s="51">
        <v>310571081</v>
      </c>
      <c r="E61" s="64">
        <v>-25.9</v>
      </c>
      <c r="F61" s="51">
        <v>262703254</v>
      </c>
      <c r="G61" s="51">
        <v>573274335</v>
      </c>
      <c r="H61" s="64">
        <v>-14.9</v>
      </c>
      <c r="I61" s="51">
        <v>320083434</v>
      </c>
      <c r="J61" s="51">
        <v>893357769</v>
      </c>
      <c r="K61" s="64">
        <v>-16.2</v>
      </c>
    </row>
    <row r="62" spans="2:11" ht="9" customHeight="1">
      <c r="B62" s="53" t="s">
        <v>154</v>
      </c>
      <c r="C62" s="51">
        <v>218446242</v>
      </c>
      <c r="D62" s="51">
        <v>218446242</v>
      </c>
      <c r="E62" s="64">
        <v>11</v>
      </c>
      <c r="F62" s="51">
        <v>217676927</v>
      </c>
      <c r="G62" s="51">
        <v>436123169</v>
      </c>
      <c r="H62" s="64">
        <v>5.3</v>
      </c>
      <c r="I62" s="51">
        <v>187175186</v>
      </c>
      <c r="J62" s="51">
        <v>623298355</v>
      </c>
      <c r="K62" s="64">
        <v>-4.4</v>
      </c>
    </row>
    <row r="63" spans="2:11" ht="9" customHeight="1">
      <c r="B63" s="53" t="s">
        <v>155</v>
      </c>
      <c r="C63" s="51">
        <v>61424274</v>
      </c>
      <c r="D63" s="51">
        <v>61424274</v>
      </c>
      <c r="E63" s="64">
        <v>8.7</v>
      </c>
      <c r="F63" s="51">
        <v>61110702</v>
      </c>
      <c r="G63" s="51">
        <v>122534976</v>
      </c>
      <c r="H63" s="64">
        <v>1.6</v>
      </c>
      <c r="I63" s="51">
        <v>60306968</v>
      </c>
      <c r="J63" s="51">
        <v>182841944</v>
      </c>
      <c r="K63" s="64">
        <v>-2.6</v>
      </c>
    </row>
    <row r="64" spans="2:11" ht="9" customHeight="1">
      <c r="B64" s="53" t="s">
        <v>156</v>
      </c>
      <c r="C64" s="51">
        <v>200151052</v>
      </c>
      <c r="D64" s="51">
        <v>200151052</v>
      </c>
      <c r="E64" s="64">
        <v>2.1</v>
      </c>
      <c r="F64" s="51">
        <v>224482342</v>
      </c>
      <c r="G64" s="51">
        <v>424633394</v>
      </c>
      <c r="H64" s="64">
        <v>25.2</v>
      </c>
      <c r="I64" s="51">
        <v>183344501</v>
      </c>
      <c r="J64" s="51">
        <v>607977895</v>
      </c>
      <c r="K64" s="64">
        <v>-1.7</v>
      </c>
    </row>
    <row r="65" spans="2:11" ht="9" customHeight="1" thickBot="1">
      <c r="B65" s="53" t="s">
        <v>157</v>
      </c>
      <c r="C65" s="51">
        <v>27643696</v>
      </c>
      <c r="D65" s="51">
        <v>27643696</v>
      </c>
      <c r="E65" s="64">
        <v>-7.6</v>
      </c>
      <c r="F65" s="51">
        <v>24451534</v>
      </c>
      <c r="G65" s="51">
        <v>52095230</v>
      </c>
      <c r="H65" s="64">
        <v>-4.2</v>
      </c>
      <c r="I65" s="51">
        <v>25700733</v>
      </c>
      <c r="J65" s="51">
        <v>77795963</v>
      </c>
      <c r="K65" s="64">
        <v>-0.1</v>
      </c>
    </row>
    <row r="66" spans="2:11" ht="9" customHeight="1" thickTop="1">
      <c r="B66" s="59" t="s">
        <v>158</v>
      </c>
      <c r="C66" s="54">
        <v>11696796121</v>
      </c>
      <c r="D66" s="54">
        <v>11696796121</v>
      </c>
      <c r="E66" s="65">
        <v>0.3</v>
      </c>
      <c r="F66" s="54">
        <v>11174045685</v>
      </c>
      <c r="G66" s="54">
        <v>22870841806</v>
      </c>
      <c r="H66" s="65">
        <v>1.7</v>
      </c>
      <c r="I66" s="54">
        <v>10383683521</v>
      </c>
      <c r="J66" s="54">
        <v>33254525327</v>
      </c>
      <c r="K66" s="65">
        <v>-4</v>
      </c>
    </row>
    <row r="67" spans="2:11" ht="9" customHeight="1" thickBot="1">
      <c r="B67" s="60" t="s">
        <v>159</v>
      </c>
      <c r="C67" s="55">
        <v>84103913</v>
      </c>
      <c r="D67" s="55">
        <v>84103913</v>
      </c>
      <c r="E67" s="66">
        <v>-15.5</v>
      </c>
      <c r="F67" s="55">
        <v>64132228</v>
      </c>
      <c r="G67" s="55">
        <v>148236141</v>
      </c>
      <c r="H67" s="66">
        <v>-7</v>
      </c>
      <c r="I67" s="55">
        <v>76976728</v>
      </c>
      <c r="J67" s="55">
        <v>225212869</v>
      </c>
      <c r="K67" s="66">
        <v>-16.6</v>
      </c>
    </row>
    <row r="68" spans="2:11" ht="9" customHeight="1" thickTop="1">
      <c r="B68" s="61" t="s">
        <v>160</v>
      </c>
      <c r="C68" s="56">
        <v>11780900034</v>
      </c>
      <c r="D68" s="56">
        <v>11780900034</v>
      </c>
      <c r="E68" s="67">
        <v>0.2</v>
      </c>
      <c r="F68" s="56">
        <v>11238177913</v>
      </c>
      <c r="G68" s="56">
        <v>23019077947</v>
      </c>
      <c r="H68" s="67">
        <v>1.6</v>
      </c>
      <c r="I68" s="56">
        <v>10460660249</v>
      </c>
      <c r="J68" s="56">
        <v>33479738196</v>
      </c>
      <c r="K68" s="67">
        <v>-4.1</v>
      </c>
    </row>
    <row r="69" spans="2:11" ht="9.75" customHeight="1">
      <c r="B69" s="160" t="s">
        <v>161</v>
      </c>
      <c r="C69" s="162"/>
      <c r="D69" s="162"/>
      <c r="E69" s="162"/>
      <c r="F69" s="162"/>
      <c r="G69" s="162"/>
      <c r="H69" s="162"/>
      <c r="I69" s="162"/>
      <c r="J69" s="162"/>
      <c r="K69" s="163"/>
    </row>
    <row r="70" spans="2:11" ht="7.5" customHeight="1">
      <c r="B70" s="161" t="s">
        <v>162</v>
      </c>
      <c r="C70" s="114"/>
      <c r="D70" s="114"/>
      <c r="E70" s="114"/>
      <c r="F70" s="114"/>
      <c r="G70" s="114"/>
      <c r="H70" s="114"/>
      <c r="I70" s="114"/>
      <c r="J70" s="114"/>
      <c r="K70" s="125"/>
    </row>
    <row r="71" spans="2:11" ht="7.5" customHeight="1">
      <c r="B71" s="164" t="s">
        <v>163</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B2:K71"/>
  <sheetViews>
    <sheetView zoomScale="130" zoomScaleNormal="130" zoomScalePageLayoutView="0" workbookViewId="0" topLeftCell="A39">
      <selection activeCell="I63" sqref="I63"/>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77</v>
      </c>
      <c r="D2" s="29" t="s">
        <v>78</v>
      </c>
      <c r="E2" s="29" t="s">
        <v>79</v>
      </c>
      <c r="F2" s="29" t="s">
        <v>80</v>
      </c>
      <c r="G2" s="29" t="s">
        <v>7</v>
      </c>
      <c r="H2" s="29" t="s">
        <v>8</v>
      </c>
      <c r="I2" s="29"/>
      <c r="J2" s="29"/>
      <c r="K2" s="29"/>
    </row>
    <row r="3" spans="2:11" ht="12" customHeight="1" hidden="1">
      <c r="B3" s="30" t="s">
        <v>164</v>
      </c>
      <c r="C3" s="29" t="s">
        <v>82</v>
      </c>
      <c r="D3" s="29" t="s">
        <v>82</v>
      </c>
      <c r="E3" s="29" t="s">
        <v>165</v>
      </c>
      <c r="F3" s="29" t="s">
        <v>70</v>
      </c>
      <c r="G3" s="29" t="s">
        <v>18</v>
      </c>
      <c r="H3" s="29" t="s">
        <v>19</v>
      </c>
      <c r="I3" s="29"/>
      <c r="J3" s="29"/>
      <c r="K3" s="29"/>
    </row>
    <row r="4" spans="2:11" ht="7.5" customHeight="1">
      <c r="B4" s="29"/>
      <c r="C4" s="29"/>
      <c r="D4" s="29"/>
      <c r="E4" s="29"/>
      <c r="F4" s="29"/>
      <c r="G4" s="29"/>
      <c r="H4" s="29"/>
      <c r="I4" s="29"/>
      <c r="J4" s="29"/>
      <c r="K4" s="29"/>
    </row>
    <row r="5" spans="2:11" ht="22.5" customHeight="1">
      <c r="B5" s="3" t="s">
        <v>83</v>
      </c>
      <c r="C5" s="6"/>
      <c r="D5" s="6"/>
      <c r="E5" s="6"/>
      <c r="F5" s="6"/>
      <c r="G5" s="6"/>
      <c r="H5" s="6"/>
      <c r="I5" s="6"/>
      <c r="J5" s="6"/>
      <c r="K5" s="6"/>
    </row>
    <row r="6" spans="2:11" ht="15" customHeight="1">
      <c r="B6" s="7" t="s">
        <v>84</v>
      </c>
      <c r="C6" s="7"/>
      <c r="D6" s="7"/>
      <c r="E6" s="7"/>
      <c r="F6" s="7"/>
      <c r="G6" s="7"/>
      <c r="H6" s="7"/>
      <c r="I6" s="7"/>
      <c r="J6" s="7"/>
      <c r="K6" s="7"/>
    </row>
    <row r="7" spans="2:11" ht="9" customHeight="1">
      <c r="B7" s="7"/>
      <c r="C7" s="7"/>
      <c r="D7" s="7"/>
      <c r="E7" s="7"/>
      <c r="F7" s="7"/>
      <c r="G7" s="7"/>
      <c r="H7" s="7"/>
      <c r="I7" s="7"/>
      <c r="J7" s="69"/>
      <c r="K7" s="69" t="s">
        <v>85</v>
      </c>
    </row>
    <row r="8" spans="2:11" ht="12" customHeight="1">
      <c r="B8" s="39" t="str">
        <f>CONCATENATE("Created On: ",F3)</f>
        <v>Created On: 02/11/2021</v>
      </c>
      <c r="F8" s="39" t="s">
        <v>86</v>
      </c>
      <c r="K8" s="69" t="str">
        <f>CONCATENATE(G3," ",H3," Reporting Period")</f>
        <v>October 2020 Reporting Period</v>
      </c>
    </row>
    <row r="9" spans="2:11" ht="12" customHeight="1">
      <c r="B9" s="33"/>
      <c r="C9" s="33" t="s">
        <v>166</v>
      </c>
      <c r="D9" s="34" t="s">
        <v>88</v>
      </c>
      <c r="E9" s="34"/>
      <c r="F9" s="33" t="s">
        <v>167</v>
      </c>
      <c r="G9" s="34" t="s">
        <v>88</v>
      </c>
      <c r="H9" s="34"/>
      <c r="I9" s="33" t="s">
        <v>168</v>
      </c>
      <c r="J9" s="34" t="s">
        <v>88</v>
      </c>
      <c r="K9" s="34"/>
    </row>
    <row r="10" spans="2:11" ht="12" customHeight="1">
      <c r="B10" s="35" t="s">
        <v>91</v>
      </c>
      <c r="C10" s="152" t="str">
        <f>C3</f>
        <v>52</v>
      </c>
      <c r="D10" s="36" t="s">
        <v>92</v>
      </c>
      <c r="E10" s="36"/>
      <c r="F10" s="152" t="str">
        <f>D3</f>
        <v>52</v>
      </c>
      <c r="G10" s="36" t="s">
        <v>92</v>
      </c>
      <c r="H10" s="36"/>
      <c r="I10" s="152" t="str">
        <f>E3</f>
        <v>51</v>
      </c>
      <c r="J10" s="36" t="s">
        <v>92</v>
      </c>
      <c r="K10" s="36"/>
    </row>
    <row r="11" spans="2:11" ht="12" customHeight="1">
      <c r="B11" s="35"/>
      <c r="C11" s="35" t="str">
        <f>CONCATENATE("(",C3," Entities)")</f>
        <v>(52 Entities)</v>
      </c>
      <c r="D11" s="36" t="s">
        <v>93</v>
      </c>
      <c r="E11" s="36"/>
      <c r="F11" s="35" t="str">
        <f>CONCATENATE("(",D3," Entities)")</f>
        <v>(52 Entities)</v>
      </c>
      <c r="G11" s="36" t="s">
        <v>93</v>
      </c>
      <c r="H11" s="36"/>
      <c r="I11" s="35" t="str">
        <f>CONCATENATE("(",E3," Entities)")</f>
        <v>(51 Entities)</v>
      </c>
      <c r="J11" s="36" t="s">
        <v>93</v>
      </c>
      <c r="K11" s="36"/>
    </row>
    <row r="12" spans="2:11" ht="16.5" customHeight="1">
      <c r="B12" s="37"/>
      <c r="C12" s="37" t="s">
        <v>94</v>
      </c>
      <c r="D12" s="38" t="s">
        <v>95</v>
      </c>
      <c r="E12" s="159" t="s">
        <v>96</v>
      </c>
      <c r="F12" s="37" t="s">
        <v>94</v>
      </c>
      <c r="G12" s="38" t="s">
        <v>95</v>
      </c>
      <c r="H12" s="159" t="s">
        <v>96</v>
      </c>
      <c r="I12" s="37" t="s">
        <v>94</v>
      </c>
      <c r="J12" s="38" t="s">
        <v>95</v>
      </c>
      <c r="K12" s="159" t="s">
        <v>96</v>
      </c>
    </row>
    <row r="13" spans="2:11" ht="12.75" hidden="1">
      <c r="B13" s="39" t="s">
        <v>97</v>
      </c>
      <c r="C13" s="39" t="s">
        <v>169</v>
      </c>
      <c r="D13" s="39" t="s">
        <v>170</v>
      </c>
      <c r="E13" s="39" t="s">
        <v>171</v>
      </c>
      <c r="F13" s="39" t="s">
        <v>172</v>
      </c>
      <c r="G13" s="39" t="s">
        <v>173</v>
      </c>
      <c r="H13" s="39" t="s">
        <v>174</v>
      </c>
      <c r="I13" s="39" t="s">
        <v>175</v>
      </c>
      <c r="J13" s="39" t="s">
        <v>176</v>
      </c>
      <c r="K13" s="39" t="s">
        <v>177</v>
      </c>
    </row>
    <row r="14" spans="2:11" ht="12.75" hidden="1">
      <c r="B14" s="40"/>
      <c r="C14" s="40">
        <v>0</v>
      </c>
      <c r="D14" s="41">
        <v>0</v>
      </c>
      <c r="E14" s="41">
        <v>0</v>
      </c>
      <c r="F14" s="40">
        <v>0</v>
      </c>
      <c r="G14" s="41">
        <v>0</v>
      </c>
      <c r="H14" s="41">
        <v>0</v>
      </c>
      <c r="I14" s="40">
        <v>0</v>
      </c>
      <c r="J14" s="41">
        <v>0</v>
      </c>
      <c r="K14" s="41">
        <v>0</v>
      </c>
    </row>
    <row r="15" spans="2:11" ht="9" customHeight="1">
      <c r="B15" s="42" t="s">
        <v>107</v>
      </c>
      <c r="C15" s="49">
        <v>245713022</v>
      </c>
      <c r="D15" s="49">
        <v>987749941</v>
      </c>
      <c r="E15" s="62">
        <v>9.8</v>
      </c>
      <c r="F15" s="49">
        <v>182269767</v>
      </c>
      <c r="G15" s="49">
        <v>1170019708</v>
      </c>
      <c r="H15" s="62">
        <v>2.7</v>
      </c>
      <c r="I15" s="49">
        <v>235092691</v>
      </c>
      <c r="J15" s="49">
        <v>1405112399</v>
      </c>
      <c r="K15" s="62">
        <v>1</v>
      </c>
    </row>
    <row r="16" spans="2:11" ht="9" customHeight="1">
      <c r="B16" s="43" t="s">
        <v>108</v>
      </c>
      <c r="C16" s="50">
        <v>14280621</v>
      </c>
      <c r="D16" s="50">
        <v>77967080</v>
      </c>
      <c r="E16" s="63">
        <v>-9.4</v>
      </c>
      <c r="F16" s="50">
        <v>21761000</v>
      </c>
      <c r="G16" s="50">
        <v>99728080</v>
      </c>
      <c r="H16" s="63">
        <v>-10.3</v>
      </c>
      <c r="I16" s="50">
        <v>23576098</v>
      </c>
      <c r="J16" s="50">
        <v>123304178</v>
      </c>
      <c r="K16" s="63">
        <v>-10.8</v>
      </c>
    </row>
    <row r="17" spans="2:11" ht="9" customHeight="1">
      <c r="B17" s="43" t="s">
        <v>109</v>
      </c>
      <c r="C17" s="51">
        <v>162301050</v>
      </c>
      <c r="D17" s="51">
        <v>905746127</v>
      </c>
      <c r="E17" s="64">
        <v>-9.4</v>
      </c>
      <c r="F17" s="51">
        <v>215093324</v>
      </c>
      <c r="G17" s="51">
        <v>1120839451</v>
      </c>
      <c r="H17" s="64">
        <v>-11.2</v>
      </c>
      <c r="I17" s="51">
        <v>218488140</v>
      </c>
      <c r="J17" s="51">
        <v>1339327591</v>
      </c>
      <c r="K17" s="64">
        <v>-11.4</v>
      </c>
    </row>
    <row r="18" spans="2:11" ht="9" customHeight="1">
      <c r="B18" s="43" t="s">
        <v>110</v>
      </c>
      <c r="C18" s="51">
        <v>96834966</v>
      </c>
      <c r="D18" s="51">
        <v>455479017</v>
      </c>
      <c r="E18" s="64">
        <v>-7.4</v>
      </c>
      <c r="F18" s="51">
        <v>114736208</v>
      </c>
      <c r="G18" s="51">
        <v>570215225</v>
      </c>
      <c r="H18" s="64">
        <v>-9.5</v>
      </c>
      <c r="I18" s="51">
        <v>123616372</v>
      </c>
      <c r="J18" s="51">
        <v>693831597</v>
      </c>
      <c r="K18" s="64">
        <v>-8.5</v>
      </c>
    </row>
    <row r="19" spans="2:11" ht="9" customHeight="1">
      <c r="B19" s="43" t="s">
        <v>111</v>
      </c>
      <c r="C19" s="51">
        <v>714431599</v>
      </c>
      <c r="D19" s="51">
        <v>4155345445</v>
      </c>
      <c r="E19" s="64">
        <v>-16.1</v>
      </c>
      <c r="F19" s="51">
        <v>924817479</v>
      </c>
      <c r="G19" s="51">
        <v>5080162924</v>
      </c>
      <c r="H19" s="64">
        <v>-18.7</v>
      </c>
      <c r="I19" s="51">
        <v>1029938226</v>
      </c>
      <c r="J19" s="51">
        <v>6110101150</v>
      </c>
      <c r="K19" s="64">
        <v>-18.9</v>
      </c>
    </row>
    <row r="20" spans="2:11" ht="9" customHeight="1">
      <c r="B20" s="43" t="s">
        <v>112</v>
      </c>
      <c r="C20" s="51">
        <v>109702503</v>
      </c>
      <c r="D20" s="51">
        <v>649135637</v>
      </c>
      <c r="E20" s="64">
        <v>-15.6</v>
      </c>
      <c r="F20" s="51">
        <v>156331674</v>
      </c>
      <c r="G20" s="51">
        <v>805467311</v>
      </c>
      <c r="H20" s="64">
        <v>-17.9</v>
      </c>
      <c r="I20" s="51">
        <v>182191382</v>
      </c>
      <c r="J20" s="51">
        <v>987658693</v>
      </c>
      <c r="K20" s="64">
        <v>-17.1</v>
      </c>
    </row>
    <row r="21" spans="2:11" ht="9" customHeight="1">
      <c r="B21" s="43" t="s">
        <v>113</v>
      </c>
      <c r="C21" s="50">
        <v>69670518</v>
      </c>
      <c r="D21" s="50">
        <v>409438691</v>
      </c>
      <c r="E21" s="63">
        <v>-15.2</v>
      </c>
      <c r="F21" s="50">
        <v>87571856</v>
      </c>
      <c r="G21" s="50">
        <v>497010547</v>
      </c>
      <c r="H21" s="63">
        <v>-19.1</v>
      </c>
      <c r="I21" s="50">
        <v>108085521</v>
      </c>
      <c r="J21" s="50">
        <v>605096068</v>
      </c>
      <c r="K21" s="63">
        <v>-18.6</v>
      </c>
    </row>
    <row r="22" spans="2:11" ht="9" customHeight="1">
      <c r="B22" s="43" t="s">
        <v>114</v>
      </c>
      <c r="C22" s="51">
        <v>26564551</v>
      </c>
      <c r="D22" s="51">
        <v>151239186</v>
      </c>
      <c r="E22" s="64">
        <v>-11.8</v>
      </c>
      <c r="F22" s="51">
        <v>34371674</v>
      </c>
      <c r="G22" s="51">
        <v>185610860</v>
      </c>
      <c r="H22" s="64">
        <v>-15.7</v>
      </c>
      <c r="I22" s="51">
        <v>42179324</v>
      </c>
      <c r="J22" s="51">
        <v>227790184</v>
      </c>
      <c r="K22" s="64">
        <v>-15</v>
      </c>
    </row>
    <row r="23" spans="2:11" ht="9" customHeight="1">
      <c r="B23" s="43" t="s">
        <v>115</v>
      </c>
      <c r="C23" s="50">
        <v>5399767</v>
      </c>
      <c r="D23" s="50">
        <v>33415522</v>
      </c>
      <c r="E23" s="63">
        <v>-10.9</v>
      </c>
      <c r="F23" s="50">
        <v>6392474</v>
      </c>
      <c r="G23" s="50">
        <v>39807996</v>
      </c>
      <c r="H23" s="63">
        <v>-17.7</v>
      </c>
      <c r="I23" s="50">
        <v>8139235</v>
      </c>
      <c r="J23" s="50">
        <v>47947231</v>
      </c>
      <c r="K23" s="63">
        <v>-18.3</v>
      </c>
    </row>
    <row r="24" spans="2:11" ht="9" customHeight="1">
      <c r="B24" s="43" t="s">
        <v>116</v>
      </c>
      <c r="C24" s="51">
        <v>738754714</v>
      </c>
      <c r="D24" s="51">
        <v>3080031020</v>
      </c>
      <c r="E24" s="64">
        <v>-2.3</v>
      </c>
      <c r="F24" s="51">
        <v>469828155</v>
      </c>
      <c r="G24" s="51">
        <v>3549859175</v>
      </c>
      <c r="H24" s="64">
        <v>-10.3</v>
      </c>
      <c r="I24" s="51">
        <v>619268407</v>
      </c>
      <c r="J24" s="51">
        <v>4169127582</v>
      </c>
      <c r="K24" s="64">
        <v>-12.9</v>
      </c>
    </row>
    <row r="25" spans="2:11" ht="9" customHeight="1">
      <c r="B25" s="43" t="s">
        <v>117</v>
      </c>
      <c r="C25" s="51">
        <v>273529958</v>
      </c>
      <c r="D25" s="51">
        <v>1472416368</v>
      </c>
      <c r="E25" s="64">
        <v>-9</v>
      </c>
      <c r="F25" s="51">
        <v>360789356</v>
      </c>
      <c r="G25" s="51">
        <v>1833205724</v>
      </c>
      <c r="H25" s="64">
        <v>-10.9</v>
      </c>
      <c r="I25" s="51">
        <v>389027440</v>
      </c>
      <c r="J25" s="51">
        <v>2222233164</v>
      </c>
      <c r="K25" s="64">
        <v>-9.9</v>
      </c>
    </row>
    <row r="26" spans="2:11" ht="9" customHeight="1">
      <c r="B26" s="43" t="s">
        <v>118</v>
      </c>
      <c r="C26" s="51">
        <v>20896567</v>
      </c>
      <c r="D26" s="51">
        <v>130884982</v>
      </c>
      <c r="E26" s="64">
        <v>-14.7</v>
      </c>
      <c r="F26" s="51">
        <v>27232006</v>
      </c>
      <c r="G26" s="51">
        <v>158116988</v>
      </c>
      <c r="H26" s="64">
        <v>-18.5</v>
      </c>
      <c r="I26" s="51">
        <v>29700194</v>
      </c>
      <c r="J26" s="51">
        <v>187817182</v>
      </c>
      <c r="K26" s="64">
        <v>-9.2</v>
      </c>
    </row>
    <row r="27" spans="2:11" ht="9" customHeight="1">
      <c r="B27" s="43" t="s">
        <v>119</v>
      </c>
      <c r="C27" s="51">
        <v>76246360</v>
      </c>
      <c r="D27" s="51">
        <v>266075936</v>
      </c>
      <c r="E27" s="64">
        <v>3.2</v>
      </c>
      <c r="F27" s="51">
        <v>51945987</v>
      </c>
      <c r="G27" s="51">
        <v>318021923</v>
      </c>
      <c r="H27" s="64">
        <v>-5.4</v>
      </c>
      <c r="I27" s="51">
        <v>47713063</v>
      </c>
      <c r="J27" s="51">
        <v>365734986</v>
      </c>
      <c r="K27" s="64">
        <v>-8.1</v>
      </c>
    </row>
    <row r="28" spans="2:11" ht="9" customHeight="1">
      <c r="B28" s="43" t="s">
        <v>120</v>
      </c>
      <c r="C28" s="51">
        <v>238110469</v>
      </c>
      <c r="D28" s="51">
        <v>1287443921</v>
      </c>
      <c r="E28" s="64">
        <v>-17.3</v>
      </c>
      <c r="F28" s="51">
        <v>281600577</v>
      </c>
      <c r="G28" s="51">
        <v>1569044498</v>
      </c>
      <c r="H28" s="64">
        <v>-20.4</v>
      </c>
      <c r="I28" s="51">
        <v>326338074</v>
      </c>
      <c r="J28" s="51">
        <v>1895382572</v>
      </c>
      <c r="K28" s="64">
        <v>-20.6</v>
      </c>
    </row>
    <row r="29" spans="2:11" ht="9" customHeight="1">
      <c r="B29" s="43" t="s">
        <v>121</v>
      </c>
      <c r="C29" s="51">
        <v>168316411</v>
      </c>
      <c r="D29" s="51">
        <v>889106395</v>
      </c>
      <c r="E29" s="64">
        <v>-10.7</v>
      </c>
      <c r="F29" s="51">
        <v>216920620</v>
      </c>
      <c r="G29" s="51">
        <v>1106027015</v>
      </c>
      <c r="H29" s="64">
        <v>-13.3</v>
      </c>
      <c r="I29" s="51">
        <v>254180227</v>
      </c>
      <c r="J29" s="51">
        <v>1360207242</v>
      </c>
      <c r="K29" s="64">
        <v>-11.9</v>
      </c>
    </row>
    <row r="30" spans="2:11" ht="9" customHeight="1">
      <c r="B30" s="43" t="s">
        <v>122</v>
      </c>
      <c r="C30" s="51">
        <v>99073350</v>
      </c>
      <c r="D30" s="51">
        <v>471075194</v>
      </c>
      <c r="E30" s="64">
        <v>-9.3</v>
      </c>
      <c r="F30" s="51">
        <v>113821778</v>
      </c>
      <c r="G30" s="51">
        <v>584896972</v>
      </c>
      <c r="H30" s="64">
        <v>-12.3</v>
      </c>
      <c r="I30" s="51">
        <v>132776526</v>
      </c>
      <c r="J30" s="51">
        <v>717673498</v>
      </c>
      <c r="K30" s="64">
        <v>-11.7</v>
      </c>
    </row>
    <row r="31" spans="2:11" ht="9" customHeight="1">
      <c r="B31" s="43" t="s">
        <v>123</v>
      </c>
      <c r="C31" s="51">
        <v>75687111</v>
      </c>
      <c r="D31" s="51">
        <v>372754835</v>
      </c>
      <c r="E31" s="64">
        <v>-15.1</v>
      </c>
      <c r="F31" s="51">
        <v>93588192</v>
      </c>
      <c r="G31" s="51">
        <v>466343027</v>
      </c>
      <c r="H31" s="64">
        <v>-16.6</v>
      </c>
      <c r="I31" s="51">
        <v>105983850</v>
      </c>
      <c r="J31" s="51">
        <v>572326877</v>
      </c>
      <c r="K31" s="64">
        <v>-15.6</v>
      </c>
    </row>
    <row r="32" spans="2:11" ht="9" customHeight="1">
      <c r="B32" s="43" t="s">
        <v>124</v>
      </c>
      <c r="C32" s="51">
        <v>129932524</v>
      </c>
      <c r="D32" s="51">
        <v>647388603</v>
      </c>
      <c r="E32" s="64">
        <v>-9.5</v>
      </c>
      <c r="F32" s="51">
        <v>157170962</v>
      </c>
      <c r="G32" s="51">
        <v>804559565</v>
      </c>
      <c r="H32" s="64">
        <v>-12.2</v>
      </c>
      <c r="I32" s="51">
        <v>179110099</v>
      </c>
      <c r="J32" s="51">
        <v>983669664</v>
      </c>
      <c r="K32" s="64">
        <v>-10.9</v>
      </c>
    </row>
    <row r="33" spans="2:11" ht="9" customHeight="1">
      <c r="B33" s="43" t="s">
        <v>125</v>
      </c>
      <c r="C33" s="51">
        <v>131039204</v>
      </c>
      <c r="D33" s="51">
        <v>652208538</v>
      </c>
      <c r="E33" s="64">
        <v>-13.5</v>
      </c>
      <c r="F33" s="51">
        <v>137134240</v>
      </c>
      <c r="G33" s="51">
        <v>789342778</v>
      </c>
      <c r="H33" s="64">
        <v>-17.8</v>
      </c>
      <c r="I33" s="51">
        <v>137281192</v>
      </c>
      <c r="J33" s="51">
        <v>926623970</v>
      </c>
      <c r="K33" s="64">
        <v>-19.6</v>
      </c>
    </row>
    <row r="34" spans="2:11" ht="9" customHeight="1">
      <c r="B34" s="43" t="s">
        <v>126</v>
      </c>
      <c r="C34" s="51">
        <v>45702497</v>
      </c>
      <c r="D34" s="51">
        <v>217831332</v>
      </c>
      <c r="E34" s="64">
        <v>-23.6</v>
      </c>
      <c r="F34" s="51">
        <v>10080450</v>
      </c>
      <c r="G34" s="51">
        <v>227911782</v>
      </c>
      <c r="H34" s="64">
        <v>-32</v>
      </c>
      <c r="I34" s="51">
        <v>69496756</v>
      </c>
      <c r="J34" s="51">
        <v>297408538</v>
      </c>
      <c r="K34" s="64">
        <v>-24.6</v>
      </c>
    </row>
    <row r="35" spans="2:11" ht="9" customHeight="1">
      <c r="B35" s="43" t="s">
        <v>127</v>
      </c>
      <c r="C35" s="51">
        <v>142959298</v>
      </c>
      <c r="D35" s="51">
        <v>692146043</v>
      </c>
      <c r="E35" s="64">
        <v>-21.3</v>
      </c>
      <c r="F35" s="51">
        <v>132247307</v>
      </c>
      <c r="G35" s="51">
        <v>824393350</v>
      </c>
      <c r="H35" s="64">
        <v>-27.3</v>
      </c>
      <c r="I35" s="51">
        <v>257986431</v>
      </c>
      <c r="J35" s="51">
        <v>1082379781</v>
      </c>
      <c r="K35" s="64">
        <v>-20.2</v>
      </c>
    </row>
    <row r="36" spans="2:11" ht="9" customHeight="1">
      <c r="B36" s="43" t="s">
        <v>128</v>
      </c>
      <c r="C36" s="51">
        <v>118314352</v>
      </c>
      <c r="D36" s="51">
        <v>734271333</v>
      </c>
      <c r="E36" s="64">
        <v>-17.6</v>
      </c>
      <c r="F36" s="51">
        <v>118343162</v>
      </c>
      <c r="G36" s="51">
        <v>852614495</v>
      </c>
      <c r="H36" s="64">
        <v>-24.8</v>
      </c>
      <c r="I36" s="51">
        <v>188548245</v>
      </c>
      <c r="J36" s="51">
        <v>1041162739.794</v>
      </c>
      <c r="K36" s="64">
        <v>-24.2</v>
      </c>
    </row>
    <row r="37" spans="2:11" ht="9" customHeight="1">
      <c r="B37" s="43" t="s">
        <v>129</v>
      </c>
      <c r="C37" s="51">
        <v>204921883</v>
      </c>
      <c r="D37" s="51">
        <v>1271349592</v>
      </c>
      <c r="E37" s="64">
        <v>-15.2</v>
      </c>
      <c r="F37" s="51">
        <v>352959926</v>
      </c>
      <c r="G37" s="51">
        <v>1624309518</v>
      </c>
      <c r="H37" s="64">
        <v>-15.6</v>
      </c>
      <c r="I37" s="51">
        <v>309665511</v>
      </c>
      <c r="J37" s="51">
        <v>1933975029</v>
      </c>
      <c r="K37" s="64">
        <v>-17.5</v>
      </c>
    </row>
    <row r="38" spans="2:11" ht="9" customHeight="1">
      <c r="B38" s="43" t="s">
        <v>130</v>
      </c>
      <c r="C38" s="51">
        <v>178277092</v>
      </c>
      <c r="D38" s="51">
        <v>809366173</v>
      </c>
      <c r="E38" s="64">
        <v>-3.5</v>
      </c>
      <c r="F38" s="51">
        <v>135963716</v>
      </c>
      <c r="G38" s="51">
        <v>945329889</v>
      </c>
      <c r="H38" s="64">
        <v>-9.6</v>
      </c>
      <c r="I38" s="51">
        <v>177712750</v>
      </c>
      <c r="J38" s="51">
        <v>1123042639</v>
      </c>
      <c r="K38" s="64">
        <v>-12.4</v>
      </c>
    </row>
    <row r="39" spans="2:11" ht="9" customHeight="1">
      <c r="B39" s="43" t="s">
        <v>131</v>
      </c>
      <c r="C39" s="51">
        <v>148284053</v>
      </c>
      <c r="D39" s="51">
        <v>556514797</v>
      </c>
      <c r="E39" s="64">
        <v>-0.6</v>
      </c>
      <c r="F39" s="51">
        <v>74260630</v>
      </c>
      <c r="G39" s="51">
        <v>630775427</v>
      </c>
      <c r="H39" s="64">
        <v>-10.6</v>
      </c>
      <c r="I39" s="51">
        <v>155458599</v>
      </c>
      <c r="J39" s="51">
        <v>786234026</v>
      </c>
      <c r="K39" s="64">
        <v>-9.6</v>
      </c>
    </row>
    <row r="40" spans="2:11" ht="9" customHeight="1">
      <c r="B40" s="43" t="s">
        <v>132</v>
      </c>
      <c r="C40" s="51">
        <v>182740130</v>
      </c>
      <c r="D40" s="51">
        <v>962087560</v>
      </c>
      <c r="E40" s="64">
        <v>-3.5</v>
      </c>
      <c r="F40" s="51">
        <v>229242997</v>
      </c>
      <c r="G40" s="51">
        <v>1191330557</v>
      </c>
      <c r="H40" s="64">
        <v>-6.8</v>
      </c>
      <c r="I40" s="51">
        <v>260216452</v>
      </c>
      <c r="J40" s="51">
        <v>1451547009</v>
      </c>
      <c r="K40" s="64">
        <v>-6.4</v>
      </c>
    </row>
    <row r="41" spans="2:11" ht="9" customHeight="1">
      <c r="B41" s="43" t="s">
        <v>133</v>
      </c>
      <c r="C41" s="51">
        <v>31268518</v>
      </c>
      <c r="D41" s="51">
        <v>146268998</v>
      </c>
      <c r="E41" s="64">
        <v>-9.4</v>
      </c>
      <c r="F41" s="51">
        <v>43011398</v>
      </c>
      <c r="G41" s="51">
        <v>189280396</v>
      </c>
      <c r="H41" s="64">
        <v>-9.7</v>
      </c>
      <c r="I41" s="51">
        <v>48392746</v>
      </c>
      <c r="J41" s="51">
        <v>237673142</v>
      </c>
      <c r="K41" s="64">
        <v>-9.1</v>
      </c>
    </row>
    <row r="42" spans="2:11" ht="9" customHeight="1">
      <c r="B42" s="43" t="s">
        <v>134</v>
      </c>
      <c r="C42" s="51">
        <v>55592810</v>
      </c>
      <c r="D42" s="51">
        <v>265893245</v>
      </c>
      <c r="E42" s="64">
        <v>-7.2</v>
      </c>
      <c r="F42" s="51">
        <v>64606631</v>
      </c>
      <c r="G42" s="51">
        <v>330499876</v>
      </c>
      <c r="H42" s="64">
        <v>-10.2</v>
      </c>
      <c r="I42" s="51">
        <v>79224414</v>
      </c>
      <c r="J42" s="51">
        <v>409724290</v>
      </c>
      <c r="K42" s="64">
        <v>-9.2</v>
      </c>
    </row>
    <row r="43" spans="2:11" ht="9" customHeight="1">
      <c r="B43" s="43" t="s">
        <v>135</v>
      </c>
      <c r="C43" s="51">
        <v>58560295</v>
      </c>
      <c r="D43" s="51">
        <v>340429796</v>
      </c>
      <c r="E43" s="64">
        <v>-14.1</v>
      </c>
      <c r="F43" s="51">
        <v>79405417</v>
      </c>
      <c r="G43" s="51">
        <v>419835213</v>
      </c>
      <c r="H43" s="64">
        <v>-16.6</v>
      </c>
      <c r="I43" s="51">
        <v>92578281</v>
      </c>
      <c r="J43" s="51">
        <v>512413494</v>
      </c>
      <c r="K43" s="64">
        <v>-15.8</v>
      </c>
    </row>
    <row r="44" spans="2:11" ht="9" customHeight="1">
      <c r="B44" s="43" t="s">
        <v>136</v>
      </c>
      <c r="C44" s="51">
        <v>34550908</v>
      </c>
      <c r="D44" s="51">
        <v>199426300</v>
      </c>
      <c r="E44" s="64">
        <v>-14</v>
      </c>
      <c r="F44" s="51">
        <v>46069498</v>
      </c>
      <c r="G44" s="51">
        <v>245495798</v>
      </c>
      <c r="H44" s="64">
        <v>-16.7</v>
      </c>
      <c r="I44" s="51">
        <v>53551887</v>
      </c>
      <c r="J44" s="51">
        <v>299047685</v>
      </c>
      <c r="K44" s="64">
        <v>-16.5</v>
      </c>
    </row>
    <row r="45" spans="2:11" ht="9" customHeight="1">
      <c r="B45" s="43" t="s">
        <v>137</v>
      </c>
      <c r="C45" s="51">
        <v>153564865</v>
      </c>
      <c r="D45" s="51">
        <v>1000158622</v>
      </c>
      <c r="E45" s="64">
        <v>-20.8</v>
      </c>
      <c r="F45" s="51">
        <v>199029976</v>
      </c>
      <c r="G45" s="51">
        <v>1199188598</v>
      </c>
      <c r="H45" s="64">
        <v>-25.4</v>
      </c>
      <c r="I45" s="51">
        <v>266626312</v>
      </c>
      <c r="J45" s="51">
        <v>1465814910</v>
      </c>
      <c r="K45" s="64">
        <v>-24.9</v>
      </c>
    </row>
    <row r="46" spans="2:11" ht="9" customHeight="1">
      <c r="B46" s="43" t="s">
        <v>138</v>
      </c>
      <c r="C46" s="51">
        <v>50810374</v>
      </c>
      <c r="D46" s="51">
        <v>294711005</v>
      </c>
      <c r="E46" s="64">
        <v>-10.8</v>
      </c>
      <c r="F46" s="51">
        <v>59302895</v>
      </c>
      <c r="G46" s="51">
        <v>354013900</v>
      </c>
      <c r="H46" s="64">
        <v>-15.5</v>
      </c>
      <c r="I46" s="51">
        <v>93679868</v>
      </c>
      <c r="J46" s="51">
        <v>447693768</v>
      </c>
      <c r="K46" s="64">
        <v>-11.5</v>
      </c>
    </row>
    <row r="47" spans="2:11" ht="9" customHeight="1">
      <c r="B47" s="43" t="s">
        <v>139</v>
      </c>
      <c r="C47" s="51">
        <v>213065146</v>
      </c>
      <c r="D47" s="51">
        <v>1504887200</v>
      </c>
      <c r="E47" s="64">
        <v>-19.5</v>
      </c>
      <c r="F47" s="51">
        <v>361938203</v>
      </c>
      <c r="G47" s="51">
        <v>1866825403</v>
      </c>
      <c r="H47" s="64">
        <v>-22.3</v>
      </c>
      <c r="I47" s="51">
        <v>387066486</v>
      </c>
      <c r="J47" s="51">
        <v>2253891889</v>
      </c>
      <c r="K47" s="64">
        <v>-21.1</v>
      </c>
    </row>
    <row r="48" spans="2:11" ht="9" customHeight="1">
      <c r="B48" s="43" t="s">
        <v>140</v>
      </c>
      <c r="C48" s="51">
        <v>221417198</v>
      </c>
      <c r="D48" s="51">
        <v>1338671435</v>
      </c>
      <c r="E48" s="64">
        <v>-17.7</v>
      </c>
      <c r="F48" s="51">
        <v>289062579</v>
      </c>
      <c r="G48" s="51">
        <v>1627734014</v>
      </c>
      <c r="H48" s="64">
        <v>-22.2</v>
      </c>
      <c r="I48" s="51">
        <v>546246290</v>
      </c>
      <c r="J48" s="51">
        <v>2173980304</v>
      </c>
      <c r="K48" s="64">
        <v>-13.8</v>
      </c>
    </row>
    <row r="49" spans="2:11" ht="9" customHeight="1">
      <c r="B49" s="43" t="s">
        <v>141</v>
      </c>
      <c r="C49" s="51">
        <v>26726649</v>
      </c>
      <c r="D49" s="51">
        <v>126610764</v>
      </c>
      <c r="E49" s="64">
        <v>-8.8</v>
      </c>
      <c r="F49" s="51">
        <v>32444566</v>
      </c>
      <c r="G49" s="51">
        <v>159055330</v>
      </c>
      <c r="H49" s="64">
        <v>-10.7</v>
      </c>
      <c r="I49" s="51">
        <v>35016850</v>
      </c>
      <c r="J49" s="51">
        <v>194072180</v>
      </c>
      <c r="K49" s="64">
        <v>-10.4</v>
      </c>
    </row>
    <row r="50" spans="2:11" ht="9" customHeight="1">
      <c r="B50" s="43" t="s">
        <v>142</v>
      </c>
      <c r="C50" s="51">
        <v>267058415</v>
      </c>
      <c r="D50" s="51">
        <v>1419235280</v>
      </c>
      <c r="E50" s="64">
        <v>-12.4</v>
      </c>
      <c r="F50" s="51">
        <v>333807978</v>
      </c>
      <c r="G50" s="51">
        <v>1753043258</v>
      </c>
      <c r="H50" s="64">
        <v>-15.9</v>
      </c>
      <c r="I50" s="51">
        <v>388943050</v>
      </c>
      <c r="J50" s="51">
        <v>2141986308</v>
      </c>
      <c r="K50" s="64">
        <v>-15.2</v>
      </c>
    </row>
    <row r="51" spans="2:11" ht="9" customHeight="1">
      <c r="B51" s="43" t="s">
        <v>143</v>
      </c>
      <c r="C51" s="51">
        <v>98392439</v>
      </c>
      <c r="D51" s="51">
        <v>569243728</v>
      </c>
      <c r="E51" s="64">
        <v>-10.7</v>
      </c>
      <c r="F51" s="51">
        <v>144743740</v>
      </c>
      <c r="G51" s="51">
        <v>713987468</v>
      </c>
      <c r="H51" s="64">
        <v>-7.6</v>
      </c>
      <c r="I51" s="51">
        <v>162191369</v>
      </c>
      <c r="J51" s="51">
        <v>876178837</v>
      </c>
      <c r="K51" s="64">
        <v>-10.2</v>
      </c>
    </row>
    <row r="52" spans="2:11" ht="9" customHeight="1">
      <c r="B52" s="43" t="s">
        <v>144</v>
      </c>
      <c r="C52" s="51">
        <v>84977665</v>
      </c>
      <c r="D52" s="51">
        <v>441357812</v>
      </c>
      <c r="E52" s="64">
        <v>-12.4</v>
      </c>
      <c r="F52" s="51">
        <v>99391296</v>
      </c>
      <c r="G52" s="51">
        <v>540749108</v>
      </c>
      <c r="H52" s="64">
        <v>-16.3</v>
      </c>
      <c r="I52" s="51">
        <v>126443073</v>
      </c>
      <c r="J52" s="51">
        <v>667192181</v>
      </c>
      <c r="K52" s="64">
        <v>-15.6</v>
      </c>
    </row>
    <row r="53" spans="2:11" ht="9" customHeight="1">
      <c r="B53" s="43" t="s">
        <v>145</v>
      </c>
      <c r="C53" s="51">
        <v>233835091</v>
      </c>
      <c r="D53" s="51">
        <v>1357450667</v>
      </c>
      <c r="E53" s="64">
        <v>-13.3</v>
      </c>
      <c r="F53" s="51">
        <v>306603443</v>
      </c>
      <c r="G53" s="51">
        <v>1664054110</v>
      </c>
      <c r="H53" s="64">
        <v>-16.7</v>
      </c>
      <c r="I53" s="51">
        <v>363950795</v>
      </c>
      <c r="J53" s="51">
        <v>2028004905</v>
      </c>
      <c r="K53" s="64">
        <v>-16.1</v>
      </c>
    </row>
    <row r="54" spans="2:11" ht="9" customHeight="1">
      <c r="B54" s="43" t="s">
        <v>146</v>
      </c>
      <c r="C54" s="51">
        <v>17910744</v>
      </c>
      <c r="D54" s="51">
        <v>104747899</v>
      </c>
      <c r="E54" s="64">
        <v>-24.5</v>
      </c>
      <c r="F54" s="51">
        <v>23291635</v>
      </c>
      <c r="G54" s="51">
        <v>128039534</v>
      </c>
      <c r="H54" s="64">
        <v>-25.9</v>
      </c>
      <c r="I54" s="51">
        <v>27615095</v>
      </c>
      <c r="J54" s="51">
        <v>155654629</v>
      </c>
      <c r="K54" s="64">
        <v>-24.4</v>
      </c>
    </row>
    <row r="55" spans="2:11" ht="9" customHeight="1">
      <c r="B55" s="43" t="s">
        <v>147</v>
      </c>
      <c r="C55" s="51">
        <v>137431899</v>
      </c>
      <c r="D55" s="51">
        <v>770833927</v>
      </c>
      <c r="E55" s="64">
        <v>-17.4</v>
      </c>
      <c r="F55" s="51">
        <v>254443299</v>
      </c>
      <c r="G55" s="51">
        <v>1025277226</v>
      </c>
      <c r="H55" s="64">
        <v>-15.3</v>
      </c>
      <c r="I55" s="51">
        <v>211649030</v>
      </c>
      <c r="J55" s="51">
        <v>1236926256</v>
      </c>
      <c r="K55" s="64">
        <v>-13.9</v>
      </c>
    </row>
    <row r="56" spans="2:11" ht="9" customHeight="1">
      <c r="B56" s="43" t="s">
        <v>148</v>
      </c>
      <c r="C56" s="51">
        <v>34160149</v>
      </c>
      <c r="D56" s="51">
        <v>142376526</v>
      </c>
      <c r="E56" s="64">
        <v>2.7</v>
      </c>
      <c r="F56" s="51">
        <v>28210603</v>
      </c>
      <c r="G56" s="51">
        <v>170587129</v>
      </c>
      <c r="H56" s="64">
        <v>-2.1</v>
      </c>
      <c r="I56" s="51">
        <v>35194791</v>
      </c>
      <c r="J56" s="51">
        <v>205781920</v>
      </c>
      <c r="K56" s="64">
        <v>-5</v>
      </c>
    </row>
    <row r="57" spans="2:11" ht="9" customHeight="1">
      <c r="B57" s="43" t="s">
        <v>149</v>
      </c>
      <c r="C57" s="51">
        <v>182909830</v>
      </c>
      <c r="D57" s="51">
        <v>988187449</v>
      </c>
      <c r="E57" s="64">
        <v>-10.3</v>
      </c>
      <c r="F57" s="51">
        <v>257170248</v>
      </c>
      <c r="G57" s="51">
        <v>1245357697</v>
      </c>
      <c r="H57" s="64">
        <v>-11.4</v>
      </c>
      <c r="I57" s="51">
        <v>286137010</v>
      </c>
      <c r="J57" s="51">
        <v>1531494707</v>
      </c>
      <c r="K57" s="64">
        <v>-9.7</v>
      </c>
    </row>
    <row r="58" spans="2:11" ht="9" customHeight="1">
      <c r="B58" s="43" t="s">
        <v>150</v>
      </c>
      <c r="C58" s="51">
        <v>794929400</v>
      </c>
      <c r="D58" s="51">
        <v>4273307083</v>
      </c>
      <c r="E58" s="64">
        <v>-11.3</v>
      </c>
      <c r="F58" s="51">
        <v>1029538407</v>
      </c>
      <c r="G58" s="51">
        <v>5302845490</v>
      </c>
      <c r="H58" s="64">
        <v>-13.9</v>
      </c>
      <c r="I58" s="51">
        <v>1095425762</v>
      </c>
      <c r="J58" s="51">
        <v>6398271252</v>
      </c>
      <c r="K58" s="64">
        <v>-13.8</v>
      </c>
    </row>
    <row r="59" spans="2:11" ht="9" customHeight="1">
      <c r="B59" s="43" t="s">
        <v>151</v>
      </c>
      <c r="C59" s="51">
        <v>69394732</v>
      </c>
      <c r="D59" s="51">
        <v>362879997</v>
      </c>
      <c r="E59" s="64">
        <v>-9.3</v>
      </c>
      <c r="F59" s="51">
        <v>91183624</v>
      </c>
      <c r="G59" s="51">
        <v>454063621</v>
      </c>
      <c r="H59" s="64">
        <v>-10.8</v>
      </c>
      <c r="I59" s="51">
        <v>103552628</v>
      </c>
      <c r="J59" s="51">
        <v>557616249</v>
      </c>
      <c r="K59" s="64">
        <v>-10</v>
      </c>
    </row>
    <row r="60" spans="2:11" ht="9" customHeight="1">
      <c r="B60" s="43" t="s">
        <v>152</v>
      </c>
      <c r="C60" s="52">
        <v>12420439</v>
      </c>
      <c r="D60" s="52">
        <v>80768536</v>
      </c>
      <c r="E60" s="68">
        <v>-17.7</v>
      </c>
      <c r="F60" s="52">
        <v>18250485</v>
      </c>
      <c r="G60" s="52">
        <v>99019021</v>
      </c>
      <c r="H60" s="68">
        <v>-21</v>
      </c>
      <c r="I60" s="52">
        <v>22186335</v>
      </c>
      <c r="J60" s="52">
        <v>121205356</v>
      </c>
      <c r="K60" s="68">
        <v>-19.9</v>
      </c>
    </row>
    <row r="61" spans="2:11" ht="9" customHeight="1">
      <c r="B61" s="43" t="s">
        <v>153</v>
      </c>
      <c r="C61" s="52">
        <v>380687539</v>
      </c>
      <c r="D61" s="52">
        <v>1274045308</v>
      </c>
      <c r="E61" s="68">
        <v>-22.8</v>
      </c>
      <c r="F61" s="52">
        <v>186536895</v>
      </c>
      <c r="G61" s="52">
        <v>1460582203</v>
      </c>
      <c r="H61" s="68">
        <v>-24.6</v>
      </c>
      <c r="I61" s="52">
        <v>398894442</v>
      </c>
      <c r="J61" s="52">
        <v>1859476645</v>
      </c>
      <c r="K61" s="68">
        <v>-23.7</v>
      </c>
    </row>
    <row r="62" spans="2:11" ht="9" customHeight="1">
      <c r="B62" s="43" t="s">
        <v>154</v>
      </c>
      <c r="C62" s="51">
        <v>128694705</v>
      </c>
      <c r="D62" s="51">
        <v>751993060</v>
      </c>
      <c r="E62" s="64">
        <v>-16.5</v>
      </c>
      <c r="F62" s="51">
        <v>193851961</v>
      </c>
      <c r="G62" s="51">
        <v>945845021</v>
      </c>
      <c r="H62" s="64">
        <v>-19.3</v>
      </c>
      <c r="I62" s="51">
        <v>200782470</v>
      </c>
      <c r="J62" s="51">
        <v>1146627491</v>
      </c>
      <c r="K62" s="64">
        <v>-21.1</v>
      </c>
    </row>
    <row r="63" spans="2:11" ht="9" customHeight="1">
      <c r="B63" s="43" t="s">
        <v>155</v>
      </c>
      <c r="C63" s="51">
        <v>35677604</v>
      </c>
      <c r="D63" s="51">
        <v>218519548</v>
      </c>
      <c r="E63" s="64">
        <v>-11.1</v>
      </c>
      <c r="F63" s="51">
        <v>65863079</v>
      </c>
      <c r="G63" s="51">
        <v>284382627</v>
      </c>
      <c r="H63" s="64">
        <v>-8.9</v>
      </c>
      <c r="I63" s="51">
        <v>66536498</v>
      </c>
      <c r="J63" s="51">
        <v>350919125</v>
      </c>
      <c r="K63" s="64">
        <v>-3.9</v>
      </c>
    </row>
    <row r="64" spans="2:11" ht="9" customHeight="1">
      <c r="B64" s="43" t="s">
        <v>156</v>
      </c>
      <c r="C64" s="51">
        <v>110171272</v>
      </c>
      <c r="D64" s="51">
        <v>718149167</v>
      </c>
      <c r="E64" s="64">
        <v>-14.5</v>
      </c>
      <c r="F64" s="51">
        <v>219276755</v>
      </c>
      <c r="G64" s="51">
        <v>937425922</v>
      </c>
      <c r="H64" s="64">
        <v>-13.1</v>
      </c>
      <c r="I64" s="51">
        <v>220697360</v>
      </c>
      <c r="J64" s="51">
        <v>1158123282</v>
      </c>
      <c r="K64" s="64">
        <v>-11.2</v>
      </c>
    </row>
    <row r="65" spans="2:11" ht="9" customHeight="1" thickBot="1">
      <c r="B65" s="43" t="s">
        <v>157</v>
      </c>
      <c r="C65" s="51">
        <v>22962927</v>
      </c>
      <c r="D65" s="51">
        <v>100758890</v>
      </c>
      <c r="E65" s="64">
        <v>1</v>
      </c>
      <c r="F65" s="51">
        <v>21866547</v>
      </c>
      <c r="G65" s="51">
        <v>122625437</v>
      </c>
      <c r="H65" s="64">
        <v>-6.9</v>
      </c>
      <c r="I65" s="51">
        <v>24767502</v>
      </c>
      <c r="J65" s="51">
        <v>147392939</v>
      </c>
      <c r="K65" s="64">
        <v>-6.4</v>
      </c>
    </row>
    <row r="66" spans="2:11" ht="9" customHeight="1" thickTop="1">
      <c r="B66" s="44" t="s">
        <v>158</v>
      </c>
      <c r="C66" s="54">
        <v>7874856183</v>
      </c>
      <c r="D66" s="54">
        <v>41129381510</v>
      </c>
      <c r="E66" s="65">
        <v>-12.5</v>
      </c>
      <c r="F66" s="54">
        <v>9155376675</v>
      </c>
      <c r="G66" s="54">
        <v>50284758185</v>
      </c>
      <c r="H66" s="65">
        <v>-15.7</v>
      </c>
      <c r="I66" s="54">
        <v>10949121149</v>
      </c>
      <c r="J66" s="54">
        <v>61233879333.794</v>
      </c>
      <c r="K66" s="65">
        <v>-15.2</v>
      </c>
    </row>
    <row r="67" spans="2:11" ht="9" customHeight="1" thickBot="1">
      <c r="B67" s="45" t="s">
        <v>159</v>
      </c>
      <c r="C67" s="55">
        <v>53411968</v>
      </c>
      <c r="D67" s="55">
        <v>278624837</v>
      </c>
      <c r="E67" s="66">
        <v>-21.6</v>
      </c>
      <c r="F67" s="55">
        <v>65934651</v>
      </c>
      <c r="G67" s="55">
        <v>344559488</v>
      </c>
      <c r="H67" s="66">
        <v>-20.6</v>
      </c>
      <c r="I67" s="55">
        <v>62576618</v>
      </c>
      <c r="J67" s="55">
        <v>407136106</v>
      </c>
      <c r="K67" s="66">
        <v>-19.7</v>
      </c>
    </row>
    <row r="68" spans="2:11" ht="9" customHeight="1" thickTop="1">
      <c r="B68" s="46" t="s">
        <v>160</v>
      </c>
      <c r="C68" s="56">
        <v>7928268151</v>
      </c>
      <c r="D68" s="56">
        <v>41408006347</v>
      </c>
      <c r="E68" s="67">
        <v>-12.5</v>
      </c>
      <c r="F68" s="56">
        <v>9221311326</v>
      </c>
      <c r="G68" s="56">
        <v>50629317673</v>
      </c>
      <c r="H68" s="67">
        <v>-15.8</v>
      </c>
      <c r="I68" s="56">
        <v>11011697767</v>
      </c>
      <c r="J68" s="56">
        <v>61641015439.794</v>
      </c>
      <c r="K68" s="67">
        <v>-15.2</v>
      </c>
    </row>
    <row r="69" spans="2:11" ht="9.75" customHeight="1">
      <c r="B69" s="160" t="s">
        <v>161</v>
      </c>
      <c r="C69" s="162"/>
      <c r="D69" s="162"/>
      <c r="E69" s="162"/>
      <c r="F69" s="162"/>
      <c r="G69" s="162"/>
      <c r="H69" s="162"/>
      <c r="I69" s="162"/>
      <c r="J69" s="162"/>
      <c r="K69" s="163"/>
    </row>
    <row r="70" spans="2:11" ht="7.5" customHeight="1">
      <c r="B70" s="161" t="s">
        <v>162</v>
      </c>
      <c r="C70" s="114"/>
      <c r="D70" s="114"/>
      <c r="E70" s="114"/>
      <c r="F70" s="114"/>
      <c r="G70" s="114"/>
      <c r="H70" s="114"/>
      <c r="I70" s="114"/>
      <c r="J70" s="114"/>
      <c r="K70" s="125"/>
    </row>
    <row r="71" spans="2:11" ht="7.5" customHeight="1">
      <c r="B71" s="164" t="s">
        <v>163</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B2:K71"/>
  <sheetViews>
    <sheetView zoomScale="130" zoomScaleNormal="130" zoomScalePageLayoutView="0" workbookViewId="0" topLeftCell="A15">
      <selection activeCell="I63" sqref="I63"/>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77</v>
      </c>
      <c r="D2" s="29" t="s">
        <v>78</v>
      </c>
      <c r="E2" s="29" t="s">
        <v>79</v>
      </c>
      <c r="F2" s="29" t="s">
        <v>80</v>
      </c>
      <c r="G2" s="29" t="s">
        <v>7</v>
      </c>
      <c r="H2" s="29" t="s">
        <v>8</v>
      </c>
      <c r="I2" s="29"/>
      <c r="J2" s="29"/>
      <c r="K2" s="29"/>
    </row>
    <row r="3" spans="2:11" ht="12" customHeight="1" hidden="1">
      <c r="B3" s="30" t="s">
        <v>67</v>
      </c>
      <c r="C3" s="29" t="s">
        <v>165</v>
      </c>
      <c r="D3" s="29" t="s">
        <v>178</v>
      </c>
      <c r="E3" s="29" t="s">
        <v>179</v>
      </c>
      <c r="F3" s="29" t="s">
        <v>70</v>
      </c>
      <c r="G3" s="29" t="s">
        <v>18</v>
      </c>
      <c r="H3" s="29" t="s">
        <v>19</v>
      </c>
      <c r="I3" s="29"/>
      <c r="J3" s="29"/>
      <c r="K3" s="29"/>
    </row>
    <row r="4" spans="2:11" ht="7.5" customHeight="1">
      <c r="B4" s="29"/>
      <c r="C4" s="29"/>
      <c r="D4" s="29"/>
      <c r="E4" s="29"/>
      <c r="F4" s="29"/>
      <c r="G4" s="29"/>
      <c r="H4" s="29"/>
      <c r="I4" s="29"/>
      <c r="J4" s="29"/>
      <c r="K4" s="29"/>
    </row>
    <row r="5" spans="2:11" ht="22.5" customHeight="1">
      <c r="B5" s="3" t="s">
        <v>83</v>
      </c>
      <c r="C5" s="6"/>
      <c r="D5" s="6"/>
      <c r="E5" s="6"/>
      <c r="F5" s="6"/>
      <c r="G5" s="6"/>
      <c r="H5" s="6"/>
      <c r="I5" s="6"/>
      <c r="J5" s="6"/>
      <c r="K5" s="6"/>
    </row>
    <row r="6" spans="2:11" ht="15" customHeight="1">
      <c r="B6" s="7" t="s">
        <v>84</v>
      </c>
      <c r="C6" s="7"/>
      <c r="D6" s="7"/>
      <c r="E6" s="7"/>
      <c r="F6" s="7"/>
      <c r="G6" s="7"/>
      <c r="H6" s="7"/>
      <c r="I6" s="7"/>
      <c r="J6" s="7"/>
      <c r="K6" s="7"/>
    </row>
    <row r="7" spans="2:11" ht="9" customHeight="1">
      <c r="B7" s="7"/>
      <c r="C7" s="7"/>
      <c r="D7" s="7"/>
      <c r="E7" s="7"/>
      <c r="F7" s="7"/>
      <c r="G7" s="7"/>
      <c r="H7" s="7"/>
      <c r="I7" s="7"/>
      <c r="J7" s="69"/>
      <c r="K7" s="69" t="s">
        <v>85</v>
      </c>
    </row>
    <row r="8" spans="2:11" ht="12" customHeight="1">
      <c r="B8" s="39" t="str">
        <f>CONCATENATE("Created On: ",F3)</f>
        <v>Created On: 02/11/2021</v>
      </c>
      <c r="F8" s="39" t="s">
        <v>86</v>
      </c>
      <c r="K8" s="69" t="str">
        <f>CONCATENATE(G3," ",H3," Reporting Period")</f>
        <v>October 2020 Reporting Period</v>
      </c>
    </row>
    <row r="9" spans="2:11" ht="12" customHeight="1">
      <c r="B9" s="33"/>
      <c r="C9" s="33" t="s">
        <v>180</v>
      </c>
      <c r="D9" s="34" t="s">
        <v>88</v>
      </c>
      <c r="E9" s="34"/>
      <c r="F9" s="33" t="s">
        <v>181</v>
      </c>
      <c r="G9" s="34" t="s">
        <v>88</v>
      </c>
      <c r="H9" s="34"/>
      <c r="I9" s="33" t="s">
        <v>182</v>
      </c>
      <c r="J9" s="34" t="s">
        <v>88</v>
      </c>
      <c r="K9" s="34"/>
    </row>
    <row r="10" spans="2:11" ht="12" customHeight="1">
      <c r="B10" s="35" t="s">
        <v>91</v>
      </c>
      <c r="C10" s="152" t="str">
        <f>C3</f>
        <v>51</v>
      </c>
      <c r="D10" s="36" t="s">
        <v>92</v>
      </c>
      <c r="E10" s="36"/>
      <c r="F10" s="152" t="str">
        <f>D3</f>
        <v>50</v>
      </c>
      <c r="G10" s="36" t="s">
        <v>92</v>
      </c>
      <c r="H10" s="36"/>
      <c r="I10" s="152" t="str">
        <f>E3</f>
        <v>48</v>
      </c>
      <c r="J10" s="36" t="s">
        <v>92</v>
      </c>
      <c r="K10" s="36"/>
    </row>
    <row r="11" spans="2:11" ht="12" customHeight="1">
      <c r="B11" s="47"/>
      <c r="C11" s="47" t="str">
        <f>CONCATENATE("(",C3," Entities)")</f>
        <v>(51 Entities)</v>
      </c>
      <c r="D11" s="48" t="s">
        <v>93</v>
      </c>
      <c r="E11" s="48"/>
      <c r="F11" s="47" t="str">
        <f>CONCATENATE("(",D3," Entities)")</f>
        <v>(50 Entities)</v>
      </c>
      <c r="G11" s="48" t="s">
        <v>93</v>
      </c>
      <c r="H11" s="48"/>
      <c r="I11" s="47" t="str">
        <f>CONCATENATE("(",E3," Entities)")</f>
        <v>(48 Entities)</v>
      </c>
      <c r="J11" s="48" t="s">
        <v>93</v>
      </c>
      <c r="K11" s="48"/>
    </row>
    <row r="12" spans="2:11" ht="16.5" customHeight="1">
      <c r="B12" s="37"/>
      <c r="C12" s="37" t="s">
        <v>94</v>
      </c>
      <c r="D12" s="37" t="s">
        <v>95</v>
      </c>
      <c r="E12" s="159" t="s">
        <v>96</v>
      </c>
      <c r="F12" s="37" t="s">
        <v>94</v>
      </c>
      <c r="G12" s="37" t="s">
        <v>95</v>
      </c>
      <c r="H12" s="159" t="s">
        <v>96</v>
      </c>
      <c r="I12" s="37" t="s">
        <v>94</v>
      </c>
      <c r="J12" s="37" t="s">
        <v>95</v>
      </c>
      <c r="K12" s="159" t="s">
        <v>96</v>
      </c>
    </row>
    <row r="13" spans="2:11" ht="12.75" hidden="1">
      <c r="B13" s="39" t="s">
        <v>97</v>
      </c>
      <c r="C13" s="39" t="s">
        <v>183</v>
      </c>
      <c r="D13" s="39" t="s">
        <v>184</v>
      </c>
      <c r="E13" s="39" t="s">
        <v>185</v>
      </c>
      <c r="F13" s="39" t="s">
        <v>186</v>
      </c>
      <c r="G13" s="39" t="s">
        <v>187</v>
      </c>
      <c r="H13" s="39" t="s">
        <v>188</v>
      </c>
      <c r="I13" s="39" t="s">
        <v>189</v>
      </c>
      <c r="J13" s="39" t="s">
        <v>190</v>
      </c>
      <c r="K13" s="39" t="s">
        <v>191</v>
      </c>
    </row>
    <row r="14" spans="2:11" ht="12.75" hidden="1">
      <c r="B14" s="40"/>
      <c r="C14" s="40">
        <v>0</v>
      </c>
      <c r="D14" s="41">
        <v>0</v>
      </c>
      <c r="E14" s="41">
        <v>0</v>
      </c>
      <c r="F14" s="40">
        <v>0</v>
      </c>
      <c r="G14" s="41">
        <v>0</v>
      </c>
      <c r="H14" s="41">
        <v>0</v>
      </c>
      <c r="I14" s="40">
        <v>0</v>
      </c>
      <c r="J14" s="41">
        <v>0</v>
      </c>
      <c r="K14" s="41">
        <v>0</v>
      </c>
    </row>
    <row r="15" spans="2:11" ht="9" customHeight="1">
      <c r="B15" s="42" t="s">
        <v>107</v>
      </c>
      <c r="C15" s="49">
        <v>252445393</v>
      </c>
      <c r="D15" s="49">
        <v>1657557792</v>
      </c>
      <c r="E15" s="62">
        <v>1.8</v>
      </c>
      <c r="F15" s="49">
        <v>263795056</v>
      </c>
      <c r="G15" s="49">
        <v>1921352848</v>
      </c>
      <c r="H15" s="62">
        <v>2.3</v>
      </c>
      <c r="I15" s="49">
        <v>259739903</v>
      </c>
      <c r="J15" s="49">
        <v>2181092751</v>
      </c>
      <c r="K15" s="62">
        <v>2.5</v>
      </c>
    </row>
    <row r="16" spans="2:11" ht="9" customHeight="1">
      <c r="B16" s="43" t="s">
        <v>108</v>
      </c>
      <c r="C16" s="50">
        <v>26193156</v>
      </c>
      <c r="D16" s="50">
        <v>149497334</v>
      </c>
      <c r="E16" s="63">
        <v>-10.4</v>
      </c>
      <c r="F16" s="50">
        <v>25298162</v>
      </c>
      <c r="G16" s="50">
        <v>174795496</v>
      </c>
      <c r="H16" s="63">
        <v>-10.7</v>
      </c>
      <c r="I16" s="50">
        <v>21520347</v>
      </c>
      <c r="J16" s="50">
        <v>196315843</v>
      </c>
      <c r="K16" s="63">
        <v>-10.7</v>
      </c>
    </row>
    <row r="17" spans="2:11" ht="9" customHeight="1">
      <c r="B17" s="43" t="s">
        <v>109</v>
      </c>
      <c r="C17" s="51">
        <v>232856369</v>
      </c>
      <c r="D17" s="51">
        <v>1572183960</v>
      </c>
      <c r="E17" s="64">
        <v>-11.1</v>
      </c>
      <c r="F17" s="51">
        <v>239237066</v>
      </c>
      <c r="G17" s="51">
        <v>1811421026</v>
      </c>
      <c r="H17" s="64">
        <v>-11.1</v>
      </c>
      <c r="I17" s="51">
        <v>237634127</v>
      </c>
      <c r="J17" s="51">
        <v>2049055153</v>
      </c>
      <c r="K17" s="64">
        <v>-10.6</v>
      </c>
    </row>
    <row r="18" spans="2:11" ht="9" customHeight="1">
      <c r="B18" s="43" t="s">
        <v>110</v>
      </c>
      <c r="C18" s="51">
        <v>130255546</v>
      </c>
      <c r="D18" s="51">
        <v>824087143</v>
      </c>
      <c r="E18" s="64">
        <v>-7.7</v>
      </c>
      <c r="F18" s="51">
        <v>127846696</v>
      </c>
      <c r="G18" s="51">
        <v>951933839</v>
      </c>
      <c r="H18" s="64">
        <v>-7.7</v>
      </c>
      <c r="I18" s="51">
        <v>125802022</v>
      </c>
      <c r="J18" s="51">
        <v>1077735861</v>
      </c>
      <c r="K18" s="64">
        <v>-7.2</v>
      </c>
    </row>
    <row r="19" spans="2:11" ht="9" customHeight="1">
      <c r="B19" s="43" t="s">
        <v>111</v>
      </c>
      <c r="C19" s="51">
        <v>1089575995</v>
      </c>
      <c r="D19" s="51">
        <v>7199677145</v>
      </c>
      <c r="E19" s="64">
        <v>-20.4</v>
      </c>
      <c r="F19" s="51">
        <v>1120836492</v>
      </c>
      <c r="G19" s="51">
        <v>8320513637</v>
      </c>
      <c r="H19" s="64">
        <v>-20</v>
      </c>
      <c r="I19" s="51">
        <v>1072255131</v>
      </c>
      <c r="J19" s="51">
        <v>9392768768</v>
      </c>
      <c r="K19" s="64">
        <v>-19.5</v>
      </c>
    </row>
    <row r="20" spans="2:11" ht="9" customHeight="1">
      <c r="B20" s="43" t="s">
        <v>112</v>
      </c>
      <c r="C20" s="51">
        <v>202958204</v>
      </c>
      <c r="D20" s="51">
        <v>1190616897</v>
      </c>
      <c r="E20" s="64">
        <v>-16.1</v>
      </c>
      <c r="F20" s="51">
        <v>202719466</v>
      </c>
      <c r="G20" s="51">
        <v>1393336363</v>
      </c>
      <c r="H20" s="64">
        <v>-15.5</v>
      </c>
      <c r="I20" s="51">
        <v>191941074</v>
      </c>
      <c r="J20" s="51">
        <v>1585277437</v>
      </c>
      <c r="K20" s="64">
        <v>-14.7</v>
      </c>
    </row>
    <row r="21" spans="2:11" ht="9" customHeight="1">
      <c r="B21" s="43" t="s">
        <v>113</v>
      </c>
      <c r="C21" s="50">
        <v>116818257</v>
      </c>
      <c r="D21" s="50">
        <v>721914325</v>
      </c>
      <c r="E21" s="63">
        <v>-17.7</v>
      </c>
      <c r="F21" s="50">
        <v>126386186</v>
      </c>
      <c r="G21" s="50">
        <v>848300511</v>
      </c>
      <c r="H21" s="63">
        <v>-16</v>
      </c>
      <c r="I21" s="50">
        <v>113950097</v>
      </c>
      <c r="J21" s="50">
        <v>962250608</v>
      </c>
      <c r="K21" s="63">
        <v>-15.2</v>
      </c>
    </row>
    <row r="22" spans="2:11" ht="9" customHeight="1">
      <c r="B22" s="43" t="s">
        <v>114</v>
      </c>
      <c r="C22" s="51">
        <v>36836996</v>
      </c>
      <c r="D22" s="51">
        <v>264627180</v>
      </c>
      <c r="E22" s="64">
        <v>-17.2</v>
      </c>
      <c r="F22" s="51">
        <v>45561294</v>
      </c>
      <c r="G22" s="51">
        <v>310188474</v>
      </c>
      <c r="H22" s="64">
        <v>-16.6</v>
      </c>
      <c r="I22" s="51">
        <v>44779142</v>
      </c>
      <c r="J22" s="51">
        <v>354967616</v>
      </c>
      <c r="K22" s="64">
        <v>-15</v>
      </c>
    </row>
    <row r="23" spans="2:11" ht="9" customHeight="1">
      <c r="B23" s="43" t="s">
        <v>115</v>
      </c>
      <c r="C23" s="50">
        <v>9037756</v>
      </c>
      <c r="D23" s="50">
        <v>56984987</v>
      </c>
      <c r="E23" s="63">
        <v>-18.2</v>
      </c>
      <c r="F23" s="50">
        <v>9260210</v>
      </c>
      <c r="G23" s="50">
        <v>66245197</v>
      </c>
      <c r="H23" s="63">
        <v>-17.2</v>
      </c>
      <c r="I23" s="50">
        <v>9112988</v>
      </c>
      <c r="J23" s="50">
        <v>75358185</v>
      </c>
      <c r="K23" s="63">
        <v>-16.5</v>
      </c>
    </row>
    <row r="24" spans="2:11" ht="9" customHeight="1">
      <c r="B24" s="43" t="s">
        <v>116</v>
      </c>
      <c r="C24" s="51">
        <v>686610894</v>
      </c>
      <c r="D24" s="51">
        <v>4855738476</v>
      </c>
      <c r="E24" s="64">
        <v>-12.6</v>
      </c>
      <c r="F24" s="51">
        <v>706567489</v>
      </c>
      <c r="G24" s="51">
        <v>5562305965</v>
      </c>
      <c r="H24" s="64">
        <v>-12.3</v>
      </c>
      <c r="I24" s="51">
        <v>708815122</v>
      </c>
      <c r="J24" s="51">
        <v>6271121087</v>
      </c>
      <c r="K24" s="64">
        <v>-12.7</v>
      </c>
    </row>
    <row r="25" spans="2:11" ht="9" customHeight="1">
      <c r="B25" s="43" t="s">
        <v>117</v>
      </c>
      <c r="C25" s="51">
        <v>417348524</v>
      </c>
      <c r="D25" s="51">
        <v>2639581688</v>
      </c>
      <c r="E25" s="64">
        <v>-8.7</v>
      </c>
      <c r="F25" s="51">
        <v>414475021</v>
      </c>
      <c r="G25" s="51">
        <v>3054056709</v>
      </c>
      <c r="H25" s="64">
        <v>-8.4</v>
      </c>
      <c r="I25" s="51">
        <v>395923046</v>
      </c>
      <c r="J25" s="51">
        <v>3449979755</v>
      </c>
      <c r="K25" s="64">
        <v>-7.9</v>
      </c>
    </row>
    <row r="26" spans="2:11" ht="9" customHeight="1">
      <c r="B26" s="43" t="s">
        <v>118</v>
      </c>
      <c r="C26" s="51">
        <v>31776294</v>
      </c>
      <c r="D26" s="51">
        <v>219593476</v>
      </c>
      <c r="E26" s="64">
        <v>-10.7</v>
      </c>
      <c r="F26" s="51">
        <v>29318868</v>
      </c>
      <c r="G26" s="51">
        <v>248912344</v>
      </c>
      <c r="H26" s="64">
        <v>-21.2</v>
      </c>
      <c r="I26" s="51">
        <v>27433716</v>
      </c>
      <c r="J26" s="51">
        <v>276346060</v>
      </c>
      <c r="K26" s="64">
        <v>-22</v>
      </c>
    </row>
    <row r="27" spans="2:11" ht="9" customHeight="1">
      <c r="B27" s="43" t="s">
        <v>119</v>
      </c>
      <c r="C27" s="51">
        <v>92355132</v>
      </c>
      <c r="D27" s="51">
        <v>458090118</v>
      </c>
      <c r="E27" s="64">
        <v>-5.8</v>
      </c>
      <c r="F27" s="51">
        <v>74362380</v>
      </c>
      <c r="G27" s="51">
        <v>532452498</v>
      </c>
      <c r="H27" s="64">
        <v>-4.2</v>
      </c>
      <c r="I27" s="51">
        <v>82948514</v>
      </c>
      <c r="J27" s="51">
        <v>615401012</v>
      </c>
      <c r="K27" s="64">
        <v>-3.5</v>
      </c>
    </row>
    <row r="28" spans="2:11" ht="9" customHeight="1">
      <c r="B28" s="43" t="s">
        <v>120</v>
      </c>
      <c r="C28" s="51">
        <v>366498876</v>
      </c>
      <c r="D28" s="51">
        <v>2261881448</v>
      </c>
      <c r="E28" s="64">
        <v>-18.8</v>
      </c>
      <c r="F28" s="51">
        <v>366353152</v>
      </c>
      <c r="G28" s="51">
        <v>2628234600</v>
      </c>
      <c r="H28" s="64">
        <v>-17.7</v>
      </c>
      <c r="I28" s="51">
        <v>339151659</v>
      </c>
      <c r="J28" s="51">
        <v>2967386259</v>
      </c>
      <c r="K28" s="64">
        <v>-17</v>
      </c>
    </row>
    <row r="29" spans="2:11" ht="9" customHeight="1">
      <c r="B29" s="43" t="s">
        <v>121</v>
      </c>
      <c r="C29" s="51">
        <v>273291227</v>
      </c>
      <c r="D29" s="51">
        <v>1633498469</v>
      </c>
      <c r="E29" s="64">
        <v>-10.7</v>
      </c>
      <c r="F29" s="51">
        <v>268804601</v>
      </c>
      <c r="G29" s="51">
        <v>1902303070</v>
      </c>
      <c r="H29" s="64">
        <v>-10.2</v>
      </c>
      <c r="I29" s="51">
        <v>256186479</v>
      </c>
      <c r="J29" s="51">
        <v>2158489549</v>
      </c>
      <c r="K29" s="64">
        <v>-9.4</v>
      </c>
    </row>
    <row r="30" spans="2:11" ht="9" customHeight="1">
      <c r="B30" s="43" t="s">
        <v>122</v>
      </c>
      <c r="C30" s="51">
        <v>134686624</v>
      </c>
      <c r="D30" s="51">
        <v>852360122</v>
      </c>
      <c r="E30" s="64">
        <v>-12.1</v>
      </c>
      <c r="F30" s="51">
        <v>140010865</v>
      </c>
      <c r="G30" s="51">
        <v>992370987</v>
      </c>
      <c r="H30" s="64">
        <v>-11.5</v>
      </c>
      <c r="I30" s="51">
        <v>128398642</v>
      </c>
      <c r="J30" s="51">
        <v>1120769629</v>
      </c>
      <c r="K30" s="64">
        <v>-11</v>
      </c>
    </row>
    <row r="31" spans="2:11" ht="9" customHeight="1">
      <c r="B31" s="43" t="s">
        <v>123</v>
      </c>
      <c r="C31" s="51">
        <v>107898949</v>
      </c>
      <c r="D31" s="51">
        <v>680225826</v>
      </c>
      <c r="E31" s="64">
        <v>-15.1</v>
      </c>
      <c r="F31" s="51">
        <v>108961533</v>
      </c>
      <c r="G31" s="51">
        <v>789187359</v>
      </c>
      <c r="H31" s="64">
        <v>-14.4</v>
      </c>
      <c r="I31" s="51">
        <v>202235448</v>
      </c>
      <c r="J31" s="51">
        <v>991422807</v>
      </c>
      <c r="K31" s="64">
        <v>-4.4</v>
      </c>
    </row>
    <row r="32" spans="2:11" ht="9" customHeight="1">
      <c r="B32" s="43" t="s">
        <v>124</v>
      </c>
      <c r="C32" s="51">
        <v>190426398</v>
      </c>
      <c r="D32" s="51">
        <v>1174096062</v>
      </c>
      <c r="E32" s="64">
        <v>-10.2</v>
      </c>
      <c r="F32" s="51">
        <v>184753251</v>
      </c>
      <c r="G32" s="51">
        <v>1358849313</v>
      </c>
      <c r="H32" s="64">
        <v>-10.2</v>
      </c>
      <c r="I32" s="51">
        <v>179099226</v>
      </c>
      <c r="J32" s="51">
        <v>1537948539</v>
      </c>
      <c r="K32" s="64">
        <v>-9.6</v>
      </c>
    </row>
    <row r="33" spans="2:11" ht="9" customHeight="1">
      <c r="B33" s="43" t="s">
        <v>125</v>
      </c>
      <c r="C33" s="51">
        <v>184318614</v>
      </c>
      <c r="D33" s="51">
        <v>1110942584</v>
      </c>
      <c r="E33" s="64">
        <v>-18.2</v>
      </c>
      <c r="F33" s="51">
        <v>182990694</v>
      </c>
      <c r="G33" s="51">
        <v>1293933278</v>
      </c>
      <c r="H33" s="64">
        <v>-17.3</v>
      </c>
      <c r="I33" s="51">
        <v>181812144</v>
      </c>
      <c r="J33" s="51">
        <v>1475745422</v>
      </c>
      <c r="K33" s="64">
        <v>-13.4</v>
      </c>
    </row>
    <row r="34" spans="2:11" ht="9" customHeight="1">
      <c r="B34" s="43" t="s">
        <v>126</v>
      </c>
      <c r="C34" s="51">
        <v>32358137</v>
      </c>
      <c r="D34" s="51">
        <v>329766675</v>
      </c>
      <c r="E34" s="64">
        <v>-23.6</v>
      </c>
      <c r="F34" s="51">
        <v>93292496</v>
      </c>
      <c r="G34" s="51">
        <v>423059171</v>
      </c>
      <c r="H34" s="64">
        <v>-19.3</v>
      </c>
      <c r="I34" s="51">
        <v>56156332</v>
      </c>
      <c r="J34" s="51">
        <v>479215502.51</v>
      </c>
      <c r="K34" s="64">
        <v>-19.1</v>
      </c>
    </row>
    <row r="35" spans="2:11" ht="9" customHeight="1">
      <c r="B35" s="43" t="s">
        <v>127</v>
      </c>
      <c r="C35" s="51">
        <v>196943488</v>
      </c>
      <c r="D35" s="51">
        <v>1279323269</v>
      </c>
      <c r="E35" s="64">
        <v>-19.7</v>
      </c>
      <c r="F35" s="51">
        <v>208487245</v>
      </c>
      <c r="G35" s="51">
        <v>1487810514</v>
      </c>
      <c r="H35" s="64">
        <v>-18.7</v>
      </c>
      <c r="I35" s="51">
        <v>183366824</v>
      </c>
      <c r="J35" s="51">
        <v>1671177338</v>
      </c>
      <c r="K35" s="64">
        <v>-18.9</v>
      </c>
    </row>
    <row r="36" spans="2:11" ht="9" customHeight="1">
      <c r="B36" s="43" t="s">
        <v>128</v>
      </c>
      <c r="C36" s="51">
        <v>198582253</v>
      </c>
      <c r="D36" s="51">
        <v>1239744992.505</v>
      </c>
      <c r="E36" s="64">
        <v>-23.5</v>
      </c>
      <c r="F36" s="51">
        <v>202752037</v>
      </c>
      <c r="G36" s="51">
        <v>1442497029.192</v>
      </c>
      <c r="H36" s="64">
        <v>-22.9</v>
      </c>
      <c r="I36" s="51">
        <v>189058422</v>
      </c>
      <c r="J36" s="51">
        <v>1631555450.952</v>
      </c>
      <c r="K36" s="64">
        <v>-22.3</v>
      </c>
    </row>
    <row r="37" spans="2:11" ht="9" customHeight="1">
      <c r="B37" s="43" t="s">
        <v>129</v>
      </c>
      <c r="C37" s="51">
        <v>418049353</v>
      </c>
      <c r="D37" s="51">
        <v>2352024382</v>
      </c>
      <c r="E37" s="64">
        <v>-15.6</v>
      </c>
      <c r="F37" s="51">
        <v>396190576</v>
      </c>
      <c r="G37" s="51">
        <v>2748214958</v>
      </c>
      <c r="H37" s="64">
        <v>-15.3</v>
      </c>
      <c r="I37" s="51">
        <v>382289786</v>
      </c>
      <c r="J37" s="51">
        <v>3130504744</v>
      </c>
      <c r="K37" s="64">
        <v>-14.2</v>
      </c>
    </row>
    <row r="38" spans="2:11" ht="9" customHeight="1">
      <c r="B38" s="43" t="s">
        <v>130</v>
      </c>
      <c r="C38" s="51">
        <v>205274542</v>
      </c>
      <c r="D38" s="51">
        <v>1328317181</v>
      </c>
      <c r="E38" s="64">
        <v>-12.5</v>
      </c>
      <c r="F38" s="51">
        <v>215817182</v>
      </c>
      <c r="G38" s="51">
        <v>1544134362.696</v>
      </c>
      <c r="H38" s="64">
        <v>-12.5</v>
      </c>
      <c r="I38" s="51">
        <v>216245248</v>
      </c>
      <c r="J38" s="51">
        <v>1760379610.376</v>
      </c>
      <c r="K38" s="64">
        <v>-12.4</v>
      </c>
    </row>
    <row r="39" spans="2:11" ht="9" customHeight="1">
      <c r="B39" s="43" t="s">
        <v>131</v>
      </c>
      <c r="C39" s="51">
        <v>152825428</v>
      </c>
      <c r="D39" s="51">
        <v>939059454</v>
      </c>
      <c r="E39" s="64">
        <v>-8.5</v>
      </c>
      <c r="F39" s="51">
        <v>148741913</v>
      </c>
      <c r="G39" s="51">
        <v>1087801367</v>
      </c>
      <c r="H39" s="64">
        <v>-7.3</v>
      </c>
      <c r="I39" s="51">
        <v>136507885</v>
      </c>
      <c r="J39" s="51">
        <v>1224309251.54</v>
      </c>
      <c r="K39" s="64">
        <v>-7.7</v>
      </c>
    </row>
    <row r="40" spans="2:11" ht="9" customHeight="1">
      <c r="B40" s="43" t="s">
        <v>132</v>
      </c>
      <c r="C40" s="51">
        <v>275533335</v>
      </c>
      <c r="D40" s="51">
        <v>1727080344</v>
      </c>
      <c r="E40" s="64">
        <v>-6.6</v>
      </c>
      <c r="F40" s="51">
        <v>266038547</v>
      </c>
      <c r="G40" s="51">
        <v>1993118891</v>
      </c>
      <c r="H40" s="64">
        <v>-6.6</v>
      </c>
      <c r="I40" s="51">
        <v>248423373</v>
      </c>
      <c r="J40" s="51">
        <v>2241542264</v>
      </c>
      <c r="K40" s="64">
        <v>-6.8</v>
      </c>
    </row>
    <row r="41" spans="2:11" ht="9" customHeight="1">
      <c r="B41" s="43" t="s">
        <v>133</v>
      </c>
      <c r="C41" s="51">
        <v>56609650</v>
      </c>
      <c r="D41" s="51">
        <v>294282792</v>
      </c>
      <c r="E41" s="64">
        <v>-8.3</v>
      </c>
      <c r="F41" s="51">
        <v>55734021</v>
      </c>
      <c r="G41" s="51">
        <v>350016813</v>
      </c>
      <c r="H41" s="64">
        <v>-7.4</v>
      </c>
      <c r="I41" s="51">
        <v>48903925</v>
      </c>
      <c r="J41" s="51">
        <v>398920738</v>
      </c>
      <c r="K41" s="64">
        <v>-6.6</v>
      </c>
    </row>
    <row r="42" spans="2:11" ht="9" customHeight="1">
      <c r="B42" s="43" t="s">
        <v>134</v>
      </c>
      <c r="C42" s="51">
        <v>80969634</v>
      </c>
      <c r="D42" s="51">
        <v>490693924</v>
      </c>
      <c r="E42" s="64">
        <v>-8.7</v>
      </c>
      <c r="F42" s="51">
        <v>80064506</v>
      </c>
      <c r="G42" s="51">
        <v>570758430</v>
      </c>
      <c r="H42" s="64">
        <v>-8.2</v>
      </c>
      <c r="I42" s="51">
        <v>75652645</v>
      </c>
      <c r="J42" s="51">
        <v>646411075</v>
      </c>
      <c r="K42" s="64">
        <v>-7.7</v>
      </c>
    </row>
    <row r="43" spans="2:11" ht="9" customHeight="1">
      <c r="B43" s="43" t="s">
        <v>135</v>
      </c>
      <c r="C43" s="51">
        <v>99179750</v>
      </c>
      <c r="D43" s="51">
        <v>611593244</v>
      </c>
      <c r="E43" s="64">
        <v>-15</v>
      </c>
      <c r="F43" s="51">
        <v>100503737</v>
      </c>
      <c r="G43" s="51">
        <v>712096981</v>
      </c>
      <c r="H43" s="64">
        <v>-14.5</v>
      </c>
      <c r="I43" s="51">
        <v>96550301</v>
      </c>
      <c r="J43" s="51">
        <v>808647282</v>
      </c>
      <c r="K43" s="64">
        <v>-13.8</v>
      </c>
    </row>
    <row r="44" spans="2:11" ht="9" customHeight="1">
      <c r="B44" s="43" t="s">
        <v>136</v>
      </c>
      <c r="C44" s="51">
        <v>59852057</v>
      </c>
      <c r="D44" s="51">
        <v>358899742</v>
      </c>
      <c r="E44" s="64">
        <v>-15.8</v>
      </c>
      <c r="F44" s="51">
        <v>60768543</v>
      </c>
      <c r="G44" s="51">
        <v>419668285</v>
      </c>
      <c r="H44" s="64">
        <v>-15.2</v>
      </c>
      <c r="I44" s="51">
        <v>56028306</v>
      </c>
      <c r="J44" s="51">
        <v>475696591</v>
      </c>
      <c r="K44" s="64">
        <v>-14.5</v>
      </c>
    </row>
    <row r="45" spans="2:11" ht="9" customHeight="1">
      <c r="B45" s="43" t="s">
        <v>137</v>
      </c>
      <c r="C45" s="51">
        <v>298211679</v>
      </c>
      <c r="D45" s="51">
        <v>1764026589</v>
      </c>
      <c r="E45" s="64">
        <v>-23.7</v>
      </c>
      <c r="F45" s="51">
        <v>307775416</v>
      </c>
      <c r="G45" s="51">
        <v>2071802005</v>
      </c>
      <c r="H45" s="64">
        <v>-22.1</v>
      </c>
      <c r="I45" s="51">
        <v>285050376</v>
      </c>
      <c r="J45" s="51">
        <v>2356852381</v>
      </c>
      <c r="K45" s="64">
        <v>-20.9</v>
      </c>
    </row>
    <row r="46" spans="2:11" ht="9" customHeight="1">
      <c r="B46" s="43" t="s">
        <v>138</v>
      </c>
      <c r="C46" s="51">
        <v>83500777</v>
      </c>
      <c r="D46" s="51">
        <v>531194545</v>
      </c>
      <c r="E46" s="64">
        <v>-11.2</v>
      </c>
      <c r="F46" s="51">
        <v>80385176</v>
      </c>
      <c r="G46" s="51">
        <v>611579721</v>
      </c>
      <c r="H46" s="64">
        <v>-12.6</v>
      </c>
      <c r="I46" s="51">
        <v>88799496</v>
      </c>
      <c r="J46" s="51">
        <v>700379217</v>
      </c>
      <c r="K46" s="64">
        <v>-10.1</v>
      </c>
    </row>
    <row r="47" spans="2:11" ht="9" customHeight="1">
      <c r="B47" s="43" t="s">
        <v>139</v>
      </c>
      <c r="C47" s="51">
        <v>408008518</v>
      </c>
      <c r="D47" s="51">
        <v>2661900407</v>
      </c>
      <c r="E47" s="64">
        <v>-20.9</v>
      </c>
      <c r="F47" s="51">
        <v>478308632</v>
      </c>
      <c r="G47" s="51">
        <v>3140209039</v>
      </c>
      <c r="H47" s="64">
        <v>-18.9</v>
      </c>
      <c r="I47" s="51">
        <v>444108028</v>
      </c>
      <c r="J47" s="51">
        <v>3584317067</v>
      </c>
      <c r="K47" s="64">
        <v>-17.8</v>
      </c>
    </row>
    <row r="48" spans="2:11" ht="9" customHeight="1">
      <c r="B48" s="43" t="s">
        <v>140</v>
      </c>
      <c r="C48" s="51">
        <v>392190131</v>
      </c>
      <c r="D48" s="51">
        <v>2566170435</v>
      </c>
      <c r="E48" s="64">
        <v>-13.7</v>
      </c>
      <c r="F48" s="51">
        <v>417716286</v>
      </c>
      <c r="G48" s="51">
        <v>2983886721</v>
      </c>
      <c r="H48" s="64">
        <v>-12.8</v>
      </c>
      <c r="I48" s="51">
        <v>387723321</v>
      </c>
      <c r="J48" s="51">
        <v>3371610042</v>
      </c>
      <c r="K48" s="64">
        <v>-12.2</v>
      </c>
    </row>
    <row r="49" spans="2:11" ht="9" customHeight="1">
      <c r="B49" s="43" t="s">
        <v>141</v>
      </c>
      <c r="C49" s="51">
        <v>38563854</v>
      </c>
      <c r="D49" s="51">
        <v>232636034</v>
      </c>
      <c r="E49" s="64">
        <v>-10.7</v>
      </c>
      <c r="F49" s="51">
        <v>39986250</v>
      </c>
      <c r="G49" s="51">
        <v>272622284</v>
      </c>
      <c r="H49" s="64">
        <v>-9.9</v>
      </c>
      <c r="I49" s="51">
        <v>35069597</v>
      </c>
      <c r="J49" s="51">
        <v>307691881</v>
      </c>
      <c r="K49" s="64">
        <v>-9.5</v>
      </c>
    </row>
    <row r="50" spans="2:11" ht="9" customHeight="1">
      <c r="B50" s="43" t="s">
        <v>142</v>
      </c>
      <c r="C50" s="51">
        <v>413903592</v>
      </c>
      <c r="D50" s="51">
        <v>2555889900</v>
      </c>
      <c r="E50" s="64">
        <v>-14.2</v>
      </c>
      <c r="F50" s="51">
        <v>406032242</v>
      </c>
      <c r="G50" s="51">
        <v>2961922142</v>
      </c>
      <c r="H50" s="64">
        <v>-13.9</v>
      </c>
      <c r="I50" s="51">
        <v>393575929</v>
      </c>
      <c r="J50" s="51">
        <v>3355498071</v>
      </c>
      <c r="K50" s="64">
        <v>-13.2</v>
      </c>
    </row>
    <row r="51" spans="2:11" ht="9" customHeight="1">
      <c r="B51" s="43" t="s">
        <v>143</v>
      </c>
      <c r="C51" s="51">
        <v>163817076</v>
      </c>
      <c r="D51" s="51">
        <v>1039995913</v>
      </c>
      <c r="E51" s="64">
        <v>-9.1</v>
      </c>
      <c r="F51" s="51">
        <v>204475475</v>
      </c>
      <c r="G51" s="51">
        <v>1244471388</v>
      </c>
      <c r="H51" s="64">
        <v>-3.3</v>
      </c>
      <c r="I51" s="51">
        <v>112238166</v>
      </c>
      <c r="J51" s="51">
        <v>1356709554</v>
      </c>
      <c r="K51" s="64">
        <v>-8.5</v>
      </c>
    </row>
    <row r="52" spans="2:11" ht="9" customHeight="1">
      <c r="B52" s="43" t="s">
        <v>144</v>
      </c>
      <c r="C52" s="51">
        <v>134113157</v>
      </c>
      <c r="D52" s="51">
        <v>801305338</v>
      </c>
      <c r="E52" s="64">
        <v>-14.8</v>
      </c>
      <c r="F52" s="51">
        <v>136284807</v>
      </c>
      <c r="G52" s="51">
        <v>937590145</v>
      </c>
      <c r="H52" s="64">
        <v>-14.2</v>
      </c>
      <c r="I52" s="51">
        <v>121741702</v>
      </c>
      <c r="J52" s="51">
        <v>1059331847</v>
      </c>
      <c r="K52" s="64">
        <v>-13.9</v>
      </c>
    </row>
    <row r="53" spans="2:11" ht="9" customHeight="1">
      <c r="B53" s="43" t="s">
        <v>145</v>
      </c>
      <c r="C53" s="51">
        <v>397255699</v>
      </c>
      <c r="D53" s="51">
        <v>2425260604</v>
      </c>
      <c r="E53" s="64">
        <v>-15.1</v>
      </c>
      <c r="F53" s="51">
        <v>396417390</v>
      </c>
      <c r="G53" s="51">
        <v>2821677994</v>
      </c>
      <c r="H53" s="64">
        <v>-14.7</v>
      </c>
      <c r="I53" s="51">
        <v>376159895</v>
      </c>
      <c r="J53" s="51">
        <v>3197837889</v>
      </c>
      <c r="K53" s="64">
        <v>-14</v>
      </c>
    </row>
    <row r="54" spans="2:11" ht="9" customHeight="1">
      <c r="B54" s="43" t="s">
        <v>146</v>
      </c>
      <c r="C54" s="51">
        <v>32804903</v>
      </c>
      <c r="D54" s="51">
        <v>188459532</v>
      </c>
      <c r="E54" s="64">
        <v>-20.4</v>
      </c>
      <c r="F54" s="51">
        <v>31015942</v>
      </c>
      <c r="G54" s="51">
        <v>219475474</v>
      </c>
      <c r="H54" s="64">
        <v>-19.3</v>
      </c>
      <c r="I54" s="51">
        <v>29179951</v>
      </c>
      <c r="J54" s="51">
        <v>248655425</v>
      </c>
      <c r="K54" s="64">
        <v>-18.4</v>
      </c>
    </row>
    <row r="55" spans="2:11" ht="9" customHeight="1">
      <c r="B55" s="43" t="s">
        <v>147</v>
      </c>
      <c r="C55" s="51">
        <v>249014440</v>
      </c>
      <c r="D55" s="51">
        <v>1485940696</v>
      </c>
      <c r="E55" s="64">
        <v>-12</v>
      </c>
      <c r="F55" s="51">
        <v>231606653</v>
      </c>
      <c r="G55" s="51">
        <v>1717547349</v>
      </c>
      <c r="H55" s="64">
        <v>-11.8</v>
      </c>
      <c r="I55" s="51">
        <v>222859537</v>
      </c>
      <c r="J55" s="51">
        <v>1940406886</v>
      </c>
      <c r="K55" s="64">
        <v>-10.9</v>
      </c>
    </row>
    <row r="56" spans="2:11" ht="9" customHeight="1">
      <c r="B56" s="43" t="s">
        <v>148</v>
      </c>
      <c r="C56" s="51">
        <v>42683779</v>
      </c>
      <c r="D56" s="51">
        <v>248465699</v>
      </c>
      <c r="E56" s="64">
        <v>-5.2</v>
      </c>
      <c r="F56" s="51">
        <v>48767349</v>
      </c>
      <c r="G56" s="51">
        <v>297233048</v>
      </c>
      <c r="H56" s="64">
        <v>-4.9</v>
      </c>
      <c r="I56" s="51">
        <v>46239444</v>
      </c>
      <c r="J56" s="51">
        <v>343472492</v>
      </c>
      <c r="K56" s="64">
        <v>-4.8</v>
      </c>
    </row>
    <row r="57" spans="2:11" ht="9" customHeight="1">
      <c r="B57" s="43" t="s">
        <v>149</v>
      </c>
      <c r="C57" s="51">
        <v>284055758</v>
      </c>
      <c r="D57" s="51">
        <v>1815550465</v>
      </c>
      <c r="E57" s="64">
        <v>-10</v>
      </c>
      <c r="F57" s="51">
        <v>282436564</v>
      </c>
      <c r="G57" s="51">
        <v>2097987029</v>
      </c>
      <c r="H57" s="64">
        <v>-9.7</v>
      </c>
      <c r="I57" s="51">
        <v>289802040</v>
      </c>
      <c r="J57" s="51">
        <v>2387789069</v>
      </c>
      <c r="K57" s="64">
        <v>-8.7</v>
      </c>
    </row>
    <row r="58" spans="2:11" ht="9" customHeight="1">
      <c r="B58" s="43" t="s">
        <v>150</v>
      </c>
      <c r="C58" s="51">
        <v>890084454</v>
      </c>
      <c r="D58" s="51">
        <v>7288355706</v>
      </c>
      <c r="E58" s="64">
        <v>-16.2</v>
      </c>
      <c r="F58" s="51">
        <v>1172222810</v>
      </c>
      <c r="G58" s="51">
        <v>8460578516</v>
      </c>
      <c r="H58" s="64">
        <v>-15.3</v>
      </c>
      <c r="I58" s="51">
        <v>1117970917</v>
      </c>
      <c r="J58" s="51">
        <v>9578549433</v>
      </c>
      <c r="K58" s="64">
        <v>-14.6</v>
      </c>
    </row>
    <row r="59" spans="2:11" ht="9" customHeight="1">
      <c r="B59" s="43" t="s">
        <v>151</v>
      </c>
      <c r="C59" s="51">
        <v>111199650</v>
      </c>
      <c r="D59" s="51">
        <v>668815899</v>
      </c>
      <c r="E59" s="64">
        <v>-9.2</v>
      </c>
      <c r="F59" s="51">
        <v>112266754</v>
      </c>
      <c r="G59" s="51">
        <v>781082653</v>
      </c>
      <c r="H59" s="64">
        <v>-8.3</v>
      </c>
      <c r="I59" s="51">
        <v>106332131</v>
      </c>
      <c r="J59" s="51">
        <v>887414784</v>
      </c>
      <c r="K59" s="64">
        <v>-7.5</v>
      </c>
    </row>
    <row r="60" spans="2:11" ht="9" customHeight="1">
      <c r="B60" s="43" t="s">
        <v>152</v>
      </c>
      <c r="C60" s="51">
        <v>24496378</v>
      </c>
      <c r="D60" s="51">
        <v>145701734</v>
      </c>
      <c r="E60" s="64">
        <v>-19.3</v>
      </c>
      <c r="F60" s="51">
        <v>24558400</v>
      </c>
      <c r="G60" s="51">
        <v>170260134</v>
      </c>
      <c r="H60" s="64">
        <v>-18.8</v>
      </c>
      <c r="I60" s="51">
        <v>23185919</v>
      </c>
      <c r="J60" s="51">
        <v>193446053</v>
      </c>
      <c r="K60" s="64">
        <v>-17.3</v>
      </c>
    </row>
    <row r="61" spans="2:11" ht="9" customHeight="1">
      <c r="B61" s="43" t="s">
        <v>153</v>
      </c>
      <c r="C61" s="51">
        <v>331570346</v>
      </c>
      <c r="D61" s="51">
        <v>2191046991</v>
      </c>
      <c r="E61" s="64">
        <v>-22.1</v>
      </c>
      <c r="F61" s="51">
        <v>293982837</v>
      </c>
      <c r="G61" s="51">
        <v>2485029828</v>
      </c>
      <c r="H61" s="64">
        <v>-21.6</v>
      </c>
      <c r="I61" s="51">
        <v>376232826</v>
      </c>
      <c r="J61" s="51">
        <v>2861262654</v>
      </c>
      <c r="K61" s="64">
        <v>-17.2</v>
      </c>
    </row>
    <row r="62" spans="2:11" ht="9" customHeight="1">
      <c r="B62" s="43" t="s">
        <v>154</v>
      </c>
      <c r="C62" s="51">
        <v>222241996</v>
      </c>
      <c r="D62" s="51">
        <v>1368869487</v>
      </c>
      <c r="E62" s="64">
        <v>-19.6</v>
      </c>
      <c r="F62" s="51">
        <v>224252057</v>
      </c>
      <c r="G62" s="51">
        <v>1593121544</v>
      </c>
      <c r="H62" s="64">
        <v>-19</v>
      </c>
      <c r="I62" s="51">
        <v>205431922</v>
      </c>
      <c r="J62" s="51">
        <v>1798553466</v>
      </c>
      <c r="K62" s="64">
        <v>-18.3</v>
      </c>
    </row>
    <row r="63" spans="2:11" ht="9" customHeight="1">
      <c r="B63" s="43" t="s">
        <v>155</v>
      </c>
      <c r="C63" s="51">
        <v>66615607</v>
      </c>
      <c r="D63" s="51">
        <v>417534732</v>
      </c>
      <c r="E63" s="64">
        <v>-8.6</v>
      </c>
      <c r="F63" s="51">
        <v>72561525</v>
      </c>
      <c r="G63" s="51">
        <v>490096257</v>
      </c>
      <c r="H63" s="64">
        <v>-4.8</v>
      </c>
      <c r="I63" s="51">
        <v>50150503</v>
      </c>
      <c r="J63" s="51">
        <v>540246760</v>
      </c>
      <c r="K63" s="64">
        <v>-13.3</v>
      </c>
    </row>
    <row r="64" spans="2:11" ht="9" customHeight="1">
      <c r="B64" s="43" t="s">
        <v>156</v>
      </c>
      <c r="C64" s="51">
        <v>214284961</v>
      </c>
      <c r="D64" s="51">
        <v>1372408243</v>
      </c>
      <c r="E64" s="64">
        <v>-11.4</v>
      </c>
      <c r="F64" s="51">
        <v>225082218</v>
      </c>
      <c r="G64" s="51">
        <v>1597490461</v>
      </c>
      <c r="H64" s="64">
        <v>-11.6</v>
      </c>
      <c r="I64" s="51">
        <v>155325266</v>
      </c>
      <c r="J64" s="51">
        <v>1752815727</v>
      </c>
      <c r="K64" s="64">
        <v>-14</v>
      </c>
    </row>
    <row r="65" spans="2:11" ht="9" customHeight="1" thickBot="1">
      <c r="B65" s="43" t="s">
        <v>157</v>
      </c>
      <c r="C65" s="51">
        <v>30033149</v>
      </c>
      <c r="D65" s="51">
        <v>177426088</v>
      </c>
      <c r="E65" s="64">
        <v>-8.4</v>
      </c>
      <c r="F65" s="51">
        <v>38409981</v>
      </c>
      <c r="G65" s="51">
        <v>215836069</v>
      </c>
      <c r="H65" s="64">
        <v>-7.4</v>
      </c>
      <c r="I65" s="51">
        <v>34854800</v>
      </c>
      <c r="J65" s="51">
        <v>250690869</v>
      </c>
      <c r="K65" s="64">
        <v>-8.6</v>
      </c>
    </row>
    <row r="66" spans="2:11" ht="9" customHeight="1" thickTop="1">
      <c r="B66" s="44" t="s">
        <v>158</v>
      </c>
      <c r="C66" s="54">
        <v>11187016735</v>
      </c>
      <c r="D66" s="54">
        <v>72420896068.505</v>
      </c>
      <c r="E66" s="65">
        <v>-15</v>
      </c>
      <c r="F66" s="54">
        <v>11690474049</v>
      </c>
      <c r="G66" s="54">
        <v>84111370116.888</v>
      </c>
      <c r="H66" s="65">
        <v>-14.3</v>
      </c>
      <c r="I66" s="54">
        <v>11169953640</v>
      </c>
      <c r="J66" s="54">
        <v>95281323755.378</v>
      </c>
      <c r="K66" s="65">
        <v>-13.7</v>
      </c>
    </row>
    <row r="67" spans="2:11" ht="9" customHeight="1" thickBot="1">
      <c r="B67" s="45" t="s">
        <v>159</v>
      </c>
      <c r="C67" s="55">
        <v>73846173</v>
      </c>
      <c r="D67" s="55">
        <v>480982279</v>
      </c>
      <c r="E67" s="66">
        <v>-16.7</v>
      </c>
      <c r="F67" s="55">
        <v>63722432</v>
      </c>
      <c r="G67" s="55">
        <v>544704711</v>
      </c>
      <c r="H67" s="66">
        <v>-18.1</v>
      </c>
      <c r="I67" s="55">
        <v>66065108</v>
      </c>
      <c r="J67" s="55">
        <v>610769819</v>
      </c>
      <c r="K67" s="66">
        <v>-16.7</v>
      </c>
    </row>
    <row r="68" spans="2:11" ht="9" customHeight="1" thickTop="1">
      <c r="B68" s="46" t="s">
        <v>160</v>
      </c>
      <c r="C68" s="56">
        <v>11260862908</v>
      </c>
      <c r="D68" s="56">
        <v>72901878347.505</v>
      </c>
      <c r="E68" s="67">
        <v>-15</v>
      </c>
      <c r="F68" s="56">
        <v>11754196481</v>
      </c>
      <c r="G68" s="56">
        <v>84656074827.888</v>
      </c>
      <c r="H68" s="67">
        <v>-14.4</v>
      </c>
      <c r="I68" s="56">
        <v>11236018748</v>
      </c>
      <c r="J68" s="56">
        <v>95892093574.378</v>
      </c>
      <c r="K68" s="67">
        <v>-13.7</v>
      </c>
    </row>
    <row r="69" spans="2:11" ht="9.75" customHeight="1">
      <c r="B69" s="160" t="s">
        <v>161</v>
      </c>
      <c r="C69" s="162"/>
      <c r="D69" s="162"/>
      <c r="E69" s="162"/>
      <c r="F69" s="162"/>
      <c r="G69" s="162"/>
      <c r="H69" s="162"/>
      <c r="I69" s="162"/>
      <c r="J69" s="162"/>
      <c r="K69" s="163"/>
    </row>
    <row r="70" spans="2:11" ht="7.5" customHeight="1">
      <c r="B70" s="161" t="s">
        <v>162</v>
      </c>
      <c r="C70" s="114"/>
      <c r="D70" s="114"/>
      <c r="E70" s="114"/>
      <c r="F70" s="114"/>
      <c r="G70" s="114"/>
      <c r="H70" s="114"/>
      <c r="I70" s="114"/>
      <c r="J70" s="114"/>
      <c r="K70" s="125"/>
    </row>
    <row r="71" spans="2:11" ht="7.5" customHeight="1">
      <c r="B71" s="164" t="s">
        <v>163</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B2:K71"/>
  <sheetViews>
    <sheetView zoomScale="130" zoomScaleNormal="130" zoomScalePageLayoutView="0" workbookViewId="0" topLeftCell="A45">
      <selection activeCell="C63" sqref="C63"/>
    </sheetView>
  </sheetViews>
  <sheetFormatPr defaultColWidth="9.140625" defaultRowHeight="12.75"/>
  <cols>
    <col min="1" max="1" width="4.7109375" style="0" customWidth="1"/>
    <col min="2" max="2" width="9.7109375" style="0" customWidth="1"/>
    <col min="3" max="3" width="8.7109375" style="0" customWidth="1"/>
    <col min="4" max="4" width="9.7109375" style="0" bestFit="1"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77</v>
      </c>
      <c r="D2" s="29" t="s">
        <v>78</v>
      </c>
      <c r="E2" s="29" t="s">
        <v>79</v>
      </c>
      <c r="F2" s="29" t="s">
        <v>80</v>
      </c>
      <c r="G2" s="29" t="s">
        <v>7</v>
      </c>
      <c r="H2" s="29" t="s">
        <v>8</v>
      </c>
      <c r="I2" s="29"/>
      <c r="J2" s="29"/>
      <c r="K2" s="29"/>
    </row>
    <row r="3" spans="2:11" ht="12" customHeight="1" hidden="1">
      <c r="B3" s="30" t="s">
        <v>192</v>
      </c>
      <c r="C3" s="29" t="s">
        <v>193</v>
      </c>
      <c r="D3" s="29" t="s">
        <v>12</v>
      </c>
      <c r="E3" s="29" t="s">
        <v>12</v>
      </c>
      <c r="F3" s="29" t="s">
        <v>70</v>
      </c>
      <c r="G3" s="29" t="s">
        <v>18</v>
      </c>
      <c r="H3" s="29" t="s">
        <v>19</v>
      </c>
      <c r="I3" s="29"/>
      <c r="J3" s="29"/>
      <c r="K3" s="29"/>
    </row>
    <row r="4" spans="2:11" ht="7.5" customHeight="1">
      <c r="B4" s="29"/>
      <c r="C4" s="29"/>
      <c r="D4" s="29"/>
      <c r="E4" s="29"/>
      <c r="F4" s="29"/>
      <c r="G4" s="29"/>
      <c r="H4" s="29"/>
      <c r="I4" s="29"/>
      <c r="J4" s="29"/>
      <c r="K4" s="29"/>
    </row>
    <row r="5" spans="2:11" ht="22.5" customHeight="1">
      <c r="B5" s="3" t="s">
        <v>83</v>
      </c>
      <c r="C5" s="6"/>
      <c r="D5" s="6"/>
      <c r="E5" s="6"/>
      <c r="F5" s="6"/>
      <c r="G5" s="6"/>
      <c r="H5" s="6"/>
      <c r="I5" s="6"/>
      <c r="J5" s="6"/>
      <c r="K5" s="6"/>
    </row>
    <row r="6" spans="2:11" ht="15">
      <c r="B6" s="7" t="s">
        <v>84</v>
      </c>
      <c r="C6" s="7"/>
      <c r="D6" s="7"/>
      <c r="E6" s="7"/>
      <c r="F6" s="7"/>
      <c r="G6" s="7"/>
      <c r="H6" s="7"/>
      <c r="I6" s="7"/>
      <c r="J6" s="7"/>
      <c r="K6" s="7"/>
    </row>
    <row r="7" spans="2:11" ht="9" customHeight="1">
      <c r="B7" s="7"/>
      <c r="C7" s="7"/>
      <c r="D7" s="7"/>
      <c r="E7" s="7"/>
      <c r="F7" s="7"/>
      <c r="G7" s="7"/>
      <c r="H7" s="7"/>
      <c r="I7" s="7"/>
      <c r="J7" s="69"/>
      <c r="K7" s="69" t="s">
        <v>85</v>
      </c>
    </row>
    <row r="8" spans="2:11" ht="12" customHeight="1">
      <c r="B8" s="39" t="str">
        <f>CONCATENATE("Created On: ",F3)</f>
        <v>Created On: 02/11/2021</v>
      </c>
      <c r="F8" s="39" t="s">
        <v>86</v>
      </c>
      <c r="K8" s="69" t="str">
        <f>CONCATENATE(G3," ",H3," Reporting Period")</f>
        <v>October 2020 Reporting Period</v>
      </c>
    </row>
    <row r="9" spans="2:11" ht="12" customHeight="1">
      <c r="B9" s="33"/>
      <c r="C9" s="33" t="s">
        <v>18</v>
      </c>
      <c r="D9" s="34" t="s">
        <v>88</v>
      </c>
      <c r="E9" s="34"/>
      <c r="F9" s="33" t="s">
        <v>194</v>
      </c>
      <c r="G9" s="34" t="s">
        <v>88</v>
      </c>
      <c r="H9" s="34"/>
      <c r="I9" s="33" t="s">
        <v>195</v>
      </c>
      <c r="J9" s="34" t="s">
        <v>88</v>
      </c>
      <c r="K9" s="34"/>
    </row>
    <row r="10" spans="2:11" ht="12" customHeight="1">
      <c r="B10" s="35" t="s">
        <v>91</v>
      </c>
      <c r="C10" s="152" t="str">
        <f>C3</f>
        <v>43</v>
      </c>
      <c r="D10" s="36" t="s">
        <v>92</v>
      </c>
      <c r="E10" s="36"/>
      <c r="F10" s="152" t="str">
        <f>D3</f>
        <v>0</v>
      </c>
      <c r="G10" s="36" t="s">
        <v>92</v>
      </c>
      <c r="H10" s="36"/>
      <c r="I10" s="152" t="str">
        <f>E3</f>
        <v>0</v>
      </c>
      <c r="J10" s="36" t="s">
        <v>92</v>
      </c>
      <c r="K10" s="36"/>
    </row>
    <row r="11" spans="2:11" ht="12" customHeight="1">
      <c r="B11" s="35"/>
      <c r="C11" s="35" t="str">
        <f>CONCATENATE("(",C3," Entities)")</f>
        <v>(43 Entities)</v>
      </c>
      <c r="D11" s="36" t="s">
        <v>93</v>
      </c>
      <c r="E11" s="36"/>
      <c r="F11" s="35" t="str">
        <f>CONCATENATE("(",D3," Entities)")</f>
        <v>(0 Entities)</v>
      </c>
      <c r="G11" s="36" t="s">
        <v>93</v>
      </c>
      <c r="H11" s="36"/>
      <c r="I11" s="35" t="str">
        <f>CONCATENATE("(",E3," Entities)")</f>
        <v>(0 Entities)</v>
      </c>
      <c r="J11" s="36" t="s">
        <v>93</v>
      </c>
      <c r="K11" s="36"/>
    </row>
    <row r="12" spans="2:11" ht="16.5" customHeight="1">
      <c r="B12" s="37"/>
      <c r="C12" s="37" t="s">
        <v>196</v>
      </c>
      <c r="D12" s="38" t="s">
        <v>95</v>
      </c>
      <c r="E12" s="38" t="s">
        <v>197</v>
      </c>
      <c r="F12" s="37" t="s">
        <v>196</v>
      </c>
      <c r="G12" s="38" t="s">
        <v>95</v>
      </c>
      <c r="H12" s="38" t="s">
        <v>197</v>
      </c>
      <c r="I12" s="37" t="s">
        <v>196</v>
      </c>
      <c r="J12" s="38" t="s">
        <v>95</v>
      </c>
      <c r="K12" s="38" t="s">
        <v>197</v>
      </c>
    </row>
    <row r="13" spans="2:11" ht="12.75" hidden="1">
      <c r="B13" s="39" t="s">
        <v>97</v>
      </c>
      <c r="C13" s="39" t="s">
        <v>198</v>
      </c>
      <c r="D13" s="39" t="s">
        <v>199</v>
      </c>
      <c r="E13" s="39" t="s">
        <v>200</v>
      </c>
      <c r="F13" s="39" t="s">
        <v>201</v>
      </c>
      <c r="G13" s="39" t="s">
        <v>202</v>
      </c>
      <c r="H13" s="39" t="s">
        <v>203</v>
      </c>
      <c r="I13" s="39" t="s">
        <v>204</v>
      </c>
      <c r="J13" s="39" t="s">
        <v>205</v>
      </c>
      <c r="K13" s="39" t="s">
        <v>206</v>
      </c>
    </row>
    <row r="14" spans="2:11" ht="12.75" hidden="1">
      <c r="B14" s="40"/>
      <c r="C14" s="40">
        <v>0</v>
      </c>
      <c r="D14" s="41">
        <v>0</v>
      </c>
      <c r="E14" s="41">
        <v>0</v>
      </c>
      <c r="F14" s="40">
        <v>0</v>
      </c>
      <c r="G14" s="41">
        <v>0</v>
      </c>
      <c r="H14" s="41">
        <v>0</v>
      </c>
      <c r="I14" s="40">
        <v>0</v>
      </c>
      <c r="J14" s="41">
        <v>0</v>
      </c>
      <c r="K14" s="41">
        <v>0</v>
      </c>
    </row>
    <row r="15" spans="2:11" ht="9" customHeight="1">
      <c r="B15" s="42" t="s">
        <v>107</v>
      </c>
      <c r="C15" s="49">
        <v>251435997</v>
      </c>
      <c r="D15" s="49">
        <v>2432528748</v>
      </c>
      <c r="E15" s="62">
        <v>1.9</v>
      </c>
      <c r="F15" s="49">
        <v>0</v>
      </c>
      <c r="G15" s="49">
        <v>0</v>
      </c>
      <c r="H15" s="62">
        <v>0</v>
      </c>
      <c r="I15" s="49">
        <v>0</v>
      </c>
      <c r="J15" s="49">
        <v>0</v>
      </c>
      <c r="K15" s="62">
        <v>0</v>
      </c>
    </row>
    <row r="16" spans="2:11" ht="9" customHeight="1">
      <c r="B16" s="43" t="s">
        <v>108</v>
      </c>
      <c r="C16" s="50">
        <v>19437078</v>
      </c>
      <c r="D16" s="50">
        <v>215752921.36</v>
      </c>
      <c r="E16" s="63">
        <v>-11.2</v>
      </c>
      <c r="F16" s="50">
        <v>0</v>
      </c>
      <c r="G16" s="50">
        <v>0</v>
      </c>
      <c r="H16" s="63">
        <v>0</v>
      </c>
      <c r="I16" s="50">
        <v>0</v>
      </c>
      <c r="J16" s="50">
        <v>0</v>
      </c>
      <c r="K16" s="63">
        <v>0</v>
      </c>
    </row>
    <row r="17" spans="2:11" ht="9" customHeight="1">
      <c r="B17" s="43" t="s">
        <v>109</v>
      </c>
      <c r="C17" s="51">
        <v>246413908</v>
      </c>
      <c r="D17" s="51">
        <v>2295469061</v>
      </c>
      <c r="E17" s="64">
        <v>-10.1</v>
      </c>
      <c r="F17" s="51">
        <v>0</v>
      </c>
      <c r="G17" s="51">
        <v>0</v>
      </c>
      <c r="H17" s="64">
        <v>0</v>
      </c>
      <c r="I17" s="51">
        <v>0</v>
      </c>
      <c r="J17" s="51">
        <v>0</v>
      </c>
      <c r="K17" s="64">
        <v>0</v>
      </c>
    </row>
    <row r="18" spans="2:11" ht="9" customHeight="1">
      <c r="B18" s="43" t="s">
        <v>110</v>
      </c>
      <c r="C18" s="51">
        <v>130705410</v>
      </c>
      <c r="D18" s="51">
        <v>1208441271</v>
      </c>
      <c r="E18" s="64">
        <v>-6.8</v>
      </c>
      <c r="F18" s="51">
        <v>0</v>
      </c>
      <c r="G18" s="51">
        <v>0</v>
      </c>
      <c r="H18" s="64">
        <v>0</v>
      </c>
      <c r="I18" s="51">
        <v>0</v>
      </c>
      <c r="J18" s="51">
        <v>0</v>
      </c>
      <c r="K18" s="64">
        <v>0</v>
      </c>
    </row>
    <row r="19" spans="2:11" ht="9" customHeight="1">
      <c r="B19" s="43" t="s">
        <v>111</v>
      </c>
      <c r="C19" s="51">
        <v>1123313104</v>
      </c>
      <c r="D19" s="51">
        <v>10516081872</v>
      </c>
      <c r="E19" s="64">
        <v>-18.9</v>
      </c>
      <c r="F19" s="51">
        <v>0</v>
      </c>
      <c r="G19" s="51">
        <v>0</v>
      </c>
      <c r="H19" s="64">
        <v>0</v>
      </c>
      <c r="I19" s="51">
        <v>0</v>
      </c>
      <c r="J19" s="51">
        <v>0</v>
      </c>
      <c r="K19" s="64">
        <v>0</v>
      </c>
    </row>
    <row r="20" spans="2:11" ht="9" customHeight="1">
      <c r="B20" s="43" t="s">
        <v>112</v>
      </c>
      <c r="C20" s="51">
        <v>175813504</v>
      </c>
      <c r="D20" s="51">
        <v>1761090941.44</v>
      </c>
      <c r="E20" s="64">
        <v>-14.8</v>
      </c>
      <c r="F20" s="51">
        <v>0</v>
      </c>
      <c r="G20" s="51">
        <v>0</v>
      </c>
      <c r="H20" s="64">
        <v>0</v>
      </c>
      <c r="I20" s="51">
        <v>0</v>
      </c>
      <c r="J20" s="51">
        <v>0</v>
      </c>
      <c r="K20" s="64">
        <v>0</v>
      </c>
    </row>
    <row r="21" spans="2:11" ht="9" customHeight="1">
      <c r="B21" s="43" t="s">
        <v>113</v>
      </c>
      <c r="C21" s="50">
        <v>118533746</v>
      </c>
      <c r="D21" s="50">
        <v>1080784354</v>
      </c>
      <c r="E21" s="63">
        <v>-14.6</v>
      </c>
      <c r="F21" s="50">
        <v>0</v>
      </c>
      <c r="G21" s="50">
        <v>0</v>
      </c>
      <c r="H21" s="63">
        <v>0</v>
      </c>
      <c r="I21" s="50">
        <v>0</v>
      </c>
      <c r="J21" s="50">
        <v>0</v>
      </c>
      <c r="K21" s="63">
        <v>0</v>
      </c>
    </row>
    <row r="22" spans="2:11" ht="9" customHeight="1">
      <c r="B22" s="43" t="s">
        <v>114</v>
      </c>
      <c r="C22" s="51">
        <v>39081614</v>
      </c>
      <c r="D22" s="51">
        <v>394049230</v>
      </c>
      <c r="E22" s="64">
        <v>-15.4</v>
      </c>
      <c r="F22" s="51">
        <v>0</v>
      </c>
      <c r="G22" s="51">
        <v>0</v>
      </c>
      <c r="H22" s="64">
        <v>0</v>
      </c>
      <c r="I22" s="51">
        <v>0</v>
      </c>
      <c r="J22" s="51">
        <v>0</v>
      </c>
      <c r="K22" s="64">
        <v>0</v>
      </c>
    </row>
    <row r="23" spans="2:11" ht="9" customHeight="1">
      <c r="B23" s="43" t="s">
        <v>115</v>
      </c>
      <c r="C23" s="50">
        <v>9699610</v>
      </c>
      <c r="D23" s="50">
        <v>85057795.167</v>
      </c>
      <c r="E23" s="63">
        <v>-16.1</v>
      </c>
      <c r="F23" s="50">
        <v>0</v>
      </c>
      <c r="G23" s="50">
        <v>0</v>
      </c>
      <c r="H23" s="63">
        <v>0</v>
      </c>
      <c r="I23" s="50">
        <v>0</v>
      </c>
      <c r="J23" s="50">
        <v>0</v>
      </c>
      <c r="K23" s="63">
        <v>0</v>
      </c>
    </row>
    <row r="24" spans="2:11" ht="9" customHeight="1">
      <c r="B24" s="43" t="s">
        <v>116</v>
      </c>
      <c r="C24" s="51">
        <v>692290054</v>
      </c>
      <c r="D24" s="51">
        <v>6963411141</v>
      </c>
      <c r="E24" s="64">
        <v>-11.8</v>
      </c>
      <c r="F24" s="51">
        <v>0</v>
      </c>
      <c r="G24" s="51">
        <v>0</v>
      </c>
      <c r="H24" s="64">
        <v>0</v>
      </c>
      <c r="I24" s="51">
        <v>0</v>
      </c>
      <c r="J24" s="51">
        <v>0</v>
      </c>
      <c r="K24" s="64">
        <v>0</v>
      </c>
    </row>
    <row r="25" spans="2:11" ht="9" customHeight="1">
      <c r="B25" s="43" t="s">
        <v>117</v>
      </c>
      <c r="C25" s="51">
        <v>423307842</v>
      </c>
      <c r="D25" s="51">
        <v>3873287597</v>
      </c>
      <c r="E25" s="64">
        <v>-7.3</v>
      </c>
      <c r="F25" s="51">
        <v>0</v>
      </c>
      <c r="G25" s="51">
        <v>0</v>
      </c>
      <c r="H25" s="64">
        <v>0</v>
      </c>
      <c r="I25" s="51">
        <v>0</v>
      </c>
      <c r="J25" s="51">
        <v>0</v>
      </c>
      <c r="K25" s="64">
        <v>0</v>
      </c>
    </row>
    <row r="26" spans="2:11" ht="9" customHeight="1">
      <c r="B26" s="43" t="s">
        <v>118</v>
      </c>
      <c r="C26" s="51">
        <v>30855823</v>
      </c>
      <c r="D26" s="51">
        <v>307201883</v>
      </c>
      <c r="E26" s="64">
        <v>-22.1</v>
      </c>
      <c r="F26" s="51">
        <v>0</v>
      </c>
      <c r="G26" s="51">
        <v>0</v>
      </c>
      <c r="H26" s="64">
        <v>0</v>
      </c>
      <c r="I26" s="51">
        <v>0</v>
      </c>
      <c r="J26" s="51">
        <v>0</v>
      </c>
      <c r="K26" s="64">
        <v>0</v>
      </c>
    </row>
    <row r="27" spans="2:11" ht="9" customHeight="1">
      <c r="B27" s="43" t="s">
        <v>119</v>
      </c>
      <c r="C27" s="51">
        <v>72689009</v>
      </c>
      <c r="D27" s="51">
        <v>688090021</v>
      </c>
      <c r="E27" s="64">
        <v>-6.3</v>
      </c>
      <c r="F27" s="51">
        <v>0</v>
      </c>
      <c r="G27" s="51">
        <v>0</v>
      </c>
      <c r="H27" s="64">
        <v>0</v>
      </c>
      <c r="I27" s="51">
        <v>0</v>
      </c>
      <c r="J27" s="51">
        <v>0</v>
      </c>
      <c r="K27" s="64">
        <v>0</v>
      </c>
    </row>
    <row r="28" spans="2:11" ht="9" customHeight="1">
      <c r="B28" s="43" t="s">
        <v>120</v>
      </c>
      <c r="C28" s="51">
        <v>358688068</v>
      </c>
      <c r="D28" s="51">
        <v>3326074327</v>
      </c>
      <c r="E28" s="64">
        <v>-16.5</v>
      </c>
      <c r="F28" s="51">
        <v>0</v>
      </c>
      <c r="G28" s="51">
        <v>0</v>
      </c>
      <c r="H28" s="64">
        <v>0</v>
      </c>
      <c r="I28" s="51">
        <v>0</v>
      </c>
      <c r="J28" s="51">
        <v>0</v>
      </c>
      <c r="K28" s="64">
        <v>0</v>
      </c>
    </row>
    <row r="29" spans="2:11" ht="9" customHeight="1">
      <c r="B29" s="43" t="s">
        <v>121</v>
      </c>
      <c r="C29" s="51">
        <v>261739164</v>
      </c>
      <c r="D29" s="51">
        <v>2420228713</v>
      </c>
      <c r="E29" s="64">
        <v>-8.6</v>
      </c>
      <c r="F29" s="51">
        <v>0</v>
      </c>
      <c r="G29" s="51">
        <v>0</v>
      </c>
      <c r="H29" s="64">
        <v>0</v>
      </c>
      <c r="I29" s="51">
        <v>0</v>
      </c>
      <c r="J29" s="51">
        <v>0</v>
      </c>
      <c r="K29" s="64">
        <v>0</v>
      </c>
    </row>
    <row r="30" spans="2:11" ht="9" customHeight="1">
      <c r="B30" s="43" t="s">
        <v>122</v>
      </c>
      <c r="C30" s="51">
        <v>129140663</v>
      </c>
      <c r="D30" s="51">
        <v>1249910292.132</v>
      </c>
      <c r="E30" s="64">
        <v>-11.1</v>
      </c>
      <c r="F30" s="51">
        <v>0</v>
      </c>
      <c r="G30" s="51">
        <v>0</v>
      </c>
      <c r="H30" s="64">
        <v>0</v>
      </c>
      <c r="I30" s="51">
        <v>0</v>
      </c>
      <c r="J30" s="51">
        <v>0</v>
      </c>
      <c r="K30" s="64">
        <v>0</v>
      </c>
    </row>
    <row r="31" spans="2:11" ht="9" customHeight="1">
      <c r="B31" s="43" t="s">
        <v>123</v>
      </c>
      <c r="C31" s="51">
        <v>86968383</v>
      </c>
      <c r="D31" s="51">
        <v>1078391190</v>
      </c>
      <c r="E31" s="64">
        <v>-6.8</v>
      </c>
      <c r="F31" s="51">
        <v>0</v>
      </c>
      <c r="G31" s="51">
        <v>0</v>
      </c>
      <c r="H31" s="64">
        <v>0</v>
      </c>
      <c r="I31" s="51">
        <v>0</v>
      </c>
      <c r="J31" s="51">
        <v>0</v>
      </c>
      <c r="K31" s="64">
        <v>0</v>
      </c>
    </row>
    <row r="32" spans="2:11" ht="9" customHeight="1">
      <c r="B32" s="43" t="s">
        <v>124</v>
      </c>
      <c r="C32" s="51">
        <v>177646739</v>
      </c>
      <c r="D32" s="51">
        <v>1715595278</v>
      </c>
      <c r="E32" s="64">
        <v>-9.6</v>
      </c>
      <c r="F32" s="51">
        <v>0</v>
      </c>
      <c r="G32" s="51">
        <v>0</v>
      </c>
      <c r="H32" s="64">
        <v>0</v>
      </c>
      <c r="I32" s="51">
        <v>0</v>
      </c>
      <c r="J32" s="51">
        <v>0</v>
      </c>
      <c r="K32" s="64">
        <v>0</v>
      </c>
    </row>
    <row r="33" spans="2:11" ht="9" customHeight="1">
      <c r="B33" s="43" t="s">
        <v>125</v>
      </c>
      <c r="C33" s="51">
        <v>179752747</v>
      </c>
      <c r="D33" s="51">
        <v>1655498169</v>
      </c>
      <c r="E33" s="64">
        <v>-11.7</v>
      </c>
      <c r="F33" s="51">
        <v>0</v>
      </c>
      <c r="G33" s="51">
        <v>0</v>
      </c>
      <c r="H33" s="64">
        <v>0</v>
      </c>
      <c r="I33" s="51">
        <v>0</v>
      </c>
      <c r="J33" s="51">
        <v>0</v>
      </c>
      <c r="K33" s="64">
        <v>0</v>
      </c>
    </row>
    <row r="34" spans="2:11" ht="9" customHeight="1">
      <c r="B34" s="43" t="s">
        <v>126</v>
      </c>
      <c r="C34" s="51">
        <v>51827605</v>
      </c>
      <c r="D34" s="51">
        <v>531043107.719</v>
      </c>
      <c r="E34" s="64">
        <v>-18.9</v>
      </c>
      <c r="F34" s="51">
        <v>0</v>
      </c>
      <c r="G34" s="51">
        <v>0</v>
      </c>
      <c r="H34" s="64">
        <v>0</v>
      </c>
      <c r="I34" s="51">
        <v>0</v>
      </c>
      <c r="J34" s="51">
        <v>0</v>
      </c>
      <c r="K34" s="64">
        <v>0</v>
      </c>
    </row>
    <row r="35" spans="2:11" ht="9" customHeight="1">
      <c r="B35" s="43" t="s">
        <v>127</v>
      </c>
      <c r="C35" s="51">
        <v>192811094</v>
      </c>
      <c r="D35" s="51">
        <v>1863988432</v>
      </c>
      <c r="E35" s="64">
        <v>-18.9</v>
      </c>
      <c r="F35" s="51">
        <v>0</v>
      </c>
      <c r="G35" s="51">
        <v>0</v>
      </c>
      <c r="H35" s="64">
        <v>0</v>
      </c>
      <c r="I35" s="51">
        <v>0</v>
      </c>
      <c r="J35" s="51">
        <v>0</v>
      </c>
      <c r="K35" s="64">
        <v>0</v>
      </c>
    </row>
    <row r="36" spans="2:11" ht="9" customHeight="1">
      <c r="B36" s="43" t="s">
        <v>128</v>
      </c>
      <c r="C36" s="51">
        <v>201331467</v>
      </c>
      <c r="D36" s="51">
        <v>1832886918.196</v>
      </c>
      <c r="E36" s="64">
        <v>-21.8</v>
      </c>
      <c r="F36" s="51">
        <v>0</v>
      </c>
      <c r="G36" s="51">
        <v>0</v>
      </c>
      <c r="H36" s="64">
        <v>0</v>
      </c>
      <c r="I36" s="51">
        <v>0</v>
      </c>
      <c r="J36" s="51">
        <v>0</v>
      </c>
      <c r="K36" s="64">
        <v>0</v>
      </c>
    </row>
    <row r="37" spans="2:11" ht="9" customHeight="1">
      <c r="B37" s="43" t="s">
        <v>129</v>
      </c>
      <c r="C37" s="51">
        <v>365669422</v>
      </c>
      <c r="D37" s="51">
        <v>3496174165.728</v>
      </c>
      <c r="E37" s="64">
        <v>-13.9</v>
      </c>
      <c r="F37" s="51">
        <v>0</v>
      </c>
      <c r="G37" s="51">
        <v>0</v>
      </c>
      <c r="H37" s="64">
        <v>0</v>
      </c>
      <c r="I37" s="51">
        <v>0</v>
      </c>
      <c r="J37" s="51">
        <v>0</v>
      </c>
      <c r="K37" s="64">
        <v>0</v>
      </c>
    </row>
    <row r="38" spans="2:11" ht="9" customHeight="1">
      <c r="B38" s="43" t="s">
        <v>130</v>
      </c>
      <c r="C38" s="51">
        <v>195244613</v>
      </c>
      <c r="D38" s="51">
        <v>1955624223.524</v>
      </c>
      <c r="E38" s="64">
        <v>-12.4</v>
      </c>
      <c r="F38" s="51">
        <v>0</v>
      </c>
      <c r="G38" s="51">
        <v>0</v>
      </c>
      <c r="H38" s="64">
        <v>0</v>
      </c>
      <c r="I38" s="51">
        <v>0</v>
      </c>
      <c r="J38" s="51">
        <v>0</v>
      </c>
      <c r="K38" s="64">
        <v>0</v>
      </c>
    </row>
    <row r="39" spans="2:11" ht="9" customHeight="1">
      <c r="B39" s="43" t="s">
        <v>131</v>
      </c>
      <c r="C39" s="51">
        <v>138460418</v>
      </c>
      <c r="D39" s="51">
        <v>1362769669.54</v>
      </c>
      <c r="E39" s="64">
        <v>-6.8</v>
      </c>
      <c r="F39" s="51">
        <v>0</v>
      </c>
      <c r="G39" s="51">
        <v>0</v>
      </c>
      <c r="H39" s="64">
        <v>0</v>
      </c>
      <c r="I39" s="51">
        <v>0</v>
      </c>
      <c r="J39" s="51">
        <v>0</v>
      </c>
      <c r="K39" s="64">
        <v>0</v>
      </c>
    </row>
    <row r="40" spans="2:11" ht="9" customHeight="1">
      <c r="B40" s="43" t="s">
        <v>132</v>
      </c>
      <c r="C40" s="51">
        <v>256410358</v>
      </c>
      <c r="D40" s="51">
        <v>2497952622</v>
      </c>
      <c r="E40" s="64">
        <v>-7.1</v>
      </c>
      <c r="F40" s="51">
        <v>0</v>
      </c>
      <c r="G40" s="51">
        <v>0</v>
      </c>
      <c r="H40" s="64">
        <v>0</v>
      </c>
      <c r="I40" s="51">
        <v>0</v>
      </c>
      <c r="J40" s="51">
        <v>0</v>
      </c>
      <c r="K40" s="64">
        <v>0</v>
      </c>
    </row>
    <row r="41" spans="2:11" ht="9" customHeight="1">
      <c r="B41" s="43" t="s">
        <v>133</v>
      </c>
      <c r="C41" s="51">
        <v>45171668</v>
      </c>
      <c r="D41" s="51">
        <v>444092406</v>
      </c>
      <c r="E41" s="64">
        <v>-6.1</v>
      </c>
      <c r="F41" s="51">
        <v>0</v>
      </c>
      <c r="G41" s="51">
        <v>0</v>
      </c>
      <c r="H41" s="64">
        <v>0</v>
      </c>
      <c r="I41" s="51">
        <v>0</v>
      </c>
      <c r="J41" s="51">
        <v>0</v>
      </c>
      <c r="K41" s="64">
        <v>0</v>
      </c>
    </row>
    <row r="42" spans="2:11" ht="9" customHeight="1">
      <c r="B42" s="43" t="s">
        <v>134</v>
      </c>
      <c r="C42" s="51">
        <v>75523104</v>
      </c>
      <c r="D42" s="51">
        <v>721934179</v>
      </c>
      <c r="E42" s="64">
        <v>-7.6</v>
      </c>
      <c r="F42" s="51">
        <v>0</v>
      </c>
      <c r="G42" s="51">
        <v>0</v>
      </c>
      <c r="H42" s="64">
        <v>0</v>
      </c>
      <c r="I42" s="51">
        <v>0</v>
      </c>
      <c r="J42" s="51">
        <v>0</v>
      </c>
      <c r="K42" s="64">
        <v>0</v>
      </c>
    </row>
    <row r="43" spans="2:11" ht="9" customHeight="1">
      <c r="B43" s="43" t="s">
        <v>135</v>
      </c>
      <c r="C43" s="51">
        <v>99291070</v>
      </c>
      <c r="D43" s="51">
        <v>907938352</v>
      </c>
      <c r="E43" s="64">
        <v>-13</v>
      </c>
      <c r="F43" s="51">
        <v>0</v>
      </c>
      <c r="G43" s="51">
        <v>0</v>
      </c>
      <c r="H43" s="64">
        <v>0</v>
      </c>
      <c r="I43" s="51">
        <v>0</v>
      </c>
      <c r="J43" s="51">
        <v>0</v>
      </c>
      <c r="K43" s="64">
        <v>0</v>
      </c>
    </row>
    <row r="44" spans="2:11" ht="9" customHeight="1">
      <c r="B44" s="43" t="s">
        <v>136</v>
      </c>
      <c r="C44" s="51">
        <v>57664961</v>
      </c>
      <c r="D44" s="51">
        <v>533361552</v>
      </c>
      <c r="E44" s="64">
        <v>-14.1</v>
      </c>
      <c r="F44" s="51">
        <v>0</v>
      </c>
      <c r="G44" s="51">
        <v>0</v>
      </c>
      <c r="H44" s="64">
        <v>0</v>
      </c>
      <c r="I44" s="51">
        <v>0</v>
      </c>
      <c r="J44" s="51">
        <v>0</v>
      </c>
      <c r="K44" s="64">
        <v>0</v>
      </c>
    </row>
    <row r="45" spans="2:11" ht="9" customHeight="1">
      <c r="B45" s="43" t="s">
        <v>137</v>
      </c>
      <c r="C45" s="51">
        <v>279537561</v>
      </c>
      <c r="D45" s="51">
        <v>2636389942</v>
      </c>
      <c r="E45" s="64">
        <v>-20.7</v>
      </c>
      <c r="F45" s="51">
        <v>0</v>
      </c>
      <c r="G45" s="51">
        <v>0</v>
      </c>
      <c r="H45" s="64">
        <v>0</v>
      </c>
      <c r="I45" s="51">
        <v>0</v>
      </c>
      <c r="J45" s="51">
        <v>0</v>
      </c>
      <c r="K45" s="64">
        <v>0</v>
      </c>
    </row>
    <row r="46" spans="2:11" ht="9" customHeight="1">
      <c r="B46" s="43" t="s">
        <v>138</v>
      </c>
      <c r="C46" s="51">
        <v>81872988</v>
      </c>
      <c r="D46" s="51">
        <v>782252205</v>
      </c>
      <c r="E46" s="64">
        <v>-10.6</v>
      </c>
      <c r="F46" s="51">
        <v>0</v>
      </c>
      <c r="G46" s="51">
        <v>0</v>
      </c>
      <c r="H46" s="64">
        <v>0</v>
      </c>
      <c r="I46" s="51">
        <v>0</v>
      </c>
      <c r="J46" s="51">
        <v>0</v>
      </c>
      <c r="K46" s="64">
        <v>0</v>
      </c>
    </row>
    <row r="47" spans="2:11" ht="9" customHeight="1">
      <c r="B47" s="43" t="s">
        <v>139</v>
      </c>
      <c r="C47" s="51">
        <v>456086055</v>
      </c>
      <c r="D47" s="51">
        <v>4040403122</v>
      </c>
      <c r="E47" s="64">
        <v>-16.3</v>
      </c>
      <c r="F47" s="51">
        <v>0</v>
      </c>
      <c r="G47" s="51">
        <v>0</v>
      </c>
      <c r="H47" s="64">
        <v>0</v>
      </c>
      <c r="I47" s="51">
        <v>0</v>
      </c>
      <c r="J47" s="51">
        <v>0</v>
      </c>
      <c r="K47" s="64">
        <v>0</v>
      </c>
    </row>
    <row r="48" spans="2:11" ht="9" customHeight="1">
      <c r="B48" s="43" t="s">
        <v>140</v>
      </c>
      <c r="C48" s="51">
        <v>398934715</v>
      </c>
      <c r="D48" s="51">
        <v>3770544757</v>
      </c>
      <c r="E48" s="64">
        <v>-11.8</v>
      </c>
      <c r="F48" s="51">
        <v>0</v>
      </c>
      <c r="G48" s="51">
        <v>0</v>
      </c>
      <c r="H48" s="64">
        <v>0</v>
      </c>
      <c r="I48" s="51">
        <v>0</v>
      </c>
      <c r="J48" s="51">
        <v>0</v>
      </c>
      <c r="K48" s="64">
        <v>0</v>
      </c>
    </row>
    <row r="49" spans="2:11" ht="9" customHeight="1">
      <c r="B49" s="43" t="s">
        <v>141</v>
      </c>
      <c r="C49" s="51">
        <v>34600298</v>
      </c>
      <c r="D49" s="51">
        <v>342292179</v>
      </c>
      <c r="E49" s="64">
        <v>-9.7</v>
      </c>
      <c r="F49" s="51">
        <v>0</v>
      </c>
      <c r="G49" s="51">
        <v>0</v>
      </c>
      <c r="H49" s="64">
        <v>0</v>
      </c>
      <c r="I49" s="51">
        <v>0</v>
      </c>
      <c r="J49" s="51">
        <v>0</v>
      </c>
      <c r="K49" s="64">
        <v>0</v>
      </c>
    </row>
    <row r="50" spans="2:11" ht="9" customHeight="1">
      <c r="B50" s="43" t="s">
        <v>142</v>
      </c>
      <c r="C50" s="51">
        <v>403025359</v>
      </c>
      <c r="D50" s="51">
        <v>3758523430</v>
      </c>
      <c r="E50" s="64">
        <v>-12.8</v>
      </c>
      <c r="F50" s="51">
        <v>0</v>
      </c>
      <c r="G50" s="51">
        <v>0</v>
      </c>
      <c r="H50" s="64">
        <v>0</v>
      </c>
      <c r="I50" s="51">
        <v>0</v>
      </c>
      <c r="J50" s="51">
        <v>0</v>
      </c>
      <c r="K50" s="64">
        <v>0</v>
      </c>
    </row>
    <row r="51" spans="2:11" ht="9" customHeight="1">
      <c r="B51" s="43" t="s">
        <v>143</v>
      </c>
      <c r="C51" s="51">
        <v>160301379</v>
      </c>
      <c r="D51" s="51">
        <v>1517010933</v>
      </c>
      <c r="E51" s="64">
        <v>-7.9</v>
      </c>
      <c r="F51" s="51">
        <v>0</v>
      </c>
      <c r="G51" s="51">
        <v>0</v>
      </c>
      <c r="H51" s="64">
        <v>0</v>
      </c>
      <c r="I51" s="51">
        <v>0</v>
      </c>
      <c r="J51" s="51">
        <v>0</v>
      </c>
      <c r="K51" s="64">
        <v>0</v>
      </c>
    </row>
    <row r="52" spans="2:11" ht="9" customHeight="1">
      <c r="B52" s="43" t="s">
        <v>144</v>
      </c>
      <c r="C52" s="51">
        <v>125292610</v>
      </c>
      <c r="D52" s="51">
        <v>1184624457</v>
      </c>
      <c r="E52" s="64">
        <v>-13.6</v>
      </c>
      <c r="F52" s="51">
        <v>0</v>
      </c>
      <c r="G52" s="51">
        <v>0</v>
      </c>
      <c r="H52" s="64">
        <v>0</v>
      </c>
      <c r="I52" s="51">
        <v>0</v>
      </c>
      <c r="J52" s="51">
        <v>0</v>
      </c>
      <c r="K52" s="64">
        <v>0</v>
      </c>
    </row>
    <row r="53" spans="2:11" ht="9" customHeight="1">
      <c r="B53" s="43" t="s">
        <v>145</v>
      </c>
      <c r="C53" s="51">
        <v>391287831</v>
      </c>
      <c r="D53" s="51">
        <v>3589125720</v>
      </c>
      <c r="E53" s="64">
        <v>-13.6</v>
      </c>
      <c r="F53" s="51">
        <v>0</v>
      </c>
      <c r="G53" s="51">
        <v>0</v>
      </c>
      <c r="H53" s="64">
        <v>0</v>
      </c>
      <c r="I53" s="51">
        <v>0</v>
      </c>
      <c r="J53" s="51">
        <v>0</v>
      </c>
      <c r="K53" s="64">
        <v>0</v>
      </c>
    </row>
    <row r="54" spans="2:11" ht="9" customHeight="1">
      <c r="B54" s="43" t="s">
        <v>146</v>
      </c>
      <c r="C54" s="51">
        <v>26321943</v>
      </c>
      <c r="D54" s="51">
        <v>274977367.931</v>
      </c>
      <c r="E54" s="64">
        <v>-18.3</v>
      </c>
      <c r="F54" s="51">
        <v>0</v>
      </c>
      <c r="G54" s="51">
        <v>0</v>
      </c>
      <c r="H54" s="64">
        <v>0</v>
      </c>
      <c r="I54" s="51">
        <v>0</v>
      </c>
      <c r="J54" s="51">
        <v>0</v>
      </c>
      <c r="K54" s="64">
        <v>0</v>
      </c>
    </row>
    <row r="55" spans="2:11" ht="9" customHeight="1">
      <c r="B55" s="43" t="s">
        <v>147</v>
      </c>
      <c r="C55" s="51">
        <v>182068342</v>
      </c>
      <c r="D55" s="51">
        <v>2122475228</v>
      </c>
      <c r="E55" s="64">
        <v>-12.5</v>
      </c>
      <c r="F55" s="51">
        <v>0</v>
      </c>
      <c r="G55" s="51">
        <v>0</v>
      </c>
      <c r="H55" s="64">
        <v>0</v>
      </c>
      <c r="I55" s="51">
        <v>0</v>
      </c>
      <c r="J55" s="51">
        <v>0</v>
      </c>
      <c r="K55" s="64">
        <v>0</v>
      </c>
    </row>
    <row r="56" spans="2:11" ht="9" customHeight="1">
      <c r="B56" s="43" t="s">
        <v>148</v>
      </c>
      <c r="C56" s="51">
        <v>41775720</v>
      </c>
      <c r="D56" s="51">
        <v>385248212</v>
      </c>
      <c r="E56" s="64">
        <v>-4</v>
      </c>
      <c r="F56" s="51">
        <v>0</v>
      </c>
      <c r="G56" s="51">
        <v>0</v>
      </c>
      <c r="H56" s="64">
        <v>0</v>
      </c>
      <c r="I56" s="51">
        <v>0</v>
      </c>
      <c r="J56" s="51">
        <v>0</v>
      </c>
      <c r="K56" s="64">
        <v>0</v>
      </c>
    </row>
    <row r="57" spans="2:11" ht="9" customHeight="1">
      <c r="B57" s="43" t="s">
        <v>149</v>
      </c>
      <c r="C57" s="51">
        <v>281555868</v>
      </c>
      <c r="D57" s="51">
        <v>2669344937</v>
      </c>
      <c r="E57" s="64">
        <v>-8.2</v>
      </c>
      <c r="F57" s="51">
        <v>0</v>
      </c>
      <c r="G57" s="51">
        <v>0</v>
      </c>
      <c r="H57" s="64">
        <v>0</v>
      </c>
      <c r="I57" s="51">
        <v>0</v>
      </c>
      <c r="J57" s="51">
        <v>0</v>
      </c>
      <c r="K57" s="64">
        <v>0</v>
      </c>
    </row>
    <row r="58" spans="2:11" ht="9" customHeight="1">
      <c r="B58" s="43" t="s">
        <v>150</v>
      </c>
      <c r="C58" s="51">
        <v>1177919201</v>
      </c>
      <c r="D58" s="51">
        <v>10756468634</v>
      </c>
      <c r="E58" s="64">
        <v>-14</v>
      </c>
      <c r="F58" s="51">
        <v>0</v>
      </c>
      <c r="G58" s="51">
        <v>0</v>
      </c>
      <c r="H58" s="64">
        <v>0</v>
      </c>
      <c r="I58" s="51">
        <v>0</v>
      </c>
      <c r="J58" s="51">
        <v>0</v>
      </c>
      <c r="K58" s="64">
        <v>0</v>
      </c>
    </row>
    <row r="59" spans="2:11" ht="9" customHeight="1">
      <c r="B59" s="43" t="s">
        <v>151</v>
      </c>
      <c r="C59" s="51">
        <v>110055763</v>
      </c>
      <c r="D59" s="51">
        <v>997470547</v>
      </c>
      <c r="E59" s="64">
        <v>-7.2</v>
      </c>
      <c r="F59" s="51">
        <v>0</v>
      </c>
      <c r="G59" s="51">
        <v>0</v>
      </c>
      <c r="H59" s="64">
        <v>0</v>
      </c>
      <c r="I59" s="51">
        <v>0</v>
      </c>
      <c r="J59" s="51">
        <v>0</v>
      </c>
      <c r="K59" s="64">
        <v>0</v>
      </c>
    </row>
    <row r="60" spans="2:11" ht="9" customHeight="1">
      <c r="B60" s="43" t="s">
        <v>152</v>
      </c>
      <c r="C60" s="52">
        <v>24066919</v>
      </c>
      <c r="D60" s="52">
        <v>217512972</v>
      </c>
      <c r="E60" s="68">
        <v>-16.8</v>
      </c>
      <c r="F60" s="52">
        <v>0</v>
      </c>
      <c r="G60" s="52">
        <v>0</v>
      </c>
      <c r="H60" s="68">
        <v>0</v>
      </c>
      <c r="I60" s="52">
        <v>0</v>
      </c>
      <c r="J60" s="52">
        <v>0</v>
      </c>
      <c r="K60" s="68">
        <v>0</v>
      </c>
    </row>
    <row r="61" spans="2:11" ht="9" customHeight="1">
      <c r="B61" s="43" t="s">
        <v>153</v>
      </c>
      <c r="C61" s="52">
        <v>229425139</v>
      </c>
      <c r="D61" s="52">
        <v>3090687793</v>
      </c>
      <c r="E61" s="68">
        <v>-19.8</v>
      </c>
      <c r="F61" s="52">
        <v>0</v>
      </c>
      <c r="G61" s="52">
        <v>0</v>
      </c>
      <c r="H61" s="68">
        <v>0</v>
      </c>
      <c r="I61" s="52">
        <v>0</v>
      </c>
      <c r="J61" s="52">
        <v>0</v>
      </c>
      <c r="K61" s="68">
        <v>0</v>
      </c>
    </row>
    <row r="62" spans="2:11" ht="9" customHeight="1">
      <c r="B62" s="43" t="s">
        <v>154</v>
      </c>
      <c r="C62" s="51">
        <v>207880260</v>
      </c>
      <c r="D62" s="51">
        <v>2006433726</v>
      </c>
      <c r="E62" s="64">
        <v>-20.9</v>
      </c>
      <c r="F62" s="51">
        <v>0</v>
      </c>
      <c r="G62" s="51">
        <v>0</v>
      </c>
      <c r="H62" s="64">
        <v>0</v>
      </c>
      <c r="I62" s="51">
        <v>0</v>
      </c>
      <c r="J62" s="51">
        <v>0</v>
      </c>
      <c r="K62" s="64">
        <v>0</v>
      </c>
    </row>
    <row r="63" spans="2:11" ht="9" customHeight="1">
      <c r="B63" s="43" t="s">
        <v>155</v>
      </c>
      <c r="C63" s="51">
        <v>76131927</v>
      </c>
      <c r="D63" s="51">
        <v>616378687</v>
      </c>
      <c r="E63" s="64">
        <v>-8.5</v>
      </c>
      <c r="F63" s="51">
        <v>0</v>
      </c>
      <c r="G63" s="51">
        <v>0</v>
      </c>
      <c r="H63" s="64">
        <v>0</v>
      </c>
      <c r="I63" s="51">
        <v>0</v>
      </c>
      <c r="J63" s="51">
        <v>0</v>
      </c>
      <c r="K63" s="64">
        <v>0</v>
      </c>
    </row>
    <row r="64" spans="2:11" ht="9" customHeight="1">
      <c r="B64" s="43" t="s">
        <v>156</v>
      </c>
      <c r="C64" s="51">
        <v>255340611</v>
      </c>
      <c r="D64" s="51">
        <v>2008156338</v>
      </c>
      <c r="E64" s="64">
        <v>-11</v>
      </c>
      <c r="F64" s="51">
        <v>0</v>
      </c>
      <c r="G64" s="51">
        <v>0</v>
      </c>
      <c r="H64" s="64">
        <v>0</v>
      </c>
      <c r="I64" s="51">
        <v>0</v>
      </c>
      <c r="J64" s="51">
        <v>0</v>
      </c>
      <c r="K64" s="64">
        <v>0</v>
      </c>
    </row>
    <row r="65" spans="2:11" ht="9" customHeight="1" thickBot="1">
      <c r="B65" s="43" t="s">
        <v>157</v>
      </c>
      <c r="C65" s="51">
        <v>35264252</v>
      </c>
      <c r="D65" s="51">
        <v>285955121</v>
      </c>
      <c r="E65" s="64">
        <v>-6.7</v>
      </c>
      <c r="F65" s="51">
        <v>0</v>
      </c>
      <c r="G65" s="51">
        <v>0</v>
      </c>
      <c r="H65" s="64">
        <v>0</v>
      </c>
      <c r="I65" s="51">
        <v>0</v>
      </c>
      <c r="J65" s="51">
        <v>0</v>
      </c>
      <c r="K65" s="64">
        <v>0</v>
      </c>
    </row>
    <row r="66" spans="2:11" ht="9" customHeight="1" thickTop="1">
      <c r="B66" s="44" t="s">
        <v>158</v>
      </c>
      <c r="C66" s="54">
        <v>11185662984</v>
      </c>
      <c r="D66" s="54">
        <v>106466986740.737</v>
      </c>
      <c r="E66" s="65">
        <v>-13.4</v>
      </c>
      <c r="F66" s="54">
        <v>0</v>
      </c>
      <c r="G66" s="54">
        <v>0</v>
      </c>
      <c r="H66" s="65">
        <v>0</v>
      </c>
      <c r="I66" s="54">
        <v>0</v>
      </c>
      <c r="J66" s="54">
        <v>0</v>
      </c>
      <c r="K66" s="65">
        <v>0</v>
      </c>
    </row>
    <row r="67" spans="2:11" ht="9" customHeight="1" thickBot="1">
      <c r="B67" s="45" t="s">
        <v>159</v>
      </c>
      <c r="C67" s="55">
        <v>54039260</v>
      </c>
      <c r="D67" s="55">
        <v>664809079</v>
      </c>
      <c r="E67" s="66">
        <v>-17.7</v>
      </c>
      <c r="F67" s="55">
        <v>0</v>
      </c>
      <c r="G67" s="55">
        <v>0</v>
      </c>
      <c r="H67" s="66">
        <v>0</v>
      </c>
      <c r="I67" s="55">
        <v>0</v>
      </c>
      <c r="J67" s="55">
        <v>0</v>
      </c>
      <c r="K67" s="66">
        <v>0</v>
      </c>
    </row>
    <row r="68" spans="2:11" ht="9" customHeight="1" thickTop="1">
      <c r="B68" s="46" t="s">
        <v>160</v>
      </c>
      <c r="C68" s="56">
        <v>11239702244</v>
      </c>
      <c r="D68" s="56">
        <v>107131795819.737</v>
      </c>
      <c r="E68" s="67">
        <v>-13.4</v>
      </c>
      <c r="F68" s="56">
        <v>0</v>
      </c>
      <c r="G68" s="56">
        <v>0</v>
      </c>
      <c r="H68" s="57">
        <v>0</v>
      </c>
      <c r="I68" s="56">
        <v>0</v>
      </c>
      <c r="J68" s="56">
        <v>0</v>
      </c>
      <c r="K68" s="67">
        <v>0</v>
      </c>
    </row>
    <row r="69" spans="2:11" ht="9" customHeight="1">
      <c r="B69" s="160" t="s">
        <v>161</v>
      </c>
      <c r="C69" s="162"/>
      <c r="D69" s="162"/>
      <c r="E69" s="162"/>
      <c r="F69" s="162"/>
      <c r="G69" s="162"/>
      <c r="H69" s="162"/>
      <c r="I69" s="162"/>
      <c r="J69" s="162"/>
      <c r="K69" s="163"/>
    </row>
    <row r="70" spans="2:11" ht="7.5" customHeight="1">
      <c r="B70" s="161" t="s">
        <v>162</v>
      </c>
      <c r="C70" s="114"/>
      <c r="D70" s="114"/>
      <c r="E70" s="114"/>
      <c r="F70" s="114"/>
      <c r="G70" s="114"/>
      <c r="H70" s="114"/>
      <c r="I70" s="114"/>
      <c r="J70" s="114"/>
      <c r="K70" s="125"/>
    </row>
    <row r="71" spans="2:11" ht="7.5" customHeight="1">
      <c r="B71" s="164" t="s">
        <v>163</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B2:O71"/>
  <sheetViews>
    <sheetView zoomScale="130" zoomScaleNormal="130" workbookViewId="0" topLeftCell="A1">
      <selection activeCell="L61" sqref="L61"/>
    </sheetView>
  </sheetViews>
  <sheetFormatPr defaultColWidth="9.140625" defaultRowHeight="12.75"/>
  <cols>
    <col min="1" max="1" width="2.7109375" style="0" customWidth="1"/>
    <col min="2" max="2" width="9.7109375" style="0" customWidth="1"/>
    <col min="3" max="3" width="8.28125" style="0" customWidth="1"/>
    <col min="4" max="4" width="8.8515625" style="0" bestFit="1" customWidth="1"/>
    <col min="5" max="5" width="9.28125" style="0" bestFit="1" customWidth="1"/>
    <col min="6" max="6" width="8.8515625" style="0" bestFit="1" customWidth="1"/>
    <col min="7" max="8" width="9.00390625" style="0" bestFit="1" customWidth="1"/>
    <col min="9" max="11" width="8.28125" style="0" customWidth="1"/>
    <col min="12" max="12" width="9.00390625" style="0" bestFit="1" customWidth="1"/>
    <col min="13" max="14" width="8.28125" style="0" customWidth="1"/>
    <col min="15" max="15" width="9.7109375" style="0" customWidth="1"/>
    <col min="16" max="16" width="2.7109375" style="0" customWidth="1"/>
  </cols>
  <sheetData>
    <row r="1" ht="7.5" customHeight="1"/>
    <row r="2" spans="2:6" ht="12" customHeight="1" hidden="1">
      <c r="B2" s="29" t="s">
        <v>0</v>
      </c>
      <c r="C2" s="29" t="s">
        <v>80</v>
      </c>
      <c r="D2" s="29" t="s">
        <v>8</v>
      </c>
      <c r="E2" s="29"/>
      <c r="F2" s="29"/>
    </row>
    <row r="3" spans="2:6" ht="12" customHeight="1" hidden="1">
      <c r="B3" s="30" t="s">
        <v>207</v>
      </c>
      <c r="C3" s="29" t="s">
        <v>70</v>
      </c>
      <c r="D3" s="29" t="s">
        <v>20</v>
      </c>
      <c r="E3" s="29"/>
      <c r="F3" s="29"/>
    </row>
    <row r="4" ht="7.5" customHeight="1"/>
    <row r="5" spans="2:15" ht="16.5" customHeight="1">
      <c r="B5" s="19" t="str">
        <f>CONCATENATE("Monthly Gasoline/Gasohol Reported by States ",D3," (1)")</f>
        <v>Monthly Gasoline/Gasohol Reported by States 2019 (1)</v>
      </c>
      <c r="C5" s="19"/>
      <c r="D5" s="19"/>
      <c r="E5" s="19"/>
      <c r="F5" s="19"/>
      <c r="G5" s="19"/>
      <c r="H5" s="19"/>
      <c r="I5" s="19"/>
      <c r="J5" s="19"/>
      <c r="K5" s="19"/>
      <c r="L5" s="19"/>
      <c r="M5" s="19"/>
      <c r="N5" s="19"/>
      <c r="O5" s="19"/>
    </row>
    <row r="6" ht="7.5" customHeight="1"/>
    <row r="7" ht="1.5" customHeight="1"/>
    <row r="8" ht="1.5" customHeight="1"/>
    <row r="9" ht="9" customHeight="1">
      <c r="O9" s="84" t="s">
        <v>208</v>
      </c>
    </row>
    <row r="10" spans="2:15" ht="9" customHeight="1">
      <c r="B10" s="85" t="str">
        <f>CONCATENATE("Created On: ",C3)</f>
        <v>Created On: 02/11/2021</v>
      </c>
      <c r="N10" s="84"/>
      <c r="O10" s="84" t="str">
        <f>CONCATENATE(D3," Reporting Period")</f>
        <v>2019 Reporting Period</v>
      </c>
    </row>
    <row r="11" spans="2:15" ht="7.5" customHeight="1">
      <c r="B11" s="73"/>
      <c r="C11" s="73"/>
      <c r="D11" s="73"/>
      <c r="E11" s="73"/>
      <c r="F11" s="73"/>
      <c r="G11" s="73"/>
      <c r="H11" s="73"/>
      <c r="I11" s="73"/>
      <c r="J11" s="73"/>
      <c r="K11" s="73"/>
      <c r="L11" s="73"/>
      <c r="M11" s="73"/>
      <c r="N11" s="73"/>
      <c r="O11" s="73"/>
    </row>
    <row r="12" spans="2:15" ht="7.5" customHeight="1">
      <c r="B12" s="170" t="s">
        <v>97</v>
      </c>
      <c r="C12" s="170" t="s">
        <v>209</v>
      </c>
      <c r="D12" s="170" t="s">
        <v>210</v>
      </c>
      <c r="E12" s="170" t="s">
        <v>211</v>
      </c>
      <c r="F12" s="170" t="s">
        <v>212</v>
      </c>
      <c r="G12" s="170" t="s">
        <v>213</v>
      </c>
      <c r="H12" s="170" t="s">
        <v>214</v>
      </c>
      <c r="I12" s="170" t="s">
        <v>215</v>
      </c>
      <c r="J12" s="170" t="s">
        <v>216</v>
      </c>
      <c r="K12" s="170" t="s">
        <v>217</v>
      </c>
      <c r="L12" s="170" t="s">
        <v>218</v>
      </c>
      <c r="M12" s="170" t="s">
        <v>219</v>
      </c>
      <c r="N12" s="170" t="s">
        <v>220</v>
      </c>
      <c r="O12" s="47" t="s">
        <v>33</v>
      </c>
    </row>
    <row r="13" spans="2:15" s="72" customFormat="1" ht="8.25" hidden="1">
      <c r="B13" s="72" t="s">
        <v>97</v>
      </c>
      <c r="C13" s="72" t="s">
        <v>98</v>
      </c>
      <c r="D13" s="72" t="s">
        <v>101</v>
      </c>
      <c r="E13" s="72" t="s">
        <v>104</v>
      </c>
      <c r="F13" s="72" t="s">
        <v>169</v>
      </c>
      <c r="G13" s="72" t="s">
        <v>221</v>
      </c>
      <c r="H13" s="72" t="s">
        <v>175</v>
      </c>
      <c r="I13" s="72" t="s">
        <v>183</v>
      </c>
      <c r="J13" s="72" t="s">
        <v>186</v>
      </c>
      <c r="K13" s="72" t="s">
        <v>189</v>
      </c>
      <c r="L13" s="72" t="s">
        <v>198</v>
      </c>
      <c r="M13" s="72" t="s">
        <v>201</v>
      </c>
      <c r="N13" s="72" t="s">
        <v>204</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107</v>
      </c>
      <c r="C15" s="79">
        <v>229297679</v>
      </c>
      <c r="D15" s="79">
        <v>213671828</v>
      </c>
      <c r="E15" s="79">
        <v>214639230</v>
      </c>
      <c r="F15" s="79">
        <v>241944233</v>
      </c>
      <c r="G15" s="79">
        <v>239374715</v>
      </c>
      <c r="H15" s="79">
        <v>251734161</v>
      </c>
      <c r="I15" s="79">
        <v>237072917</v>
      </c>
      <c r="J15" s="79">
        <v>249681854</v>
      </c>
      <c r="K15" s="79">
        <v>251143274</v>
      </c>
      <c r="L15" s="79">
        <v>259352195</v>
      </c>
      <c r="M15" s="79">
        <v>264927622</v>
      </c>
      <c r="N15" s="79">
        <v>256890727</v>
      </c>
      <c r="O15" s="79">
        <v>2909730435</v>
      </c>
    </row>
    <row r="16" spans="2:15" ht="7.5" customHeight="1">
      <c r="B16" s="75" t="s">
        <v>108</v>
      </c>
      <c r="C16" s="79">
        <v>21437387</v>
      </c>
      <c r="D16" s="79">
        <v>20127505</v>
      </c>
      <c r="E16" s="79">
        <v>22264912</v>
      </c>
      <c r="F16" s="79">
        <v>22222119</v>
      </c>
      <c r="G16" s="79">
        <v>25129187</v>
      </c>
      <c r="H16" s="79">
        <v>27038816</v>
      </c>
      <c r="I16" s="79">
        <v>28659647</v>
      </c>
      <c r="J16" s="79">
        <v>28884933</v>
      </c>
      <c r="K16" s="79">
        <v>24127130</v>
      </c>
      <c r="L16" s="79">
        <v>23139379</v>
      </c>
      <c r="M16" s="79">
        <v>20846954</v>
      </c>
      <c r="N16" s="79">
        <v>21485193</v>
      </c>
      <c r="O16" s="79">
        <v>285363162</v>
      </c>
    </row>
    <row r="17" spans="2:15" ht="7.5" customHeight="1">
      <c r="B17" s="80" t="s">
        <v>109</v>
      </c>
      <c r="C17" s="81">
        <v>246418207</v>
      </c>
      <c r="D17" s="81">
        <v>230941306</v>
      </c>
      <c r="E17" s="81">
        <v>259888786</v>
      </c>
      <c r="F17" s="81">
        <v>262426570</v>
      </c>
      <c r="G17" s="81">
        <v>262810669</v>
      </c>
      <c r="H17" s="81">
        <v>248593962</v>
      </c>
      <c r="I17" s="81">
        <v>256805685</v>
      </c>
      <c r="J17" s="81">
        <v>269057936</v>
      </c>
      <c r="K17" s="81">
        <v>253858658</v>
      </c>
      <c r="L17" s="81">
        <v>261556966</v>
      </c>
      <c r="M17" s="81">
        <v>253240574</v>
      </c>
      <c r="N17" s="81">
        <v>260672390</v>
      </c>
      <c r="O17" s="81">
        <v>3066271709</v>
      </c>
    </row>
    <row r="18" spans="2:15" ht="7.5" customHeight="1">
      <c r="B18" s="74" t="s">
        <v>110</v>
      </c>
      <c r="C18" s="79">
        <v>120474456</v>
      </c>
      <c r="D18" s="79">
        <v>110801267</v>
      </c>
      <c r="E18" s="79">
        <v>129756971</v>
      </c>
      <c r="F18" s="79">
        <v>130584098</v>
      </c>
      <c r="G18" s="79">
        <v>138671818</v>
      </c>
      <c r="H18" s="79">
        <v>128103665</v>
      </c>
      <c r="I18" s="79">
        <v>133997158</v>
      </c>
      <c r="J18" s="79">
        <v>138456156</v>
      </c>
      <c r="K18" s="79">
        <v>130927299</v>
      </c>
      <c r="L18" s="79">
        <v>134968868</v>
      </c>
      <c r="M18" s="79">
        <v>131063090</v>
      </c>
      <c r="N18" s="79">
        <v>128729067</v>
      </c>
      <c r="O18" s="79">
        <v>1556533913</v>
      </c>
    </row>
    <row r="19" spans="2:15" ht="7.5" customHeight="1">
      <c r="B19" s="75" t="s">
        <v>111</v>
      </c>
      <c r="C19" s="79">
        <v>1232542126</v>
      </c>
      <c r="D19" s="79">
        <v>1148360099</v>
      </c>
      <c r="E19" s="79">
        <v>1292753017</v>
      </c>
      <c r="F19" s="79">
        <v>1278776148</v>
      </c>
      <c r="G19" s="79">
        <v>1295310573</v>
      </c>
      <c r="H19" s="79">
        <v>1282993301</v>
      </c>
      <c r="I19" s="79">
        <v>1515841955</v>
      </c>
      <c r="J19" s="79">
        <v>1348828855</v>
      </c>
      <c r="K19" s="79">
        <v>1273510750</v>
      </c>
      <c r="L19" s="79">
        <v>1304576542</v>
      </c>
      <c r="M19" s="79">
        <v>1229884377</v>
      </c>
      <c r="N19" s="79">
        <v>1238702875</v>
      </c>
      <c r="O19" s="79">
        <v>15442080618</v>
      </c>
    </row>
    <row r="20" spans="2:15" ht="7.5" customHeight="1">
      <c r="B20" s="80" t="s">
        <v>112</v>
      </c>
      <c r="C20" s="81">
        <v>193851180</v>
      </c>
      <c r="D20" s="81">
        <v>181752480</v>
      </c>
      <c r="E20" s="81">
        <v>196160325</v>
      </c>
      <c r="F20" s="81">
        <v>197165745</v>
      </c>
      <c r="G20" s="81">
        <v>212028285</v>
      </c>
      <c r="H20" s="81">
        <v>210781215</v>
      </c>
      <c r="I20" s="81">
        <v>228044903</v>
      </c>
      <c r="J20" s="81">
        <v>229696476</v>
      </c>
      <c r="K20" s="81">
        <v>208952011</v>
      </c>
      <c r="L20" s="81">
        <v>209301791</v>
      </c>
      <c r="M20" s="81">
        <v>190059973</v>
      </c>
      <c r="N20" s="81">
        <v>197427238</v>
      </c>
      <c r="O20" s="81">
        <v>2455221622</v>
      </c>
    </row>
    <row r="21" spans="2:15" ht="7.5" customHeight="1">
      <c r="B21" s="74" t="s">
        <v>113</v>
      </c>
      <c r="C21" s="79">
        <v>121688150</v>
      </c>
      <c r="D21" s="79">
        <v>111394954</v>
      </c>
      <c r="E21" s="79">
        <v>126152736</v>
      </c>
      <c r="F21" s="79">
        <v>123877022</v>
      </c>
      <c r="G21" s="79">
        <v>131342368</v>
      </c>
      <c r="H21" s="79">
        <v>128825311</v>
      </c>
      <c r="I21" s="79">
        <v>133615335</v>
      </c>
      <c r="J21" s="79">
        <v>132897492</v>
      </c>
      <c r="K21" s="79">
        <v>124514547</v>
      </c>
      <c r="L21" s="79">
        <v>131675823</v>
      </c>
      <c r="M21" s="79">
        <v>127668272</v>
      </c>
      <c r="N21" s="79">
        <v>124555419</v>
      </c>
      <c r="O21" s="79">
        <v>1518207429</v>
      </c>
    </row>
    <row r="22" spans="2:15" ht="7.5" customHeight="1">
      <c r="B22" s="75" t="s">
        <v>114</v>
      </c>
      <c r="C22" s="79">
        <v>42695605</v>
      </c>
      <c r="D22" s="79">
        <v>38490906</v>
      </c>
      <c r="E22" s="79">
        <v>45177343</v>
      </c>
      <c r="F22" s="79">
        <v>45101679</v>
      </c>
      <c r="G22" s="79">
        <v>48724726</v>
      </c>
      <c r="H22" s="79">
        <v>47737698</v>
      </c>
      <c r="I22" s="79">
        <v>51659560</v>
      </c>
      <c r="J22" s="79">
        <v>52385490</v>
      </c>
      <c r="K22" s="79">
        <v>45832852</v>
      </c>
      <c r="L22" s="79">
        <v>48181047</v>
      </c>
      <c r="M22" s="79">
        <v>45417686</v>
      </c>
      <c r="N22" s="79">
        <v>46650875</v>
      </c>
      <c r="O22" s="79">
        <v>558055467</v>
      </c>
    </row>
    <row r="23" spans="2:15" ht="7.5" customHeight="1">
      <c r="B23" s="80" t="s">
        <v>115</v>
      </c>
      <c r="C23" s="81">
        <v>8715970</v>
      </c>
      <c r="D23" s="81">
        <v>8623392</v>
      </c>
      <c r="E23" s="81">
        <v>10343322</v>
      </c>
      <c r="F23" s="81">
        <v>9838593</v>
      </c>
      <c r="G23" s="81">
        <v>10847658</v>
      </c>
      <c r="H23" s="81">
        <v>10313648</v>
      </c>
      <c r="I23" s="81">
        <v>10943300</v>
      </c>
      <c r="J23" s="81">
        <v>10428092</v>
      </c>
      <c r="K23" s="81">
        <v>10236240</v>
      </c>
      <c r="L23" s="81">
        <v>11136177</v>
      </c>
      <c r="M23" s="81">
        <v>10051325</v>
      </c>
      <c r="N23" s="81">
        <v>10071018</v>
      </c>
      <c r="O23" s="81">
        <v>121548735</v>
      </c>
    </row>
    <row r="24" spans="2:15" ht="7.5" customHeight="1">
      <c r="B24" s="74" t="s">
        <v>116</v>
      </c>
      <c r="C24" s="79">
        <v>781304463</v>
      </c>
      <c r="D24" s="79">
        <v>777787704</v>
      </c>
      <c r="E24" s="79">
        <v>739445666</v>
      </c>
      <c r="F24" s="79">
        <v>852499361</v>
      </c>
      <c r="G24" s="79">
        <v>808168289</v>
      </c>
      <c r="H24" s="79">
        <v>825008832</v>
      </c>
      <c r="I24" s="79">
        <v>769831864</v>
      </c>
      <c r="J24" s="79">
        <v>789988619</v>
      </c>
      <c r="K24" s="79">
        <v>842509724</v>
      </c>
      <c r="L24" s="79">
        <v>704968123</v>
      </c>
      <c r="M24" s="79">
        <v>800139701</v>
      </c>
      <c r="N24" s="79">
        <v>772276964</v>
      </c>
      <c r="O24" s="79">
        <v>9463929310</v>
      </c>
    </row>
    <row r="25" spans="2:15" ht="7.5" customHeight="1">
      <c r="B25" s="75" t="s">
        <v>117</v>
      </c>
      <c r="C25" s="79">
        <v>399282279</v>
      </c>
      <c r="D25" s="79">
        <v>371097913</v>
      </c>
      <c r="E25" s="79">
        <v>432075398</v>
      </c>
      <c r="F25" s="79">
        <v>415193077</v>
      </c>
      <c r="G25" s="79">
        <v>439920621</v>
      </c>
      <c r="H25" s="79">
        <v>408238102</v>
      </c>
      <c r="I25" s="79">
        <v>426529587</v>
      </c>
      <c r="J25" s="79">
        <v>441311306</v>
      </c>
      <c r="K25" s="79">
        <v>411976827</v>
      </c>
      <c r="L25" s="79">
        <v>430432533</v>
      </c>
      <c r="M25" s="79">
        <v>411020154</v>
      </c>
      <c r="N25" s="79">
        <v>432530126</v>
      </c>
      <c r="O25" s="79">
        <v>5019607923</v>
      </c>
    </row>
    <row r="26" spans="2:15" ht="7.5" customHeight="1">
      <c r="B26" s="80" t="s">
        <v>118</v>
      </c>
      <c r="C26" s="81">
        <v>39117342</v>
      </c>
      <c r="D26" s="81">
        <v>35689654</v>
      </c>
      <c r="E26" s="81">
        <v>39483631</v>
      </c>
      <c r="F26" s="81">
        <v>39238508</v>
      </c>
      <c r="G26" s="81">
        <v>40499182</v>
      </c>
      <c r="H26" s="81">
        <v>12758413</v>
      </c>
      <c r="I26" s="81">
        <v>39017666</v>
      </c>
      <c r="J26" s="81">
        <v>70027608</v>
      </c>
      <c r="K26" s="81">
        <v>38594344</v>
      </c>
      <c r="L26" s="81">
        <v>39876509</v>
      </c>
      <c r="M26" s="81">
        <v>38019606</v>
      </c>
      <c r="N26" s="81">
        <v>39532881</v>
      </c>
      <c r="O26" s="81">
        <v>471855344</v>
      </c>
    </row>
    <row r="27" spans="2:15" ht="7.5" customHeight="1">
      <c r="B27" s="74" t="s">
        <v>119</v>
      </c>
      <c r="C27" s="79">
        <v>76842114</v>
      </c>
      <c r="D27" s="79">
        <v>60837337</v>
      </c>
      <c r="E27" s="79">
        <v>62310356</v>
      </c>
      <c r="F27" s="79">
        <v>57804838</v>
      </c>
      <c r="G27" s="79">
        <v>78378445</v>
      </c>
      <c r="H27" s="79">
        <v>61855705</v>
      </c>
      <c r="I27" s="79">
        <v>88143749</v>
      </c>
      <c r="J27" s="79">
        <v>69480422</v>
      </c>
      <c r="K27" s="79">
        <v>82374365</v>
      </c>
      <c r="L27" s="79">
        <v>96225944</v>
      </c>
      <c r="M27" s="79">
        <v>60990337</v>
      </c>
      <c r="N27" s="79">
        <v>79209745</v>
      </c>
      <c r="O27" s="79">
        <v>874453357</v>
      </c>
    </row>
    <row r="28" spans="2:15" ht="7.5" customHeight="1">
      <c r="B28" s="75" t="s">
        <v>120</v>
      </c>
      <c r="C28" s="79">
        <v>401761669</v>
      </c>
      <c r="D28" s="79">
        <v>358146178</v>
      </c>
      <c r="E28" s="79">
        <v>401683459</v>
      </c>
      <c r="F28" s="79">
        <v>394386784</v>
      </c>
      <c r="G28" s="79">
        <v>416392652</v>
      </c>
      <c r="H28" s="79">
        <v>413895550</v>
      </c>
      <c r="I28" s="79">
        <v>399818522</v>
      </c>
      <c r="J28" s="79">
        <v>408382475</v>
      </c>
      <c r="K28" s="79">
        <v>381828120</v>
      </c>
      <c r="L28" s="79">
        <v>406118369</v>
      </c>
      <c r="M28" s="79">
        <v>392194536</v>
      </c>
      <c r="N28" s="79">
        <v>390970371</v>
      </c>
      <c r="O28" s="79">
        <v>4765578685</v>
      </c>
    </row>
    <row r="29" spans="2:15" ht="7.5" customHeight="1">
      <c r="B29" s="80" t="s">
        <v>121</v>
      </c>
      <c r="C29" s="81">
        <v>242217908</v>
      </c>
      <c r="D29" s="81">
        <v>229650755</v>
      </c>
      <c r="E29" s="81">
        <v>262167510</v>
      </c>
      <c r="F29" s="81">
        <v>261859497</v>
      </c>
      <c r="G29" s="81">
        <v>279496295</v>
      </c>
      <c r="H29" s="81">
        <v>269154195</v>
      </c>
      <c r="I29" s="81">
        <v>285552965</v>
      </c>
      <c r="J29" s="81">
        <v>288717377</v>
      </c>
      <c r="K29" s="81">
        <v>263018883</v>
      </c>
      <c r="L29" s="81">
        <v>266641498</v>
      </c>
      <c r="M29" s="81">
        <v>252355588</v>
      </c>
      <c r="N29" s="81">
        <v>242784643</v>
      </c>
      <c r="O29" s="81">
        <v>3143617114</v>
      </c>
    </row>
    <row r="30" spans="2:15" ht="7.5" customHeight="1">
      <c r="B30" s="74" t="s">
        <v>122</v>
      </c>
      <c r="C30" s="79">
        <v>127392203</v>
      </c>
      <c r="D30" s="79">
        <v>117929170</v>
      </c>
      <c r="E30" s="79">
        <v>134224025</v>
      </c>
      <c r="F30" s="79">
        <v>139665812</v>
      </c>
      <c r="G30" s="79">
        <v>148068475</v>
      </c>
      <c r="H30" s="79">
        <v>145583460</v>
      </c>
      <c r="I30" s="79">
        <v>156541887</v>
      </c>
      <c r="J30" s="79">
        <v>152256770</v>
      </c>
      <c r="K30" s="79">
        <v>137452683</v>
      </c>
      <c r="L30" s="79">
        <v>146086723</v>
      </c>
      <c r="M30" s="79">
        <v>138478338</v>
      </c>
      <c r="N30" s="79">
        <v>140507149</v>
      </c>
      <c r="O30" s="79">
        <v>1684186695</v>
      </c>
    </row>
    <row r="31" spans="2:15" ht="7.5" customHeight="1">
      <c r="B31" s="75" t="s">
        <v>123</v>
      </c>
      <c r="C31" s="79">
        <v>107864007</v>
      </c>
      <c r="D31" s="79">
        <v>97949972</v>
      </c>
      <c r="E31" s="79">
        <v>115716134</v>
      </c>
      <c r="F31" s="79">
        <v>117395243</v>
      </c>
      <c r="G31" s="79">
        <v>119946297</v>
      </c>
      <c r="H31" s="79">
        <v>119258921</v>
      </c>
      <c r="I31" s="79">
        <v>123016543</v>
      </c>
      <c r="J31" s="79">
        <v>120480010</v>
      </c>
      <c r="K31" s="79">
        <v>114984115</v>
      </c>
      <c r="L31" s="79">
        <v>120507823</v>
      </c>
      <c r="M31" s="79">
        <v>114272436</v>
      </c>
      <c r="N31" s="79">
        <v>114843751</v>
      </c>
      <c r="O31" s="79">
        <v>1386235252</v>
      </c>
    </row>
    <row r="32" spans="2:15" ht="7.5" customHeight="1">
      <c r="B32" s="80" t="s">
        <v>124</v>
      </c>
      <c r="C32" s="81">
        <v>173670786</v>
      </c>
      <c r="D32" s="81">
        <v>162013163</v>
      </c>
      <c r="E32" s="81">
        <v>190468472</v>
      </c>
      <c r="F32" s="81">
        <v>189022010</v>
      </c>
      <c r="G32" s="81">
        <v>201455050</v>
      </c>
      <c r="H32" s="81">
        <v>187700396</v>
      </c>
      <c r="I32" s="81">
        <v>203512243</v>
      </c>
      <c r="J32" s="81">
        <v>205326371</v>
      </c>
      <c r="K32" s="81">
        <v>188056104</v>
      </c>
      <c r="L32" s="81">
        <v>195770762</v>
      </c>
      <c r="M32" s="81">
        <v>186317644</v>
      </c>
      <c r="N32" s="81">
        <v>184126630</v>
      </c>
      <c r="O32" s="81">
        <v>2267439631</v>
      </c>
    </row>
    <row r="33" spans="2:15" ht="7.5" customHeight="1">
      <c r="B33" s="74" t="s">
        <v>125</v>
      </c>
      <c r="C33" s="79">
        <v>188812511</v>
      </c>
      <c r="D33" s="79">
        <v>182608261</v>
      </c>
      <c r="E33" s="79">
        <v>185797574</v>
      </c>
      <c r="F33" s="79">
        <v>196437755</v>
      </c>
      <c r="G33" s="79">
        <v>207067071</v>
      </c>
      <c r="H33" s="79">
        <v>192405508</v>
      </c>
      <c r="I33" s="79">
        <v>205037272</v>
      </c>
      <c r="J33" s="79">
        <v>206331126</v>
      </c>
      <c r="K33" s="79">
        <v>140288152</v>
      </c>
      <c r="L33" s="79">
        <v>169167279</v>
      </c>
      <c r="M33" s="79">
        <v>191589000</v>
      </c>
      <c r="N33" s="79">
        <v>187641520</v>
      </c>
      <c r="O33" s="79">
        <v>2253183029</v>
      </c>
    </row>
    <row r="34" spans="2:15" ht="7.5" customHeight="1">
      <c r="B34" s="75" t="s">
        <v>126</v>
      </c>
      <c r="C34" s="79">
        <v>110140648</v>
      </c>
      <c r="D34" s="79">
        <v>55065429</v>
      </c>
      <c r="E34" s="79">
        <v>51072876</v>
      </c>
      <c r="F34" s="79">
        <v>68975841</v>
      </c>
      <c r="G34" s="79">
        <v>50071136</v>
      </c>
      <c r="H34" s="79">
        <v>59058093</v>
      </c>
      <c r="I34" s="79">
        <v>37298000</v>
      </c>
      <c r="J34" s="79">
        <v>92339989</v>
      </c>
      <c r="K34" s="79">
        <v>68316705</v>
      </c>
      <c r="L34" s="79">
        <v>62518221</v>
      </c>
      <c r="M34" s="79">
        <v>54277976</v>
      </c>
      <c r="N34" s="79">
        <v>49854989</v>
      </c>
      <c r="O34" s="79">
        <v>758989903</v>
      </c>
    </row>
    <row r="35" spans="2:15" ht="7.5" customHeight="1">
      <c r="B35" s="80" t="s">
        <v>127</v>
      </c>
      <c r="C35" s="81">
        <v>210905338</v>
      </c>
      <c r="D35" s="81">
        <v>199984479</v>
      </c>
      <c r="E35" s="81">
        <v>235101042</v>
      </c>
      <c r="F35" s="81">
        <v>233090015</v>
      </c>
      <c r="G35" s="81">
        <v>255444455</v>
      </c>
      <c r="H35" s="81">
        <v>222358369</v>
      </c>
      <c r="I35" s="81">
        <v>235729179</v>
      </c>
      <c r="J35" s="81">
        <v>238349714</v>
      </c>
      <c r="K35" s="81">
        <v>229009201</v>
      </c>
      <c r="L35" s="81">
        <v>238426396</v>
      </c>
      <c r="M35" s="81">
        <v>233476627</v>
      </c>
      <c r="N35" s="81">
        <v>230658866</v>
      </c>
      <c r="O35" s="81">
        <v>2762533681</v>
      </c>
    </row>
    <row r="36" spans="2:15" ht="7.5" customHeight="1">
      <c r="B36" s="74" t="s">
        <v>128</v>
      </c>
      <c r="C36" s="79">
        <v>225632067</v>
      </c>
      <c r="D36" s="79">
        <v>206151001</v>
      </c>
      <c r="E36" s="79">
        <v>231225209</v>
      </c>
      <c r="F36" s="79">
        <v>228562595</v>
      </c>
      <c r="G36" s="79">
        <v>242735710</v>
      </c>
      <c r="H36" s="79">
        <v>238366934</v>
      </c>
      <c r="I36" s="79">
        <v>248538489</v>
      </c>
      <c r="J36" s="79">
        <v>249387499</v>
      </c>
      <c r="K36" s="79">
        <v>229998080</v>
      </c>
      <c r="L36" s="79">
        <v>242860636</v>
      </c>
      <c r="M36" s="79">
        <v>229149850</v>
      </c>
      <c r="N36" s="79">
        <v>231123386</v>
      </c>
      <c r="O36" s="79">
        <v>2803731456</v>
      </c>
    </row>
    <row r="37" spans="2:15" ht="7.5" customHeight="1">
      <c r="B37" s="75" t="s">
        <v>129</v>
      </c>
      <c r="C37" s="79">
        <v>287429672</v>
      </c>
      <c r="D37" s="79">
        <v>437007850</v>
      </c>
      <c r="E37" s="79">
        <v>392853994</v>
      </c>
      <c r="F37" s="79">
        <v>381688796</v>
      </c>
      <c r="G37" s="79">
        <v>424779973</v>
      </c>
      <c r="H37" s="79">
        <v>421096928</v>
      </c>
      <c r="I37" s="79">
        <v>441702370</v>
      </c>
      <c r="J37" s="79">
        <v>459621385</v>
      </c>
      <c r="K37" s="79">
        <v>401148428</v>
      </c>
      <c r="L37" s="79">
        <v>413653192</v>
      </c>
      <c r="M37" s="79">
        <v>401511940</v>
      </c>
      <c r="N37" s="79">
        <v>399910839</v>
      </c>
      <c r="O37" s="79">
        <v>4862405367</v>
      </c>
    </row>
    <row r="38" spans="2:15" ht="7.5" customHeight="1">
      <c r="B38" s="80" t="s">
        <v>130</v>
      </c>
      <c r="C38" s="81">
        <v>220178413</v>
      </c>
      <c r="D38" s="81">
        <v>211398904</v>
      </c>
      <c r="E38" s="81">
        <v>192399057</v>
      </c>
      <c r="F38" s="81">
        <v>214430059</v>
      </c>
      <c r="G38" s="81">
        <v>207545021</v>
      </c>
      <c r="H38" s="81">
        <v>236302781</v>
      </c>
      <c r="I38" s="81">
        <v>234996888</v>
      </c>
      <c r="J38" s="81">
        <v>247496768</v>
      </c>
      <c r="K38" s="81">
        <v>245733236</v>
      </c>
      <c r="L38" s="81">
        <v>220864947</v>
      </c>
      <c r="M38" s="81">
        <v>233700702</v>
      </c>
      <c r="N38" s="81">
        <v>221324776</v>
      </c>
      <c r="O38" s="81">
        <v>2686371552</v>
      </c>
    </row>
    <row r="39" spans="2:15" ht="7.5" customHeight="1">
      <c r="B39" s="74" t="s">
        <v>131</v>
      </c>
      <c r="C39" s="79">
        <v>143909676</v>
      </c>
      <c r="D39" s="79">
        <v>131358487</v>
      </c>
      <c r="E39" s="79">
        <v>120539817</v>
      </c>
      <c r="F39" s="79">
        <v>164054023</v>
      </c>
      <c r="G39" s="79">
        <v>145750617</v>
      </c>
      <c r="H39" s="79">
        <v>164054023</v>
      </c>
      <c r="I39" s="79">
        <v>156794682</v>
      </c>
      <c r="J39" s="79">
        <v>146478000</v>
      </c>
      <c r="K39" s="79">
        <v>153035745</v>
      </c>
      <c r="L39" s="79">
        <v>135681967</v>
      </c>
      <c r="M39" s="79">
        <v>155399099</v>
      </c>
      <c r="N39" s="79">
        <v>137628669</v>
      </c>
      <c r="O39" s="79">
        <v>1754684805</v>
      </c>
    </row>
    <row r="40" spans="2:15" ht="7.5" customHeight="1">
      <c r="B40" s="75" t="s">
        <v>132</v>
      </c>
      <c r="C40" s="79">
        <v>244185568</v>
      </c>
      <c r="D40" s="79">
        <v>224082375</v>
      </c>
      <c r="E40" s="79">
        <v>265796086</v>
      </c>
      <c r="F40" s="79">
        <v>262613864</v>
      </c>
      <c r="G40" s="79">
        <v>281792900</v>
      </c>
      <c r="H40" s="79">
        <v>271779386</v>
      </c>
      <c r="I40" s="79">
        <v>298547412</v>
      </c>
      <c r="J40" s="79">
        <v>286066328</v>
      </c>
      <c r="K40" s="79">
        <v>270352116</v>
      </c>
      <c r="L40" s="79">
        <v>284161154</v>
      </c>
      <c r="M40" s="79">
        <v>259249562</v>
      </c>
      <c r="N40" s="79">
        <v>264498432</v>
      </c>
      <c r="O40" s="79">
        <v>3213125183</v>
      </c>
    </row>
    <row r="41" spans="2:15" ht="7.5" customHeight="1">
      <c r="B41" s="80" t="s">
        <v>133</v>
      </c>
      <c r="C41" s="81">
        <v>39791173</v>
      </c>
      <c r="D41" s="81">
        <v>36760945</v>
      </c>
      <c r="E41" s="81">
        <v>42044226</v>
      </c>
      <c r="F41" s="81">
        <v>42797123</v>
      </c>
      <c r="G41" s="81">
        <v>48199421</v>
      </c>
      <c r="H41" s="81">
        <v>52008510</v>
      </c>
      <c r="I41" s="81">
        <v>59150073</v>
      </c>
      <c r="J41" s="81">
        <v>57093105</v>
      </c>
      <c r="K41" s="81">
        <v>49071957</v>
      </c>
      <c r="L41" s="81">
        <v>46230403</v>
      </c>
      <c r="M41" s="81">
        <v>42372262</v>
      </c>
      <c r="N41" s="81">
        <v>40455522</v>
      </c>
      <c r="O41" s="81">
        <v>555974720</v>
      </c>
    </row>
    <row r="42" spans="2:15" ht="7.5" customHeight="1">
      <c r="B42" s="74" t="s">
        <v>134</v>
      </c>
      <c r="C42" s="79">
        <v>70949138</v>
      </c>
      <c r="D42" s="79">
        <v>64651694</v>
      </c>
      <c r="E42" s="79">
        <v>73868392</v>
      </c>
      <c r="F42" s="79">
        <v>77115801</v>
      </c>
      <c r="G42" s="79">
        <v>81587359</v>
      </c>
      <c r="H42" s="79">
        <v>83162543</v>
      </c>
      <c r="I42" s="79">
        <v>85885429</v>
      </c>
      <c r="J42" s="79">
        <v>84423483</v>
      </c>
      <c r="K42" s="79">
        <v>78569174</v>
      </c>
      <c r="L42" s="79">
        <v>81465103</v>
      </c>
      <c r="M42" s="79">
        <v>75330621</v>
      </c>
      <c r="N42" s="79">
        <v>75683079</v>
      </c>
      <c r="O42" s="79">
        <v>932691816</v>
      </c>
    </row>
    <row r="43" spans="2:15" ht="7.5" customHeight="1">
      <c r="B43" s="75" t="s">
        <v>135</v>
      </c>
      <c r="C43" s="79">
        <v>99456858</v>
      </c>
      <c r="D43" s="79">
        <v>89122594</v>
      </c>
      <c r="E43" s="79">
        <v>104445601</v>
      </c>
      <c r="F43" s="79">
        <v>103066592</v>
      </c>
      <c r="G43" s="79">
        <v>107506253</v>
      </c>
      <c r="H43" s="79">
        <v>105216313</v>
      </c>
      <c r="I43" s="79">
        <v>110630781</v>
      </c>
      <c r="J43" s="79">
        <v>113639765</v>
      </c>
      <c r="K43" s="79">
        <v>105244060</v>
      </c>
      <c r="L43" s="79">
        <v>105740121</v>
      </c>
      <c r="M43" s="79">
        <v>100280125</v>
      </c>
      <c r="N43" s="79">
        <v>103208652</v>
      </c>
      <c r="O43" s="79">
        <v>1247557715</v>
      </c>
    </row>
    <row r="44" spans="2:15" ht="7.5" customHeight="1">
      <c r="B44" s="80" t="s">
        <v>136</v>
      </c>
      <c r="C44" s="81">
        <v>60014042</v>
      </c>
      <c r="D44" s="81">
        <v>54894053</v>
      </c>
      <c r="E44" s="81">
        <v>59801322</v>
      </c>
      <c r="F44" s="81">
        <v>57077117</v>
      </c>
      <c r="G44" s="81">
        <v>62995050</v>
      </c>
      <c r="H44" s="81">
        <v>63204192</v>
      </c>
      <c r="I44" s="81">
        <v>68405020</v>
      </c>
      <c r="J44" s="81">
        <v>68648072</v>
      </c>
      <c r="K44" s="81">
        <v>61056156</v>
      </c>
      <c r="L44" s="81">
        <v>64737725</v>
      </c>
      <c r="M44" s="81">
        <v>59758387</v>
      </c>
      <c r="N44" s="81">
        <v>60343420</v>
      </c>
      <c r="O44" s="81">
        <v>740934556</v>
      </c>
    </row>
    <row r="45" spans="2:15" ht="7.5" customHeight="1">
      <c r="B45" s="74" t="s">
        <v>137</v>
      </c>
      <c r="C45" s="79">
        <v>320795996</v>
      </c>
      <c r="D45" s="79">
        <v>285792824</v>
      </c>
      <c r="E45" s="79">
        <v>334290662</v>
      </c>
      <c r="F45" s="79">
        <v>321589095</v>
      </c>
      <c r="G45" s="79">
        <v>344081336</v>
      </c>
      <c r="H45" s="79">
        <v>344396824</v>
      </c>
      <c r="I45" s="79">
        <v>359849075</v>
      </c>
      <c r="J45" s="79">
        <v>350110301</v>
      </c>
      <c r="K45" s="79">
        <v>320193200</v>
      </c>
      <c r="L45" s="79">
        <v>341730343</v>
      </c>
      <c r="M45" s="79">
        <v>326080179</v>
      </c>
      <c r="N45" s="79">
        <v>328500114</v>
      </c>
      <c r="O45" s="79">
        <v>3977409949</v>
      </c>
    </row>
    <row r="46" spans="2:15" ht="7.5" customHeight="1">
      <c r="B46" s="75" t="s">
        <v>138</v>
      </c>
      <c r="C46" s="79">
        <v>81555198</v>
      </c>
      <c r="D46" s="79">
        <v>78913597</v>
      </c>
      <c r="E46" s="79">
        <v>88786342</v>
      </c>
      <c r="F46" s="79">
        <v>81163830</v>
      </c>
      <c r="G46" s="79">
        <v>88487898</v>
      </c>
      <c r="H46" s="79">
        <v>86705974</v>
      </c>
      <c r="I46" s="79">
        <v>92769185</v>
      </c>
      <c r="J46" s="79">
        <v>101705820</v>
      </c>
      <c r="K46" s="79">
        <v>78615545</v>
      </c>
      <c r="L46" s="79">
        <v>96573357</v>
      </c>
      <c r="M46" s="79">
        <v>67470872</v>
      </c>
      <c r="N46" s="79">
        <v>87185663</v>
      </c>
      <c r="O46" s="79">
        <v>1029933281</v>
      </c>
    </row>
    <row r="47" spans="2:15" ht="7.5" customHeight="1">
      <c r="B47" s="80" t="s">
        <v>139</v>
      </c>
      <c r="C47" s="81">
        <v>516873028</v>
      </c>
      <c r="D47" s="81">
        <v>441285055</v>
      </c>
      <c r="E47" s="81">
        <v>489706508</v>
      </c>
      <c r="F47" s="81">
        <v>422676290</v>
      </c>
      <c r="G47" s="81">
        <v>532609660</v>
      </c>
      <c r="H47" s="81">
        <v>453599007</v>
      </c>
      <c r="I47" s="81">
        <v>509678738</v>
      </c>
      <c r="J47" s="81">
        <v>504097652</v>
      </c>
      <c r="K47" s="81">
        <v>489453465</v>
      </c>
      <c r="L47" s="81">
        <v>469612735</v>
      </c>
      <c r="M47" s="81">
        <v>464025380</v>
      </c>
      <c r="N47" s="81">
        <v>514465601</v>
      </c>
      <c r="O47" s="81">
        <v>5808083119</v>
      </c>
    </row>
    <row r="48" spans="2:15" ht="7.5" customHeight="1">
      <c r="B48" s="74" t="s">
        <v>140</v>
      </c>
      <c r="C48" s="79">
        <v>404673634</v>
      </c>
      <c r="D48" s="79">
        <v>371178695</v>
      </c>
      <c r="E48" s="79">
        <v>422029507</v>
      </c>
      <c r="F48" s="79">
        <v>427731370</v>
      </c>
      <c r="G48" s="79">
        <v>465601349</v>
      </c>
      <c r="H48" s="79">
        <v>430481436</v>
      </c>
      <c r="I48" s="79">
        <v>450791025</v>
      </c>
      <c r="J48" s="79">
        <v>448578992</v>
      </c>
      <c r="K48" s="79">
        <v>418777152</v>
      </c>
      <c r="L48" s="79">
        <v>434547374</v>
      </c>
      <c r="M48" s="79">
        <v>412083652</v>
      </c>
      <c r="N48" s="79">
        <v>396322407</v>
      </c>
      <c r="O48" s="79">
        <v>5082796593</v>
      </c>
    </row>
    <row r="49" spans="2:15" ht="7.5" customHeight="1">
      <c r="B49" s="75" t="s">
        <v>141</v>
      </c>
      <c r="C49" s="79">
        <v>35985855</v>
      </c>
      <c r="D49" s="79">
        <v>32976538</v>
      </c>
      <c r="E49" s="79">
        <v>31319198</v>
      </c>
      <c r="F49" s="79">
        <v>38608424</v>
      </c>
      <c r="G49" s="79">
        <v>39200521</v>
      </c>
      <c r="H49" s="79">
        <v>38470337</v>
      </c>
      <c r="I49" s="79">
        <v>44087029</v>
      </c>
      <c r="J49" s="79">
        <v>41765272</v>
      </c>
      <c r="K49" s="79">
        <v>37537706</v>
      </c>
      <c r="L49" s="79">
        <v>38906390</v>
      </c>
      <c r="M49" s="79">
        <v>35510077</v>
      </c>
      <c r="N49" s="79">
        <v>37853648</v>
      </c>
      <c r="O49" s="79">
        <v>452220995</v>
      </c>
    </row>
    <row r="50" spans="2:15" ht="7.5" customHeight="1">
      <c r="B50" s="80" t="s">
        <v>142</v>
      </c>
      <c r="C50" s="81">
        <v>387500811</v>
      </c>
      <c r="D50" s="81">
        <v>373472320</v>
      </c>
      <c r="E50" s="81">
        <v>433241121</v>
      </c>
      <c r="F50" s="81">
        <v>426841568</v>
      </c>
      <c r="G50" s="81">
        <v>462797007</v>
      </c>
      <c r="H50" s="81">
        <v>440818103</v>
      </c>
      <c r="I50" s="81">
        <v>455389908</v>
      </c>
      <c r="J50" s="81">
        <v>459709489</v>
      </c>
      <c r="K50" s="81">
        <v>423904779</v>
      </c>
      <c r="L50" s="81">
        <v>444998982</v>
      </c>
      <c r="M50" s="81">
        <v>418379873</v>
      </c>
      <c r="N50" s="81">
        <v>420179760</v>
      </c>
      <c r="O50" s="81">
        <v>5147233721</v>
      </c>
    </row>
    <row r="51" spans="2:15" ht="7.5" customHeight="1">
      <c r="B51" s="74" t="s">
        <v>143</v>
      </c>
      <c r="C51" s="79">
        <v>135395917</v>
      </c>
      <c r="D51" s="79">
        <v>162953275</v>
      </c>
      <c r="E51" s="79">
        <v>137053567</v>
      </c>
      <c r="F51" s="79">
        <v>201900179</v>
      </c>
      <c r="G51" s="79">
        <v>135298305</v>
      </c>
      <c r="H51" s="79">
        <v>202575676</v>
      </c>
      <c r="I51" s="79">
        <v>168588899</v>
      </c>
      <c r="J51" s="79">
        <v>142572831</v>
      </c>
      <c r="K51" s="79">
        <v>195794164</v>
      </c>
      <c r="L51" s="79">
        <v>165847416</v>
      </c>
      <c r="M51" s="79">
        <v>167374301</v>
      </c>
      <c r="N51" s="79">
        <v>164202686</v>
      </c>
      <c r="O51" s="79">
        <v>1979557216</v>
      </c>
    </row>
    <row r="52" spans="2:15" ht="7.5" customHeight="1">
      <c r="B52" s="75" t="s">
        <v>144</v>
      </c>
      <c r="C52" s="79">
        <v>125886970</v>
      </c>
      <c r="D52" s="79">
        <v>101828793</v>
      </c>
      <c r="E52" s="79">
        <v>142357631</v>
      </c>
      <c r="F52" s="79">
        <v>133627172</v>
      </c>
      <c r="G52" s="79">
        <v>142680858</v>
      </c>
      <c r="H52" s="79">
        <v>143954056</v>
      </c>
      <c r="I52" s="79">
        <v>150120784</v>
      </c>
      <c r="J52" s="79">
        <v>152242211</v>
      </c>
      <c r="K52" s="79">
        <v>137142071</v>
      </c>
      <c r="L52" s="79">
        <v>140589318</v>
      </c>
      <c r="M52" s="79">
        <v>129274728</v>
      </c>
      <c r="N52" s="79">
        <v>129888708</v>
      </c>
      <c r="O52" s="79">
        <v>1629593300</v>
      </c>
    </row>
    <row r="53" spans="2:15" ht="7.5" customHeight="1">
      <c r="B53" s="80" t="s">
        <v>145</v>
      </c>
      <c r="C53" s="81">
        <v>390217069</v>
      </c>
      <c r="D53" s="81">
        <v>352496423</v>
      </c>
      <c r="E53" s="81">
        <v>411949679</v>
      </c>
      <c r="F53" s="81">
        <v>411643999</v>
      </c>
      <c r="G53" s="81">
        <v>432138216</v>
      </c>
      <c r="H53" s="81">
        <v>419108786</v>
      </c>
      <c r="I53" s="81">
        <v>439722434</v>
      </c>
      <c r="J53" s="81">
        <v>450140828</v>
      </c>
      <c r="K53" s="81">
        <v>413060604</v>
      </c>
      <c r="L53" s="81">
        <v>435788027</v>
      </c>
      <c r="M53" s="81">
        <v>414078621</v>
      </c>
      <c r="N53" s="81">
        <v>410487834</v>
      </c>
      <c r="O53" s="81">
        <v>4980832520</v>
      </c>
    </row>
    <row r="54" spans="2:15" ht="7.5" customHeight="1">
      <c r="B54" s="74" t="s">
        <v>146</v>
      </c>
      <c r="C54" s="79">
        <v>32775888</v>
      </c>
      <c r="D54" s="79">
        <v>38739593</v>
      </c>
      <c r="E54" s="79">
        <v>33541595</v>
      </c>
      <c r="F54" s="79">
        <v>33601587</v>
      </c>
      <c r="G54" s="79">
        <v>34182388</v>
      </c>
      <c r="H54" s="79">
        <v>33088077</v>
      </c>
      <c r="I54" s="79">
        <v>30863502</v>
      </c>
      <c r="J54" s="79">
        <v>35068640</v>
      </c>
      <c r="K54" s="79">
        <v>32987973</v>
      </c>
      <c r="L54" s="79">
        <v>31751439</v>
      </c>
      <c r="M54" s="79">
        <v>33168809</v>
      </c>
      <c r="N54" s="79">
        <v>33243473</v>
      </c>
      <c r="O54" s="79">
        <v>403012964</v>
      </c>
    </row>
    <row r="55" spans="2:15" ht="7.5" customHeight="1">
      <c r="B55" s="75" t="s">
        <v>147</v>
      </c>
      <c r="C55" s="79">
        <v>227255999</v>
      </c>
      <c r="D55" s="79">
        <v>212208590</v>
      </c>
      <c r="E55" s="79">
        <v>247223877</v>
      </c>
      <c r="F55" s="79">
        <v>246019903</v>
      </c>
      <c r="G55" s="79">
        <v>278087448</v>
      </c>
      <c r="H55" s="79">
        <v>225509325</v>
      </c>
      <c r="I55" s="79">
        <v>252428490</v>
      </c>
      <c r="J55" s="79">
        <v>257575434</v>
      </c>
      <c r="K55" s="79">
        <v>232567224</v>
      </c>
      <c r="L55" s="79">
        <v>246091999</v>
      </c>
      <c r="M55" s="79">
        <v>231461512</v>
      </c>
      <c r="N55" s="79">
        <v>234348033</v>
      </c>
      <c r="O55" s="79">
        <v>2890777834</v>
      </c>
    </row>
    <row r="56" spans="2:15" ht="7.5" customHeight="1">
      <c r="B56" s="80" t="s">
        <v>148</v>
      </c>
      <c r="C56" s="81">
        <v>32776122</v>
      </c>
      <c r="D56" s="81">
        <v>37581970</v>
      </c>
      <c r="E56" s="81">
        <v>33266623</v>
      </c>
      <c r="F56" s="81">
        <v>35014885</v>
      </c>
      <c r="G56" s="81">
        <v>35519151</v>
      </c>
      <c r="H56" s="81">
        <v>42535370</v>
      </c>
      <c r="I56" s="81">
        <v>45432195</v>
      </c>
      <c r="J56" s="81">
        <v>50460704</v>
      </c>
      <c r="K56" s="81">
        <v>48319535</v>
      </c>
      <c r="L56" s="81">
        <v>40355219</v>
      </c>
      <c r="M56" s="81">
        <v>42284588</v>
      </c>
      <c r="N56" s="81">
        <v>39741057</v>
      </c>
      <c r="O56" s="81">
        <v>483287419</v>
      </c>
    </row>
    <row r="57" spans="2:15" ht="7.5" customHeight="1">
      <c r="B57" s="74" t="s">
        <v>149</v>
      </c>
      <c r="C57" s="79">
        <v>264372523</v>
      </c>
      <c r="D57" s="79">
        <v>230222531</v>
      </c>
      <c r="E57" s="79">
        <v>305178171</v>
      </c>
      <c r="F57" s="79">
        <v>302038042</v>
      </c>
      <c r="G57" s="79">
        <v>303949943</v>
      </c>
      <c r="H57" s="79">
        <v>289493129</v>
      </c>
      <c r="I57" s="79">
        <v>321738356</v>
      </c>
      <c r="J57" s="79">
        <v>306238625</v>
      </c>
      <c r="K57" s="79">
        <v>292863444</v>
      </c>
      <c r="L57" s="79">
        <v>291837777</v>
      </c>
      <c r="M57" s="79">
        <v>292935351</v>
      </c>
      <c r="N57" s="79">
        <v>287345229</v>
      </c>
      <c r="O57" s="79">
        <v>3488213121</v>
      </c>
    </row>
    <row r="58" spans="2:15" ht="7.5" customHeight="1">
      <c r="B58" s="75" t="s">
        <v>150</v>
      </c>
      <c r="C58" s="79">
        <v>1205901285</v>
      </c>
      <c r="D58" s="79">
        <v>1127435690</v>
      </c>
      <c r="E58" s="79">
        <v>1270385666</v>
      </c>
      <c r="F58" s="79">
        <v>1213928113</v>
      </c>
      <c r="G58" s="79">
        <v>1338731799</v>
      </c>
      <c r="H58" s="79">
        <v>1263391812</v>
      </c>
      <c r="I58" s="79">
        <v>1274175312</v>
      </c>
      <c r="J58" s="79">
        <v>1298753459</v>
      </c>
      <c r="K58" s="79">
        <v>1221501737</v>
      </c>
      <c r="L58" s="79">
        <v>1291027212</v>
      </c>
      <c r="M58" s="79">
        <v>1208765660</v>
      </c>
      <c r="N58" s="79">
        <v>1226214435</v>
      </c>
      <c r="O58" s="79">
        <v>14940212180</v>
      </c>
    </row>
    <row r="59" spans="2:15" ht="7.5" customHeight="1">
      <c r="B59" s="80" t="s">
        <v>151</v>
      </c>
      <c r="C59" s="81">
        <v>102597783</v>
      </c>
      <c r="D59" s="81">
        <v>93633196</v>
      </c>
      <c r="E59" s="81">
        <v>97171583</v>
      </c>
      <c r="F59" s="81">
        <v>106488806</v>
      </c>
      <c r="G59" s="81">
        <v>109346268</v>
      </c>
      <c r="H59" s="81">
        <v>110592588</v>
      </c>
      <c r="I59" s="81">
        <v>116789387</v>
      </c>
      <c r="J59" s="81">
        <v>115351385</v>
      </c>
      <c r="K59" s="81">
        <v>106996663</v>
      </c>
      <c r="L59" s="81">
        <v>116018440</v>
      </c>
      <c r="M59" s="81">
        <v>96581185</v>
      </c>
      <c r="N59" s="81">
        <v>105442527</v>
      </c>
      <c r="O59" s="81">
        <v>1277009811</v>
      </c>
    </row>
    <row r="60" spans="2:15" ht="7.5" customHeight="1">
      <c r="B60" s="74" t="s">
        <v>152</v>
      </c>
      <c r="C60" s="79">
        <v>25594523</v>
      </c>
      <c r="D60" s="79">
        <v>23568360</v>
      </c>
      <c r="E60" s="79">
        <v>25402873</v>
      </c>
      <c r="F60" s="79">
        <v>23562022</v>
      </c>
      <c r="G60" s="79">
        <v>27256179</v>
      </c>
      <c r="H60" s="79">
        <v>25847616</v>
      </c>
      <c r="I60" s="79">
        <v>29374857</v>
      </c>
      <c r="J60" s="79">
        <v>29171878</v>
      </c>
      <c r="K60" s="79">
        <v>24121122</v>
      </c>
      <c r="L60" s="79">
        <v>27379441</v>
      </c>
      <c r="M60" s="79">
        <v>24156766</v>
      </c>
      <c r="N60" s="79">
        <v>25186030</v>
      </c>
      <c r="O60" s="79">
        <v>310621667</v>
      </c>
    </row>
    <row r="61" spans="2:15" ht="7.5" customHeight="1">
      <c r="B61" s="75" t="s">
        <v>153</v>
      </c>
      <c r="C61" s="79">
        <v>419221806</v>
      </c>
      <c r="D61" s="79">
        <v>254129159</v>
      </c>
      <c r="E61" s="79">
        <v>392409115</v>
      </c>
      <c r="F61" s="79">
        <v>584171425</v>
      </c>
      <c r="G61" s="79">
        <v>286243999</v>
      </c>
      <c r="H61" s="79">
        <v>502449729</v>
      </c>
      <c r="I61" s="79">
        <v>375065645</v>
      </c>
      <c r="J61" s="79">
        <v>356666703</v>
      </c>
      <c r="K61" s="79">
        <v>286441161</v>
      </c>
      <c r="L61" s="79">
        <v>399289651</v>
      </c>
      <c r="M61" s="79">
        <v>320721093</v>
      </c>
      <c r="N61" s="79">
        <v>339763186</v>
      </c>
      <c r="O61" s="79">
        <v>4516572672</v>
      </c>
    </row>
    <row r="62" spans="2:15" ht="7.5" customHeight="1">
      <c r="B62" s="80" t="s">
        <v>154</v>
      </c>
      <c r="C62" s="81">
        <v>196799447</v>
      </c>
      <c r="D62" s="81">
        <v>217177900</v>
      </c>
      <c r="E62" s="81">
        <v>237779109</v>
      </c>
      <c r="F62" s="81">
        <v>249145360</v>
      </c>
      <c r="G62" s="81">
        <v>271643227</v>
      </c>
      <c r="H62" s="81">
        <v>280076240</v>
      </c>
      <c r="I62" s="81">
        <v>250040836</v>
      </c>
      <c r="J62" s="81">
        <v>263695601</v>
      </c>
      <c r="K62" s="81">
        <v>235541646</v>
      </c>
      <c r="L62" s="81">
        <v>333825944</v>
      </c>
      <c r="M62" s="81">
        <v>244354461</v>
      </c>
      <c r="N62" s="81">
        <v>229178823</v>
      </c>
      <c r="O62" s="81">
        <v>3009258594</v>
      </c>
    </row>
    <row r="63" spans="2:15" ht="7.5" customHeight="1">
      <c r="B63" s="74" t="s">
        <v>155</v>
      </c>
      <c r="C63" s="79">
        <v>56523698</v>
      </c>
      <c r="D63" s="79">
        <v>64039476</v>
      </c>
      <c r="E63" s="79">
        <v>67139805</v>
      </c>
      <c r="F63" s="79">
        <v>58099439</v>
      </c>
      <c r="G63" s="79">
        <v>66489538</v>
      </c>
      <c r="H63" s="79">
        <v>53031596</v>
      </c>
      <c r="I63" s="79">
        <v>91285820</v>
      </c>
      <c r="J63" s="79">
        <v>58290309</v>
      </c>
      <c r="K63" s="79">
        <v>108120294</v>
      </c>
      <c r="L63" s="79">
        <v>50532668</v>
      </c>
      <c r="M63" s="79">
        <v>89076004</v>
      </c>
      <c r="N63" s="79">
        <v>68295102</v>
      </c>
      <c r="O63" s="79">
        <v>830923749</v>
      </c>
    </row>
    <row r="64" spans="2:15" ht="7.5" customHeight="1">
      <c r="B64" s="75" t="s">
        <v>156</v>
      </c>
      <c r="C64" s="79">
        <v>196022741</v>
      </c>
      <c r="D64" s="79">
        <v>143100352</v>
      </c>
      <c r="E64" s="79">
        <v>279078800</v>
      </c>
      <c r="F64" s="79">
        <v>221490136</v>
      </c>
      <c r="G64" s="79">
        <v>239529722</v>
      </c>
      <c r="H64" s="79">
        <v>225068753</v>
      </c>
      <c r="I64" s="79">
        <v>245319284</v>
      </c>
      <c r="J64" s="79">
        <v>257826498</v>
      </c>
      <c r="K64" s="79">
        <v>230080225</v>
      </c>
      <c r="L64" s="79">
        <v>217938979</v>
      </c>
      <c r="M64" s="79">
        <v>174868328</v>
      </c>
      <c r="N64" s="79">
        <v>278076052</v>
      </c>
      <c r="O64" s="79">
        <v>2708399870</v>
      </c>
    </row>
    <row r="65" spans="2:15" ht="7.5" customHeight="1" thickBot="1">
      <c r="B65" s="80" t="s">
        <v>157</v>
      </c>
      <c r="C65" s="79">
        <v>29912694</v>
      </c>
      <c r="D65" s="79">
        <v>24472866</v>
      </c>
      <c r="E65" s="79">
        <v>23458947</v>
      </c>
      <c r="F65" s="79">
        <v>21917332</v>
      </c>
      <c r="G65" s="79">
        <v>31920339</v>
      </c>
      <c r="H65" s="79">
        <v>25757633</v>
      </c>
      <c r="I65" s="79">
        <v>36272666</v>
      </c>
      <c r="J65" s="79">
        <v>39433182</v>
      </c>
      <c r="K65" s="79">
        <v>41101472</v>
      </c>
      <c r="L65" s="79">
        <v>32362808</v>
      </c>
      <c r="M65" s="79">
        <v>34013048</v>
      </c>
      <c r="N65" s="79">
        <v>27345732</v>
      </c>
      <c r="O65" s="79">
        <v>367968719</v>
      </c>
    </row>
    <row r="66" spans="2:15" ht="7.5" customHeight="1" thickTop="1">
      <c r="B66" s="76" t="s">
        <v>222</v>
      </c>
      <c r="C66" s="83">
        <v>11656617622</v>
      </c>
      <c r="D66" s="83">
        <v>10835558858</v>
      </c>
      <c r="E66" s="83">
        <v>12132426868</v>
      </c>
      <c r="F66" s="83">
        <v>12370169895</v>
      </c>
      <c r="G66" s="83">
        <v>12677835422</v>
      </c>
      <c r="H66" s="83">
        <v>12525540998</v>
      </c>
      <c r="I66" s="83">
        <v>13011104508</v>
      </c>
      <c r="J66" s="83">
        <v>12975619290</v>
      </c>
      <c r="K66" s="83">
        <v>12190842118</v>
      </c>
      <c r="L66" s="83">
        <v>12503029735</v>
      </c>
      <c r="M66" s="83">
        <v>11929708852</v>
      </c>
      <c r="N66" s="83">
        <v>12067565312</v>
      </c>
      <c r="O66" s="83">
        <v>146876019478</v>
      </c>
    </row>
    <row r="67" spans="2:15" ht="7.5" customHeight="1" thickBot="1">
      <c r="B67" s="77" t="s">
        <v>159</v>
      </c>
      <c r="C67" s="82">
        <v>99532053</v>
      </c>
      <c r="D67" s="82">
        <v>59850255</v>
      </c>
      <c r="E67" s="82">
        <v>110778361</v>
      </c>
      <c r="F67" s="82">
        <v>85007125</v>
      </c>
      <c r="G67" s="82">
        <v>78926678</v>
      </c>
      <c r="H67" s="82">
        <v>72930099</v>
      </c>
      <c r="I67" s="82">
        <v>70615646</v>
      </c>
      <c r="J67" s="82">
        <v>87802985</v>
      </c>
      <c r="K67" s="82">
        <v>67450722</v>
      </c>
      <c r="L67" s="82">
        <v>74984508</v>
      </c>
      <c r="M67" s="82">
        <v>78532539</v>
      </c>
      <c r="N67" s="82">
        <v>81427713</v>
      </c>
      <c r="O67" s="82">
        <v>967838684</v>
      </c>
    </row>
    <row r="68" spans="2:15" ht="9" customHeight="1" thickTop="1">
      <c r="B68" s="78" t="s">
        <v>223</v>
      </c>
      <c r="C68" s="81">
        <v>11756149675</v>
      </c>
      <c r="D68" s="81">
        <v>10895409113</v>
      </c>
      <c r="E68" s="81">
        <v>12243205229</v>
      </c>
      <c r="F68" s="81">
        <v>12455177020</v>
      </c>
      <c r="G68" s="81">
        <v>12756762100</v>
      </c>
      <c r="H68" s="81">
        <v>12598471097</v>
      </c>
      <c r="I68" s="81">
        <v>13081720154</v>
      </c>
      <c r="J68" s="81">
        <v>13063422275</v>
      </c>
      <c r="K68" s="81">
        <v>12258292840</v>
      </c>
      <c r="L68" s="81">
        <v>12578014243</v>
      </c>
      <c r="M68" s="81">
        <v>12008241391</v>
      </c>
      <c r="N68" s="81">
        <v>12148993025</v>
      </c>
      <c r="O68" s="81">
        <v>147843858162</v>
      </c>
    </row>
    <row r="69" spans="2:15" ht="12.75">
      <c r="B69" s="167" t="s">
        <v>224</v>
      </c>
      <c r="C69" s="162"/>
      <c r="D69" s="162"/>
      <c r="E69" s="162"/>
      <c r="F69" s="162"/>
      <c r="G69" s="162"/>
      <c r="H69" s="162"/>
      <c r="I69" s="162"/>
      <c r="J69" s="162"/>
      <c r="K69" s="162"/>
      <c r="L69" s="162"/>
      <c r="M69" s="162"/>
      <c r="N69" s="162"/>
      <c r="O69" s="163"/>
    </row>
    <row r="70" spans="2:15" ht="12.75">
      <c r="B70" s="169" t="s">
        <v>225</v>
      </c>
      <c r="C70" s="114"/>
      <c r="D70" s="114"/>
      <c r="E70" s="114"/>
      <c r="F70" s="114"/>
      <c r="G70" s="114"/>
      <c r="H70" s="114"/>
      <c r="I70" s="114"/>
      <c r="J70" s="114"/>
      <c r="K70" s="114"/>
      <c r="L70" s="114"/>
      <c r="M70" s="114"/>
      <c r="N70" s="114"/>
      <c r="O70" s="125"/>
    </row>
    <row r="71" spans="2:15" ht="12.75">
      <c r="B71" s="168" t="s">
        <v>226</v>
      </c>
      <c r="C71" s="165"/>
      <c r="D71" s="165"/>
      <c r="E71" s="165"/>
      <c r="F71" s="165"/>
      <c r="G71" s="165"/>
      <c r="H71" s="165"/>
      <c r="I71" s="165"/>
      <c r="J71" s="165"/>
      <c r="K71" s="165"/>
      <c r="L71" s="165"/>
      <c r="M71" s="165"/>
      <c r="N71" s="165"/>
      <c r="O71" s="166"/>
    </row>
  </sheetData>
  <sheetProtection/>
  <printOptions/>
  <pageMargins left="0.7" right="0.7" top="0.75" bottom="0.75" header="0.3" footer="0.3"/>
  <pageSetup horizontalDpi="600" verticalDpi="600" orientation="landscape" scale="96" r:id="rId1"/>
</worksheet>
</file>

<file path=xl/worksheets/sheet9.xml><?xml version="1.0" encoding="utf-8"?>
<worksheet xmlns="http://schemas.openxmlformats.org/spreadsheetml/2006/main" xmlns:r="http://schemas.openxmlformats.org/officeDocument/2006/relationships">
  <sheetPr codeName="Sheet16"/>
  <dimension ref="A2:P68"/>
  <sheetViews>
    <sheetView zoomScale="130" zoomScaleNormal="130" zoomScalePageLayoutView="0" workbookViewId="0" topLeftCell="A1">
      <selection activeCell="A1" sqref="A1"/>
    </sheetView>
  </sheetViews>
  <sheetFormatPr defaultColWidth="9.140625" defaultRowHeight="12.75"/>
  <cols>
    <col min="1" max="1" width="2.7109375" style="0" customWidth="1"/>
    <col min="3" max="14" width="8.28125" style="0" customWidth="1"/>
    <col min="15" max="15" width="9.7109375" style="0" customWidth="1"/>
    <col min="16" max="16" width="2.7109375" style="0" customWidth="1"/>
  </cols>
  <sheetData>
    <row r="1" ht="12" customHeight="1"/>
    <row r="2" spans="2:6" ht="12.75" hidden="1">
      <c r="B2" s="29" t="s">
        <v>0</v>
      </c>
      <c r="C2" s="29" t="s">
        <v>80</v>
      </c>
      <c r="D2" s="29" t="s">
        <v>8</v>
      </c>
      <c r="E2" s="29"/>
      <c r="F2" s="29"/>
    </row>
    <row r="3" spans="2:6" ht="12.75" hidden="1">
      <c r="B3" s="30" t="s">
        <v>207</v>
      </c>
      <c r="C3" s="29"/>
      <c r="D3" s="29"/>
      <c r="E3" s="29"/>
      <c r="F3" s="29"/>
    </row>
    <row r="4" ht="12" customHeight="1"/>
    <row r="5" spans="2:15" ht="16.5" customHeight="1">
      <c r="B5" s="19" t="str">
        <f>CONCATENATE("Monthly Special Fuels &amp; Gasoline/Gasohol Reported by States ",MF33GA!D3," (1)")</f>
        <v>Monthly Special Fuels &amp; Gasoline/Gasohol Reported by States 2019 (1)</v>
      </c>
      <c r="C5" s="19"/>
      <c r="D5" s="19"/>
      <c r="E5" s="19"/>
      <c r="F5" s="19"/>
      <c r="G5" s="19"/>
      <c r="H5" s="19"/>
      <c r="I5" s="19"/>
      <c r="J5" s="19"/>
      <c r="K5" s="19"/>
      <c r="L5" s="19"/>
      <c r="M5" s="19"/>
      <c r="N5" s="19"/>
      <c r="O5" s="19"/>
    </row>
    <row r="7" ht="1.5" customHeight="1"/>
    <row r="8" ht="1.5" customHeight="1"/>
    <row r="9" ht="9" customHeight="1">
      <c r="O9" s="84" t="s">
        <v>227</v>
      </c>
    </row>
    <row r="10" spans="2:15" ht="9" customHeight="1">
      <c r="B10" s="85" t="str">
        <f>CONCATENATE("Created On: ",MF33GA!C3)</f>
        <v>Created On: 02/11/2021</v>
      </c>
      <c r="N10" s="84"/>
      <c r="O10" s="84" t="str">
        <f>CONCATENATE(MF33G_Jan_Mar!H3," Reporting Period")</f>
        <v>2020 Reporting Period</v>
      </c>
    </row>
    <row r="11" spans="2:15" ht="12.75">
      <c r="B11" s="73"/>
      <c r="C11" s="73"/>
      <c r="D11" s="73"/>
      <c r="E11" s="73"/>
      <c r="F11" s="73"/>
      <c r="G11" s="73"/>
      <c r="H11" s="73"/>
      <c r="I11" s="73"/>
      <c r="J11" s="73"/>
      <c r="K11" s="73"/>
      <c r="L11" s="73"/>
      <c r="M11" s="73"/>
      <c r="N11" s="73"/>
      <c r="O11" s="73"/>
    </row>
    <row r="12" spans="2:15" ht="12.75">
      <c r="B12" s="170" t="s">
        <v>97</v>
      </c>
      <c r="C12" s="170" t="s">
        <v>209</v>
      </c>
      <c r="D12" s="170" t="s">
        <v>210</v>
      </c>
      <c r="E12" s="170" t="s">
        <v>211</v>
      </c>
      <c r="F12" s="170" t="s">
        <v>212</v>
      </c>
      <c r="G12" s="170" t="s">
        <v>213</v>
      </c>
      <c r="H12" s="170" t="s">
        <v>214</v>
      </c>
      <c r="I12" s="170" t="s">
        <v>215</v>
      </c>
      <c r="J12" s="170" t="s">
        <v>216</v>
      </c>
      <c r="K12" s="170" t="s">
        <v>217</v>
      </c>
      <c r="L12" s="170" t="s">
        <v>218</v>
      </c>
      <c r="M12" s="170" t="s">
        <v>219</v>
      </c>
      <c r="N12" s="170" t="s">
        <v>220</v>
      </c>
      <c r="O12" s="170" t="s">
        <v>33</v>
      </c>
    </row>
    <row r="13" spans="1:16" ht="12.75" hidden="1">
      <c r="A13" s="72"/>
      <c r="B13" s="72" t="s">
        <v>97</v>
      </c>
      <c r="C13" s="72" t="s">
        <v>98</v>
      </c>
      <c r="D13" s="72" t="s">
        <v>101</v>
      </c>
      <c r="E13" s="72" t="s">
        <v>104</v>
      </c>
      <c r="F13" s="72" t="s">
        <v>169</v>
      </c>
      <c r="G13" s="72" t="s">
        <v>221</v>
      </c>
      <c r="H13" s="72" t="s">
        <v>175</v>
      </c>
      <c r="I13" s="72" t="s">
        <v>183</v>
      </c>
      <c r="J13" s="72" t="s">
        <v>186</v>
      </c>
      <c r="K13" s="72" t="s">
        <v>189</v>
      </c>
      <c r="L13" s="72" t="s">
        <v>198</v>
      </c>
      <c r="M13" s="72" t="s">
        <v>201</v>
      </c>
      <c r="N13" s="72" t="s">
        <v>204</v>
      </c>
      <c r="O13" s="72" t="s">
        <v>33</v>
      </c>
      <c r="P13" s="72"/>
    </row>
    <row r="14" spans="2:15" ht="12.75"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107</v>
      </c>
      <c r="C15" s="79">
        <v>298129687</v>
      </c>
      <c r="D15" s="79">
        <v>284227087</v>
      </c>
      <c r="E15" s="79">
        <v>281535426</v>
      </c>
      <c r="F15" s="79">
        <v>320514916</v>
      </c>
      <c r="G15" s="79">
        <v>313367108</v>
      </c>
      <c r="H15" s="79">
        <v>325515009</v>
      </c>
      <c r="I15" s="79">
        <v>312801805</v>
      </c>
      <c r="J15" s="79">
        <v>322215481</v>
      </c>
      <c r="K15" s="79">
        <v>326448903</v>
      </c>
      <c r="L15" s="79">
        <v>334042552</v>
      </c>
      <c r="M15" s="79">
        <v>339623798</v>
      </c>
      <c r="N15" s="79">
        <v>325514990</v>
      </c>
      <c r="O15" s="79">
        <v>3783936762</v>
      </c>
    </row>
    <row r="16" spans="2:15" ht="7.5" customHeight="1">
      <c r="B16" s="75" t="s">
        <v>108</v>
      </c>
      <c r="C16" s="79">
        <v>33888334</v>
      </c>
      <c r="D16" s="79">
        <v>28200422</v>
      </c>
      <c r="E16" s="79">
        <v>31754633</v>
      </c>
      <c r="F16" s="79">
        <v>26188173</v>
      </c>
      <c r="G16" s="79">
        <v>33736089</v>
      </c>
      <c r="H16" s="79">
        <v>37585210</v>
      </c>
      <c r="I16" s="79">
        <v>54110092</v>
      </c>
      <c r="J16" s="79">
        <v>47557976</v>
      </c>
      <c r="K16" s="79">
        <v>33468280</v>
      </c>
      <c r="L16" s="79">
        <v>43664454</v>
      </c>
      <c r="M16" s="79">
        <v>26382056</v>
      </c>
      <c r="N16" s="79">
        <v>30008216</v>
      </c>
      <c r="O16" s="79">
        <v>426543935</v>
      </c>
    </row>
    <row r="17" spans="2:15" ht="7.5" customHeight="1">
      <c r="B17" s="80" t="s">
        <v>109</v>
      </c>
      <c r="C17" s="81">
        <v>320071954</v>
      </c>
      <c r="D17" s="81">
        <v>310173594</v>
      </c>
      <c r="E17" s="81">
        <v>350586677</v>
      </c>
      <c r="F17" s="81">
        <v>327739666</v>
      </c>
      <c r="G17" s="81">
        <v>349610552</v>
      </c>
      <c r="H17" s="81">
        <v>327584577</v>
      </c>
      <c r="I17" s="81">
        <v>321865766</v>
      </c>
      <c r="J17" s="81">
        <v>356940158</v>
      </c>
      <c r="K17" s="81">
        <v>337997853</v>
      </c>
      <c r="L17" s="81">
        <v>338406227</v>
      </c>
      <c r="M17" s="81">
        <v>332343155</v>
      </c>
      <c r="N17" s="81">
        <v>339570329</v>
      </c>
      <c r="O17" s="81">
        <v>4012890508</v>
      </c>
    </row>
    <row r="18" spans="2:15" ht="7.5" customHeight="1">
      <c r="B18" s="74" t="s">
        <v>110</v>
      </c>
      <c r="C18" s="79">
        <v>171172581</v>
      </c>
      <c r="D18" s="79">
        <v>171414775</v>
      </c>
      <c r="E18" s="79">
        <v>183988858</v>
      </c>
      <c r="F18" s="79">
        <v>182211555</v>
      </c>
      <c r="G18" s="79">
        <v>205762327</v>
      </c>
      <c r="H18" s="79">
        <v>180038265</v>
      </c>
      <c r="I18" s="79">
        <v>183812751</v>
      </c>
      <c r="J18" s="79">
        <v>205628158</v>
      </c>
      <c r="K18" s="79">
        <v>185869917</v>
      </c>
      <c r="L18" s="79">
        <v>190198386</v>
      </c>
      <c r="M18" s="79">
        <v>196013683</v>
      </c>
      <c r="N18" s="79">
        <v>180741037</v>
      </c>
      <c r="O18" s="79">
        <v>2236852293</v>
      </c>
    </row>
    <row r="19" spans="2:15" ht="7.5" customHeight="1">
      <c r="B19" s="75" t="s">
        <v>111</v>
      </c>
      <c r="C19" s="79">
        <v>1449049838</v>
      </c>
      <c r="D19" s="79">
        <v>1339137117</v>
      </c>
      <c r="E19" s="79">
        <v>1598484852</v>
      </c>
      <c r="F19" s="79">
        <v>1507397855</v>
      </c>
      <c r="G19" s="79">
        <v>1530489568</v>
      </c>
      <c r="H19" s="79">
        <v>1603686844</v>
      </c>
      <c r="I19" s="79">
        <v>1813695258</v>
      </c>
      <c r="J19" s="79">
        <v>1623777322</v>
      </c>
      <c r="K19" s="79">
        <v>1607918193</v>
      </c>
      <c r="L19" s="79">
        <v>1567105953</v>
      </c>
      <c r="M19" s="79">
        <v>1448319434</v>
      </c>
      <c r="N19" s="79">
        <v>1627597044</v>
      </c>
      <c r="O19" s="79">
        <v>18716659278</v>
      </c>
    </row>
    <row r="20" spans="2:15" ht="7.5" customHeight="1">
      <c r="B20" s="80" t="s">
        <v>112</v>
      </c>
      <c r="C20" s="81">
        <v>248243320</v>
      </c>
      <c r="D20" s="81">
        <v>232109707</v>
      </c>
      <c r="E20" s="81">
        <v>247817077</v>
      </c>
      <c r="F20" s="81">
        <v>253831575</v>
      </c>
      <c r="G20" s="81">
        <v>270974577</v>
      </c>
      <c r="H20" s="81">
        <v>270094973</v>
      </c>
      <c r="I20" s="81">
        <v>292505917</v>
      </c>
      <c r="J20" s="81">
        <v>291749881</v>
      </c>
      <c r="K20" s="81">
        <v>267645522</v>
      </c>
      <c r="L20" s="81">
        <v>272089167</v>
      </c>
      <c r="M20" s="81">
        <v>242082674</v>
      </c>
      <c r="N20" s="81">
        <v>248894885</v>
      </c>
      <c r="O20" s="81">
        <v>3138039275</v>
      </c>
    </row>
    <row r="21" spans="2:15" ht="7.5" customHeight="1">
      <c r="B21" s="74" t="s">
        <v>113</v>
      </c>
      <c r="C21" s="79">
        <v>142661973</v>
      </c>
      <c r="D21" s="79">
        <v>129475494</v>
      </c>
      <c r="E21" s="79">
        <v>153463241</v>
      </c>
      <c r="F21" s="79">
        <v>145454411</v>
      </c>
      <c r="G21" s="79">
        <v>154396049</v>
      </c>
      <c r="H21" s="79">
        <v>156378425</v>
      </c>
      <c r="I21" s="79">
        <v>156408089</v>
      </c>
      <c r="J21" s="79">
        <v>155193049</v>
      </c>
      <c r="K21" s="79">
        <v>153954282</v>
      </c>
      <c r="L21" s="79">
        <v>155488844</v>
      </c>
      <c r="M21" s="79">
        <v>149691244</v>
      </c>
      <c r="N21" s="79">
        <v>152142981</v>
      </c>
      <c r="O21" s="79">
        <v>1804708082</v>
      </c>
    </row>
    <row r="22" spans="2:15" ht="7.5" customHeight="1">
      <c r="B22" s="75" t="s">
        <v>114</v>
      </c>
      <c r="C22" s="79">
        <v>49806274</v>
      </c>
      <c r="D22" s="79">
        <v>44739793</v>
      </c>
      <c r="E22" s="79">
        <v>52162113</v>
      </c>
      <c r="F22" s="79">
        <v>51939245</v>
      </c>
      <c r="G22" s="79">
        <v>56399490</v>
      </c>
      <c r="H22" s="79">
        <v>54762594</v>
      </c>
      <c r="I22" s="79">
        <v>58670915</v>
      </c>
      <c r="J22" s="79">
        <v>60093302</v>
      </c>
      <c r="K22" s="79">
        <v>52893870</v>
      </c>
      <c r="L22" s="79">
        <v>55157238</v>
      </c>
      <c r="M22" s="79">
        <v>52282203</v>
      </c>
      <c r="N22" s="79">
        <v>53437805</v>
      </c>
      <c r="O22" s="79">
        <v>642344842</v>
      </c>
    </row>
    <row r="23" spans="2:15" ht="7.5" customHeight="1">
      <c r="B23" s="80" t="s">
        <v>115</v>
      </c>
      <c r="C23" s="81">
        <v>9962858</v>
      </c>
      <c r="D23" s="81">
        <v>9754904</v>
      </c>
      <c r="E23" s="81">
        <v>11600799</v>
      </c>
      <c r="F23" s="81">
        <v>11496667</v>
      </c>
      <c r="G23" s="81">
        <v>12324674</v>
      </c>
      <c r="H23" s="81">
        <v>11654727</v>
      </c>
      <c r="I23" s="81">
        <v>12563815</v>
      </c>
      <c r="J23" s="81">
        <v>11940595</v>
      </c>
      <c r="K23" s="81">
        <v>11690420</v>
      </c>
      <c r="L23" s="81">
        <v>12535366</v>
      </c>
      <c r="M23" s="81">
        <v>11213050</v>
      </c>
      <c r="N23" s="81">
        <v>11350130</v>
      </c>
      <c r="O23" s="81">
        <v>138088005</v>
      </c>
    </row>
    <row r="24" spans="2:15" ht="7.5" customHeight="1">
      <c r="B24" s="74" t="s">
        <v>116</v>
      </c>
      <c r="C24" s="79">
        <v>918075797</v>
      </c>
      <c r="D24" s="79">
        <v>930821124</v>
      </c>
      <c r="E24" s="79">
        <v>880657032</v>
      </c>
      <c r="F24" s="79">
        <v>1006395489</v>
      </c>
      <c r="G24" s="79">
        <v>958512352</v>
      </c>
      <c r="H24" s="79">
        <v>984661300</v>
      </c>
      <c r="I24" s="79">
        <v>917873142</v>
      </c>
      <c r="J24" s="79">
        <v>931301927</v>
      </c>
      <c r="K24" s="79">
        <v>987223551</v>
      </c>
      <c r="L24" s="79">
        <v>842091280</v>
      </c>
      <c r="M24" s="79">
        <v>965914238</v>
      </c>
      <c r="N24" s="79">
        <v>923968019</v>
      </c>
      <c r="O24" s="79">
        <v>11247495251</v>
      </c>
    </row>
    <row r="25" spans="2:15" ht="7.5" customHeight="1">
      <c r="B25" s="75" t="s">
        <v>117</v>
      </c>
      <c r="C25" s="79">
        <v>504910333</v>
      </c>
      <c r="D25" s="79">
        <v>476798673</v>
      </c>
      <c r="E25" s="79">
        <v>548454232</v>
      </c>
      <c r="F25" s="79">
        <v>522999587</v>
      </c>
      <c r="G25" s="79">
        <v>558798578</v>
      </c>
      <c r="H25" s="79">
        <v>515983785</v>
      </c>
      <c r="I25" s="79">
        <v>541365887</v>
      </c>
      <c r="J25" s="79">
        <v>545777295</v>
      </c>
      <c r="K25" s="79">
        <v>526464017</v>
      </c>
      <c r="L25" s="79">
        <v>552670385</v>
      </c>
      <c r="M25" s="79">
        <v>524283128</v>
      </c>
      <c r="N25" s="79">
        <v>543557519</v>
      </c>
      <c r="O25" s="79">
        <v>6362063419</v>
      </c>
    </row>
    <row r="26" spans="2:15" ht="7.5" customHeight="1">
      <c r="B26" s="80" t="s">
        <v>118</v>
      </c>
      <c r="C26" s="81">
        <v>43950445</v>
      </c>
      <c r="D26" s="81">
        <v>39114020</v>
      </c>
      <c r="E26" s="81">
        <v>43711912</v>
      </c>
      <c r="F26" s="81">
        <v>43500648</v>
      </c>
      <c r="G26" s="81">
        <v>44864654</v>
      </c>
      <c r="H26" s="81">
        <v>14433600</v>
      </c>
      <c r="I26" s="81">
        <v>42950539</v>
      </c>
      <c r="J26" s="81">
        <v>77159577</v>
      </c>
      <c r="K26" s="81">
        <v>42211152</v>
      </c>
      <c r="L26" s="81">
        <v>43346400</v>
      </c>
      <c r="M26" s="81">
        <v>41971785</v>
      </c>
      <c r="N26" s="81">
        <v>42839672</v>
      </c>
      <c r="O26" s="81">
        <v>520054404</v>
      </c>
    </row>
    <row r="27" spans="2:15" ht="7.5" customHeight="1">
      <c r="B27" s="74" t="s">
        <v>119</v>
      </c>
      <c r="C27" s="79">
        <v>104048955</v>
      </c>
      <c r="D27" s="79">
        <v>87268487</v>
      </c>
      <c r="E27" s="79">
        <v>80423175</v>
      </c>
      <c r="F27" s="79">
        <v>81014431</v>
      </c>
      <c r="G27" s="79">
        <v>107153002</v>
      </c>
      <c r="H27" s="79">
        <v>82753283</v>
      </c>
      <c r="I27" s="79">
        <v>120016962</v>
      </c>
      <c r="J27" s="79">
        <v>97138035</v>
      </c>
      <c r="K27" s="79">
        <v>112277548</v>
      </c>
      <c r="L27" s="79">
        <v>130651526</v>
      </c>
      <c r="M27" s="79">
        <v>89436965</v>
      </c>
      <c r="N27" s="79">
        <v>109277664</v>
      </c>
      <c r="O27" s="79">
        <v>1201460033</v>
      </c>
    </row>
    <row r="28" spans="2:15" ht="7.5" customHeight="1">
      <c r="B28" s="75" t="s">
        <v>120</v>
      </c>
      <c r="C28" s="79">
        <v>528095890</v>
      </c>
      <c r="D28" s="79">
        <v>480591027</v>
      </c>
      <c r="E28" s="79">
        <v>538436060</v>
      </c>
      <c r="F28" s="79">
        <v>530321312</v>
      </c>
      <c r="G28" s="79">
        <v>551339583</v>
      </c>
      <c r="H28" s="79">
        <v>551146058</v>
      </c>
      <c r="I28" s="79">
        <v>523480478</v>
      </c>
      <c r="J28" s="79">
        <v>535658825</v>
      </c>
      <c r="K28" s="79">
        <v>501606318</v>
      </c>
      <c r="L28" s="79">
        <v>544946615</v>
      </c>
      <c r="M28" s="79">
        <v>516289886</v>
      </c>
      <c r="N28" s="79">
        <v>513548752</v>
      </c>
      <c r="O28" s="79">
        <v>6315460804</v>
      </c>
    </row>
    <row r="29" spans="2:15" ht="7.5" customHeight="1">
      <c r="B29" s="80" t="s">
        <v>121</v>
      </c>
      <c r="C29" s="81">
        <v>340713912</v>
      </c>
      <c r="D29" s="81">
        <v>342219285</v>
      </c>
      <c r="E29" s="81">
        <v>358721551</v>
      </c>
      <c r="F29" s="81">
        <v>358367094</v>
      </c>
      <c r="G29" s="81">
        <v>394541606</v>
      </c>
      <c r="H29" s="81">
        <v>364323365</v>
      </c>
      <c r="I29" s="81">
        <v>387311318</v>
      </c>
      <c r="J29" s="81">
        <v>416168736</v>
      </c>
      <c r="K29" s="81">
        <v>363434424</v>
      </c>
      <c r="L29" s="81">
        <v>372745479</v>
      </c>
      <c r="M29" s="81">
        <v>365770601</v>
      </c>
      <c r="N29" s="81">
        <v>334093159</v>
      </c>
      <c r="O29" s="81">
        <v>4398410530</v>
      </c>
    </row>
    <row r="30" spans="2:15" ht="7.5" customHeight="1">
      <c r="B30" s="74" t="s">
        <v>122</v>
      </c>
      <c r="C30" s="79">
        <v>186359753</v>
      </c>
      <c r="D30" s="79">
        <v>171544145</v>
      </c>
      <c r="E30" s="79">
        <v>184973785</v>
      </c>
      <c r="F30" s="79">
        <v>201788100</v>
      </c>
      <c r="G30" s="79">
        <v>209259623</v>
      </c>
      <c r="H30" s="79">
        <v>203761141</v>
      </c>
      <c r="I30" s="79">
        <v>222754342</v>
      </c>
      <c r="J30" s="79">
        <v>217923042</v>
      </c>
      <c r="K30" s="79">
        <v>197636908</v>
      </c>
      <c r="L30" s="79">
        <v>218047568</v>
      </c>
      <c r="M30" s="79">
        <v>205639047</v>
      </c>
      <c r="N30" s="79">
        <v>199731066</v>
      </c>
      <c r="O30" s="79">
        <v>2419418520</v>
      </c>
    </row>
    <row r="31" spans="2:15" ht="7.5" customHeight="1">
      <c r="B31" s="75" t="s">
        <v>123</v>
      </c>
      <c r="C31" s="79">
        <v>143819306</v>
      </c>
      <c r="D31" s="79">
        <v>130519419</v>
      </c>
      <c r="E31" s="79">
        <v>157510621</v>
      </c>
      <c r="F31" s="79">
        <v>150545834</v>
      </c>
      <c r="G31" s="79">
        <v>163010672</v>
      </c>
      <c r="H31" s="79">
        <v>162378286</v>
      </c>
      <c r="I31" s="79">
        <v>166740375</v>
      </c>
      <c r="J31" s="79">
        <v>162678517</v>
      </c>
      <c r="K31" s="79">
        <v>164876714</v>
      </c>
      <c r="L31" s="79">
        <v>161902142</v>
      </c>
      <c r="M31" s="79">
        <v>152927435</v>
      </c>
      <c r="N31" s="79">
        <v>171996038</v>
      </c>
      <c r="O31" s="79">
        <v>1888905359</v>
      </c>
    </row>
    <row r="32" spans="2:15" ht="7.5" customHeight="1">
      <c r="B32" s="80" t="s">
        <v>124</v>
      </c>
      <c r="C32" s="81">
        <v>242484494</v>
      </c>
      <c r="D32" s="81">
        <v>224494718</v>
      </c>
      <c r="E32" s="81">
        <v>259314542</v>
      </c>
      <c r="F32" s="81">
        <v>256798492</v>
      </c>
      <c r="G32" s="81">
        <v>271341328</v>
      </c>
      <c r="H32" s="81">
        <v>250929088</v>
      </c>
      <c r="I32" s="81">
        <v>272884844</v>
      </c>
      <c r="J32" s="81">
        <v>278261828</v>
      </c>
      <c r="K32" s="81">
        <v>252490510</v>
      </c>
      <c r="L32" s="81">
        <v>267179009</v>
      </c>
      <c r="M32" s="81">
        <v>254487936</v>
      </c>
      <c r="N32" s="81">
        <v>248476113</v>
      </c>
      <c r="O32" s="81">
        <v>3079142902</v>
      </c>
    </row>
    <row r="33" spans="2:15" ht="7.5" customHeight="1">
      <c r="B33" s="74" t="s">
        <v>125</v>
      </c>
      <c r="C33" s="79">
        <v>256849717</v>
      </c>
      <c r="D33" s="79">
        <v>240811009</v>
      </c>
      <c r="E33" s="79">
        <v>251027177</v>
      </c>
      <c r="F33" s="79">
        <v>261974550</v>
      </c>
      <c r="G33" s="79">
        <v>271579874</v>
      </c>
      <c r="H33" s="79">
        <v>256282287</v>
      </c>
      <c r="I33" s="79">
        <v>272627606</v>
      </c>
      <c r="J33" s="79">
        <v>269970291</v>
      </c>
      <c r="K33" s="79">
        <v>201690676</v>
      </c>
      <c r="L33" s="79">
        <v>230517375</v>
      </c>
      <c r="M33" s="79">
        <v>259407123</v>
      </c>
      <c r="N33" s="79">
        <v>237767231</v>
      </c>
      <c r="O33" s="79">
        <v>3010504916</v>
      </c>
    </row>
    <row r="34" spans="2:15" ht="7.5" customHeight="1">
      <c r="B34" s="75" t="s">
        <v>126</v>
      </c>
      <c r="C34" s="79">
        <v>132365470</v>
      </c>
      <c r="D34" s="79">
        <v>72061757</v>
      </c>
      <c r="E34" s="79">
        <v>65851262</v>
      </c>
      <c r="F34" s="79">
        <v>84364609</v>
      </c>
      <c r="G34" s="79">
        <v>58729238</v>
      </c>
      <c r="H34" s="79">
        <v>74004510</v>
      </c>
      <c r="I34" s="79">
        <v>42185801</v>
      </c>
      <c r="J34" s="79">
        <v>115103953</v>
      </c>
      <c r="K34" s="79">
        <v>79844377</v>
      </c>
      <c r="L34" s="79">
        <v>77110183</v>
      </c>
      <c r="M34" s="79">
        <v>71726978</v>
      </c>
      <c r="N34" s="79">
        <v>63739777</v>
      </c>
      <c r="O34" s="79">
        <v>937087915</v>
      </c>
    </row>
    <row r="35" spans="2:15" ht="7.5" customHeight="1">
      <c r="B35" s="80" t="s">
        <v>127</v>
      </c>
      <c r="C35" s="81">
        <v>257690995</v>
      </c>
      <c r="D35" s="81">
        <v>235867777</v>
      </c>
      <c r="E35" s="81">
        <v>281592036</v>
      </c>
      <c r="F35" s="81">
        <v>282053511</v>
      </c>
      <c r="G35" s="81">
        <v>303367640</v>
      </c>
      <c r="H35" s="81">
        <v>272197172</v>
      </c>
      <c r="I35" s="81">
        <v>281602600</v>
      </c>
      <c r="J35" s="81">
        <v>287404057</v>
      </c>
      <c r="K35" s="81">
        <v>275213453</v>
      </c>
      <c r="L35" s="81">
        <v>285167945</v>
      </c>
      <c r="M35" s="81">
        <v>278198508</v>
      </c>
      <c r="N35" s="81">
        <v>272915780</v>
      </c>
      <c r="O35" s="81">
        <v>3313271474</v>
      </c>
    </row>
    <row r="36" spans="2:15" ht="7.5" customHeight="1">
      <c r="B36" s="74" t="s">
        <v>128</v>
      </c>
      <c r="C36" s="79">
        <v>260389546</v>
      </c>
      <c r="D36" s="79">
        <v>238603044</v>
      </c>
      <c r="E36" s="79">
        <v>268222054</v>
      </c>
      <c r="F36" s="79">
        <v>264385252</v>
      </c>
      <c r="G36" s="79">
        <v>282519359</v>
      </c>
      <c r="H36" s="79">
        <v>276756627</v>
      </c>
      <c r="I36" s="79">
        <v>286227140</v>
      </c>
      <c r="J36" s="79">
        <v>290105193</v>
      </c>
      <c r="K36" s="79">
        <v>266899868</v>
      </c>
      <c r="L36" s="79">
        <v>283766656</v>
      </c>
      <c r="M36" s="79">
        <v>266788905</v>
      </c>
      <c r="N36" s="79">
        <v>271736780</v>
      </c>
      <c r="O36" s="79">
        <v>3256400424</v>
      </c>
    </row>
    <row r="37" spans="2:15" ht="7.5" customHeight="1">
      <c r="B37" s="75" t="s">
        <v>129</v>
      </c>
      <c r="C37" s="79">
        <v>343171915</v>
      </c>
      <c r="D37" s="79">
        <v>520707428</v>
      </c>
      <c r="E37" s="79">
        <v>477308082</v>
      </c>
      <c r="F37" s="79">
        <v>444639837</v>
      </c>
      <c r="G37" s="79">
        <v>507077564</v>
      </c>
      <c r="H37" s="79">
        <v>526479328</v>
      </c>
      <c r="I37" s="79">
        <v>501372906</v>
      </c>
      <c r="J37" s="79">
        <v>550670319</v>
      </c>
      <c r="K37" s="79">
        <v>501342228</v>
      </c>
      <c r="L37" s="79">
        <v>481879834</v>
      </c>
      <c r="M37" s="79">
        <v>486331775</v>
      </c>
      <c r="N37" s="79">
        <v>490931830</v>
      </c>
      <c r="O37" s="79">
        <v>5831913046</v>
      </c>
    </row>
    <row r="38" spans="2:15" ht="7.5" customHeight="1">
      <c r="B38" s="80" t="s">
        <v>130</v>
      </c>
      <c r="C38" s="81">
        <v>286011270</v>
      </c>
      <c r="D38" s="81">
        <v>278476017</v>
      </c>
      <c r="E38" s="81">
        <v>258538523</v>
      </c>
      <c r="F38" s="81">
        <v>281503390</v>
      </c>
      <c r="G38" s="81">
        <v>273595028</v>
      </c>
      <c r="H38" s="81">
        <v>312359778</v>
      </c>
      <c r="I38" s="81">
        <v>309636896</v>
      </c>
      <c r="J38" s="81">
        <v>323389612</v>
      </c>
      <c r="K38" s="81">
        <v>323223489</v>
      </c>
      <c r="L38" s="81">
        <v>296381468</v>
      </c>
      <c r="M38" s="81">
        <v>320080539</v>
      </c>
      <c r="N38" s="81">
        <v>297911713</v>
      </c>
      <c r="O38" s="81">
        <v>3561107723</v>
      </c>
    </row>
    <row r="39" spans="2:15" ht="7.5" customHeight="1">
      <c r="B39" s="74" t="s">
        <v>131</v>
      </c>
      <c r="C39" s="79">
        <v>197879827</v>
      </c>
      <c r="D39" s="79">
        <v>188717528</v>
      </c>
      <c r="E39" s="79">
        <v>164461026</v>
      </c>
      <c r="F39" s="79">
        <v>220135317</v>
      </c>
      <c r="G39" s="79">
        <v>205364781</v>
      </c>
      <c r="H39" s="79">
        <v>225719420</v>
      </c>
      <c r="I39" s="79">
        <v>221498166</v>
      </c>
      <c r="J39" s="79">
        <v>209614650</v>
      </c>
      <c r="K39" s="79">
        <v>219599089</v>
      </c>
      <c r="L39" s="79">
        <v>196547580</v>
      </c>
      <c r="M39" s="79">
        <v>220818216</v>
      </c>
      <c r="N39" s="79">
        <v>194305947</v>
      </c>
      <c r="O39" s="79">
        <v>2464661547</v>
      </c>
    </row>
    <row r="40" spans="2:15" ht="7.5" customHeight="1">
      <c r="B40" s="75" t="s">
        <v>132</v>
      </c>
      <c r="C40" s="79">
        <v>316741150</v>
      </c>
      <c r="D40" s="79">
        <v>314287752</v>
      </c>
      <c r="E40" s="79">
        <v>369855242</v>
      </c>
      <c r="F40" s="79">
        <v>337479884</v>
      </c>
      <c r="G40" s="79">
        <v>382442756</v>
      </c>
      <c r="H40" s="79">
        <v>369694301</v>
      </c>
      <c r="I40" s="79">
        <v>377248145</v>
      </c>
      <c r="J40" s="79">
        <v>387394278</v>
      </c>
      <c r="K40" s="79">
        <v>364484875</v>
      </c>
      <c r="L40" s="79">
        <v>365184230</v>
      </c>
      <c r="M40" s="79">
        <v>362054355</v>
      </c>
      <c r="N40" s="79">
        <v>366562606</v>
      </c>
      <c r="O40" s="79">
        <v>4313429574</v>
      </c>
    </row>
    <row r="41" spans="2:15" ht="7.5" customHeight="1">
      <c r="B41" s="80" t="s">
        <v>133</v>
      </c>
      <c r="C41" s="81">
        <v>58972793</v>
      </c>
      <c r="D41" s="81">
        <v>55429837</v>
      </c>
      <c r="E41" s="81">
        <v>62863666</v>
      </c>
      <c r="F41" s="81">
        <v>63113363</v>
      </c>
      <c r="G41" s="81">
        <v>72013277</v>
      </c>
      <c r="H41" s="81">
        <v>77691391</v>
      </c>
      <c r="I41" s="81">
        <v>85511631</v>
      </c>
      <c r="J41" s="81">
        <v>85201788</v>
      </c>
      <c r="K41" s="81">
        <v>75678774</v>
      </c>
      <c r="L41" s="81">
        <v>70642041</v>
      </c>
      <c r="M41" s="81">
        <v>66459570</v>
      </c>
      <c r="N41" s="81">
        <v>61197450</v>
      </c>
      <c r="O41" s="81">
        <v>834775581</v>
      </c>
    </row>
    <row r="42" spans="2:15" ht="7.5" customHeight="1">
      <c r="B42" s="74" t="s">
        <v>134</v>
      </c>
      <c r="C42" s="79">
        <v>106631838</v>
      </c>
      <c r="D42" s="79">
        <v>95782534</v>
      </c>
      <c r="E42" s="79">
        <v>110251261</v>
      </c>
      <c r="F42" s="79">
        <v>118292996</v>
      </c>
      <c r="G42" s="79">
        <v>124490050</v>
      </c>
      <c r="H42" s="79">
        <v>127077664</v>
      </c>
      <c r="I42" s="79">
        <v>127007085</v>
      </c>
      <c r="J42" s="79">
        <v>126450391</v>
      </c>
      <c r="K42" s="79">
        <v>124019845</v>
      </c>
      <c r="L42" s="79">
        <v>129809007</v>
      </c>
      <c r="M42" s="79">
        <v>117229979</v>
      </c>
      <c r="N42" s="79">
        <v>114805526</v>
      </c>
      <c r="O42" s="79">
        <v>1421848176</v>
      </c>
    </row>
    <row r="43" spans="2:15" ht="7.5" customHeight="1">
      <c r="B43" s="75" t="s">
        <v>135</v>
      </c>
      <c r="C43" s="79">
        <v>133192763</v>
      </c>
      <c r="D43" s="79">
        <v>119113369</v>
      </c>
      <c r="E43" s="79">
        <v>126180360</v>
      </c>
      <c r="F43" s="79">
        <v>140793574</v>
      </c>
      <c r="G43" s="79">
        <v>147762399</v>
      </c>
      <c r="H43" s="79">
        <v>135366274</v>
      </c>
      <c r="I43" s="79">
        <v>152135611</v>
      </c>
      <c r="J43" s="79">
        <v>155601835</v>
      </c>
      <c r="K43" s="79">
        <v>141587677</v>
      </c>
      <c r="L43" s="79">
        <v>146717764</v>
      </c>
      <c r="M43" s="79">
        <v>137576530</v>
      </c>
      <c r="N43" s="79">
        <v>116860208</v>
      </c>
      <c r="O43" s="79">
        <v>1652888364</v>
      </c>
    </row>
    <row r="44" spans="2:15" ht="7.5" customHeight="1">
      <c r="B44" s="80" t="s">
        <v>136</v>
      </c>
      <c r="C44" s="81">
        <v>67443954</v>
      </c>
      <c r="D44" s="81">
        <v>61407825</v>
      </c>
      <c r="E44" s="81">
        <v>69123085</v>
      </c>
      <c r="F44" s="81">
        <v>64856820</v>
      </c>
      <c r="G44" s="81">
        <v>72628487</v>
      </c>
      <c r="H44" s="81">
        <v>72778085</v>
      </c>
      <c r="I44" s="81">
        <v>76208282</v>
      </c>
      <c r="J44" s="81">
        <v>78148401</v>
      </c>
      <c r="K44" s="81">
        <v>70370487</v>
      </c>
      <c r="L44" s="81">
        <v>73081548</v>
      </c>
      <c r="M44" s="81">
        <v>68695925</v>
      </c>
      <c r="N44" s="81">
        <v>68935223</v>
      </c>
      <c r="O44" s="81">
        <v>843678122</v>
      </c>
    </row>
    <row r="45" spans="2:15" ht="7.5" customHeight="1">
      <c r="B45" s="74" t="s">
        <v>137</v>
      </c>
      <c r="C45" s="79">
        <v>387317011</v>
      </c>
      <c r="D45" s="79">
        <v>343698109</v>
      </c>
      <c r="E45" s="79">
        <v>399822448</v>
      </c>
      <c r="F45" s="79">
        <v>389854751</v>
      </c>
      <c r="G45" s="79">
        <v>412374020</v>
      </c>
      <c r="H45" s="79">
        <v>411311263</v>
      </c>
      <c r="I45" s="79">
        <v>430143780</v>
      </c>
      <c r="J45" s="79">
        <v>420736777</v>
      </c>
      <c r="K45" s="79">
        <v>385617321</v>
      </c>
      <c r="L45" s="79">
        <v>413974982</v>
      </c>
      <c r="M45" s="79">
        <v>391933696</v>
      </c>
      <c r="N45" s="79">
        <v>391288954</v>
      </c>
      <c r="O45" s="79">
        <v>4778073112</v>
      </c>
    </row>
    <row r="46" spans="2:15" ht="7.5" customHeight="1">
      <c r="B46" s="75" t="s">
        <v>138</v>
      </c>
      <c r="C46" s="79">
        <v>132138559</v>
      </c>
      <c r="D46" s="79">
        <v>124528614</v>
      </c>
      <c r="E46" s="79">
        <v>140700650</v>
      </c>
      <c r="F46" s="79">
        <v>132702779</v>
      </c>
      <c r="G46" s="79">
        <v>139631773</v>
      </c>
      <c r="H46" s="79">
        <v>138941474</v>
      </c>
      <c r="I46" s="79">
        <v>144073082</v>
      </c>
      <c r="J46" s="79">
        <v>158831762</v>
      </c>
      <c r="K46" s="79">
        <v>129625501</v>
      </c>
      <c r="L46" s="79">
        <v>150773818</v>
      </c>
      <c r="M46" s="79">
        <v>114102250</v>
      </c>
      <c r="N46" s="79">
        <v>133885266</v>
      </c>
      <c r="O46" s="79">
        <v>1639935528</v>
      </c>
    </row>
    <row r="47" spans="2:15" ht="7.5" customHeight="1">
      <c r="B47" s="80" t="s">
        <v>139</v>
      </c>
      <c r="C47" s="81">
        <v>626912498</v>
      </c>
      <c r="D47" s="81">
        <v>539953431</v>
      </c>
      <c r="E47" s="81">
        <v>662147075</v>
      </c>
      <c r="F47" s="81">
        <v>526538205</v>
      </c>
      <c r="G47" s="81">
        <v>624626560</v>
      </c>
      <c r="H47" s="81">
        <v>625380275</v>
      </c>
      <c r="I47" s="81">
        <v>612805049</v>
      </c>
      <c r="J47" s="81">
        <v>603471775</v>
      </c>
      <c r="K47" s="81">
        <v>665207083</v>
      </c>
      <c r="L47" s="81">
        <v>572714592</v>
      </c>
      <c r="M47" s="81">
        <v>561872960</v>
      </c>
      <c r="N47" s="81">
        <v>685690329</v>
      </c>
      <c r="O47" s="81">
        <v>7307319832</v>
      </c>
    </row>
    <row r="48" spans="2:15" ht="7.5" customHeight="1">
      <c r="B48" s="74" t="s">
        <v>140</v>
      </c>
      <c r="C48" s="79">
        <v>483776681</v>
      </c>
      <c r="D48" s="79">
        <v>464864798</v>
      </c>
      <c r="E48" s="79">
        <v>523322163</v>
      </c>
      <c r="F48" s="79">
        <v>526915318</v>
      </c>
      <c r="G48" s="79">
        <v>584550172</v>
      </c>
      <c r="H48" s="79">
        <v>528317099</v>
      </c>
      <c r="I48" s="79">
        <v>548031284</v>
      </c>
      <c r="J48" s="79">
        <v>560230230</v>
      </c>
      <c r="K48" s="79">
        <v>515950436</v>
      </c>
      <c r="L48" s="79">
        <v>539733000</v>
      </c>
      <c r="M48" s="79">
        <v>519201653</v>
      </c>
      <c r="N48" s="79">
        <v>496676277</v>
      </c>
      <c r="O48" s="79">
        <v>6291569111</v>
      </c>
    </row>
    <row r="49" spans="2:15" ht="7.5" customHeight="1">
      <c r="B49" s="75" t="s">
        <v>141</v>
      </c>
      <c r="C49" s="79">
        <v>62150166</v>
      </c>
      <c r="D49" s="79">
        <v>52643960</v>
      </c>
      <c r="E49" s="79">
        <v>56732654</v>
      </c>
      <c r="F49" s="79">
        <v>66289189</v>
      </c>
      <c r="G49" s="79">
        <v>64681757</v>
      </c>
      <c r="H49" s="79">
        <v>63000129</v>
      </c>
      <c r="I49" s="79">
        <v>74086729</v>
      </c>
      <c r="J49" s="79">
        <v>72721282</v>
      </c>
      <c r="K49" s="79">
        <v>66506557</v>
      </c>
      <c r="L49" s="79">
        <v>71336408</v>
      </c>
      <c r="M49" s="79">
        <v>58434566</v>
      </c>
      <c r="N49" s="79">
        <v>64709232</v>
      </c>
      <c r="O49" s="79">
        <v>773292629</v>
      </c>
    </row>
    <row r="50" spans="2:15" ht="7.5" customHeight="1">
      <c r="B50" s="80" t="s">
        <v>142</v>
      </c>
      <c r="C50" s="81">
        <v>512950377</v>
      </c>
      <c r="D50" s="81">
        <v>506565097</v>
      </c>
      <c r="E50" s="81">
        <v>584056767</v>
      </c>
      <c r="F50" s="81">
        <v>552685839</v>
      </c>
      <c r="G50" s="81">
        <v>619072663</v>
      </c>
      <c r="H50" s="81">
        <v>590063038</v>
      </c>
      <c r="I50" s="81">
        <v>574462775</v>
      </c>
      <c r="J50" s="81">
        <v>610849786</v>
      </c>
      <c r="K50" s="81">
        <v>567200207</v>
      </c>
      <c r="L50" s="81">
        <v>582139320</v>
      </c>
      <c r="M50" s="81">
        <v>555139510</v>
      </c>
      <c r="N50" s="81">
        <v>550366953</v>
      </c>
      <c r="O50" s="81">
        <v>6805552332</v>
      </c>
    </row>
    <row r="51" spans="2:15" ht="7.5" customHeight="1">
      <c r="B51" s="74" t="s">
        <v>143</v>
      </c>
      <c r="C51" s="79">
        <v>182978717</v>
      </c>
      <c r="D51" s="79">
        <v>264639604</v>
      </c>
      <c r="E51" s="79">
        <v>194342595</v>
      </c>
      <c r="F51" s="79">
        <v>303921127</v>
      </c>
      <c r="G51" s="79">
        <v>200651759</v>
      </c>
      <c r="H51" s="79">
        <v>294489947</v>
      </c>
      <c r="I51" s="79">
        <v>255816884</v>
      </c>
      <c r="J51" s="79">
        <v>196445088</v>
      </c>
      <c r="K51" s="79">
        <v>299016453</v>
      </c>
      <c r="L51" s="79">
        <v>231831501</v>
      </c>
      <c r="M51" s="79">
        <v>248454926</v>
      </c>
      <c r="N51" s="79">
        <v>239323018</v>
      </c>
      <c r="O51" s="79">
        <v>2911911619</v>
      </c>
    </row>
    <row r="52" spans="2:15" ht="7.5" customHeight="1">
      <c r="B52" s="75" t="s">
        <v>144</v>
      </c>
      <c r="C52" s="79">
        <v>170916010</v>
      </c>
      <c r="D52" s="79">
        <v>145372602</v>
      </c>
      <c r="E52" s="79">
        <v>188520774</v>
      </c>
      <c r="F52" s="79">
        <v>180891286</v>
      </c>
      <c r="G52" s="79">
        <v>191008517</v>
      </c>
      <c r="H52" s="79">
        <v>193974570</v>
      </c>
      <c r="I52" s="79">
        <v>200552027</v>
      </c>
      <c r="J52" s="79">
        <v>202541112</v>
      </c>
      <c r="K52" s="79">
        <v>187247730</v>
      </c>
      <c r="L52" s="79">
        <v>190487316</v>
      </c>
      <c r="M52" s="79">
        <v>175983066</v>
      </c>
      <c r="N52" s="79">
        <v>176115377</v>
      </c>
      <c r="O52" s="79">
        <v>2203610387</v>
      </c>
    </row>
    <row r="53" spans="2:15" ht="7.5" customHeight="1">
      <c r="B53" s="80" t="s">
        <v>145</v>
      </c>
      <c r="C53" s="81">
        <v>505668161</v>
      </c>
      <c r="D53" s="81">
        <v>456507278</v>
      </c>
      <c r="E53" s="81">
        <v>571341215</v>
      </c>
      <c r="F53" s="81">
        <v>532559953</v>
      </c>
      <c r="G53" s="81">
        <v>554121136</v>
      </c>
      <c r="H53" s="81">
        <v>578682395</v>
      </c>
      <c r="I53" s="81">
        <v>561453678</v>
      </c>
      <c r="J53" s="81">
        <v>573929228</v>
      </c>
      <c r="K53" s="81">
        <v>573399761</v>
      </c>
      <c r="L53" s="81">
        <v>561273713</v>
      </c>
      <c r="M53" s="81">
        <v>526212624</v>
      </c>
      <c r="N53" s="81">
        <v>553388344</v>
      </c>
      <c r="O53" s="81">
        <v>6548537486</v>
      </c>
    </row>
    <row r="54" spans="2:15" ht="7.5" customHeight="1">
      <c r="B54" s="74" t="s">
        <v>146</v>
      </c>
      <c r="C54" s="79">
        <v>40763471</v>
      </c>
      <c r="D54" s="79">
        <v>46189913</v>
      </c>
      <c r="E54" s="79">
        <v>38509828</v>
      </c>
      <c r="F54" s="79">
        <v>39238774</v>
      </c>
      <c r="G54" s="79">
        <v>39772478</v>
      </c>
      <c r="H54" s="79">
        <v>38839734</v>
      </c>
      <c r="I54" s="79">
        <v>35940042</v>
      </c>
      <c r="J54" s="79">
        <v>40254294</v>
      </c>
      <c r="K54" s="79">
        <v>37730402</v>
      </c>
      <c r="L54" s="79">
        <v>37688117</v>
      </c>
      <c r="M54" s="79">
        <v>39237959</v>
      </c>
      <c r="N54" s="79">
        <v>39178924</v>
      </c>
      <c r="O54" s="79">
        <v>473343936</v>
      </c>
    </row>
    <row r="55" spans="2:15" ht="7.5" customHeight="1">
      <c r="B55" s="75" t="s">
        <v>147</v>
      </c>
      <c r="C55" s="79">
        <v>303587528</v>
      </c>
      <c r="D55" s="79">
        <v>280532196</v>
      </c>
      <c r="E55" s="79">
        <v>323691013</v>
      </c>
      <c r="F55" s="79">
        <v>323588400</v>
      </c>
      <c r="G55" s="79">
        <v>363381612</v>
      </c>
      <c r="H55" s="79">
        <v>293485420</v>
      </c>
      <c r="I55" s="79">
        <v>326275953</v>
      </c>
      <c r="J55" s="79">
        <v>333387711</v>
      </c>
      <c r="K55" s="79">
        <v>302378349</v>
      </c>
      <c r="L55" s="79">
        <v>322121088</v>
      </c>
      <c r="M55" s="79">
        <v>298857741</v>
      </c>
      <c r="N55" s="79">
        <v>301801217</v>
      </c>
      <c r="O55" s="79">
        <v>3773088228</v>
      </c>
    </row>
    <row r="56" spans="2:15" ht="7.5" customHeight="1">
      <c r="B56" s="80" t="s">
        <v>148</v>
      </c>
      <c r="C56" s="81">
        <v>50107067</v>
      </c>
      <c r="D56" s="81">
        <v>55725356</v>
      </c>
      <c r="E56" s="81">
        <v>49322590</v>
      </c>
      <c r="F56" s="81">
        <v>51990685</v>
      </c>
      <c r="G56" s="81">
        <v>53484781</v>
      </c>
      <c r="H56" s="81">
        <v>62729783</v>
      </c>
      <c r="I56" s="81">
        <v>66481944</v>
      </c>
      <c r="J56" s="81">
        <v>72650568</v>
      </c>
      <c r="K56" s="81">
        <v>71203221</v>
      </c>
      <c r="L56" s="81">
        <v>62386570</v>
      </c>
      <c r="M56" s="81">
        <v>66546730</v>
      </c>
      <c r="N56" s="81">
        <v>63525340</v>
      </c>
      <c r="O56" s="81">
        <v>726154635</v>
      </c>
    </row>
    <row r="57" spans="2:15" ht="7.5" customHeight="1">
      <c r="B57" s="74" t="s">
        <v>149</v>
      </c>
      <c r="C57" s="79">
        <v>344220898</v>
      </c>
      <c r="D57" s="79">
        <v>308455400</v>
      </c>
      <c r="E57" s="79">
        <v>394441690</v>
      </c>
      <c r="F57" s="79">
        <v>381831631</v>
      </c>
      <c r="G57" s="79">
        <v>399697031</v>
      </c>
      <c r="H57" s="79">
        <v>379018618</v>
      </c>
      <c r="I57" s="79">
        <v>404134146</v>
      </c>
      <c r="J57" s="79">
        <v>401446582</v>
      </c>
      <c r="K57" s="79">
        <v>470550959</v>
      </c>
      <c r="L57" s="79">
        <v>383568962</v>
      </c>
      <c r="M57" s="79">
        <v>377223291</v>
      </c>
      <c r="N57" s="79">
        <v>374508996</v>
      </c>
      <c r="O57" s="79">
        <v>4619098204</v>
      </c>
    </row>
    <row r="58" spans="2:15" ht="7.5" customHeight="1">
      <c r="B58" s="75" t="s">
        <v>150</v>
      </c>
      <c r="C58" s="79">
        <v>1753501797</v>
      </c>
      <c r="D58" s="79">
        <v>1582271820</v>
      </c>
      <c r="E58" s="79">
        <v>1776857831</v>
      </c>
      <c r="F58" s="79">
        <v>1729427247</v>
      </c>
      <c r="G58" s="79">
        <v>1861791448</v>
      </c>
      <c r="H58" s="79">
        <v>1768651653</v>
      </c>
      <c r="I58" s="79">
        <v>1781568243</v>
      </c>
      <c r="J58" s="79">
        <v>1799224122</v>
      </c>
      <c r="K58" s="79">
        <v>1697572328</v>
      </c>
      <c r="L58" s="79">
        <v>1798869694</v>
      </c>
      <c r="M58" s="79">
        <v>1664621464</v>
      </c>
      <c r="N58" s="79">
        <v>1708139071</v>
      </c>
      <c r="O58" s="79">
        <v>20922496718</v>
      </c>
    </row>
    <row r="59" spans="2:15" ht="7.5" customHeight="1">
      <c r="B59" s="80" t="s">
        <v>151</v>
      </c>
      <c r="C59" s="81">
        <v>140806056</v>
      </c>
      <c r="D59" s="81">
        <v>132316297</v>
      </c>
      <c r="E59" s="81">
        <v>134928972</v>
      </c>
      <c r="F59" s="81">
        <v>147482391</v>
      </c>
      <c r="G59" s="81">
        <v>151407696</v>
      </c>
      <c r="H59" s="81">
        <v>158394098</v>
      </c>
      <c r="I59" s="81">
        <v>159779543</v>
      </c>
      <c r="J59" s="81">
        <v>166188439</v>
      </c>
      <c r="K59" s="81">
        <v>143831935</v>
      </c>
      <c r="L59" s="81">
        <v>161675812</v>
      </c>
      <c r="M59" s="81">
        <v>119976712</v>
      </c>
      <c r="N59" s="81">
        <v>146213805</v>
      </c>
      <c r="O59" s="81">
        <v>1763001756</v>
      </c>
    </row>
    <row r="60" spans="2:15" ht="7.5" customHeight="1">
      <c r="B60" s="74" t="s">
        <v>152</v>
      </c>
      <c r="C60" s="79">
        <v>30899085</v>
      </c>
      <c r="D60" s="79">
        <v>26828143</v>
      </c>
      <c r="E60" s="79">
        <v>31232471</v>
      </c>
      <c r="F60" s="79">
        <v>30902250</v>
      </c>
      <c r="G60" s="79">
        <v>32513687</v>
      </c>
      <c r="H60" s="79">
        <v>32498659</v>
      </c>
      <c r="I60" s="79">
        <v>35174333</v>
      </c>
      <c r="J60" s="79">
        <v>35532043</v>
      </c>
      <c r="K60" s="79">
        <v>30647945</v>
      </c>
      <c r="L60" s="79">
        <v>33353526</v>
      </c>
      <c r="M60" s="79">
        <v>30640480</v>
      </c>
      <c r="N60" s="79">
        <v>31996641</v>
      </c>
      <c r="O60" s="79">
        <v>382219263</v>
      </c>
    </row>
    <row r="61" spans="2:15" ht="7.5" customHeight="1">
      <c r="B61" s="75" t="s">
        <v>153</v>
      </c>
      <c r="C61" s="79">
        <v>538015122</v>
      </c>
      <c r="D61" s="79">
        <v>340108750</v>
      </c>
      <c r="E61" s="79">
        <v>480042773</v>
      </c>
      <c r="F61" s="79">
        <v>735968723</v>
      </c>
      <c r="G61" s="79">
        <v>360624676</v>
      </c>
      <c r="H61" s="79">
        <v>636339699</v>
      </c>
      <c r="I61" s="79">
        <v>473589048</v>
      </c>
      <c r="J61" s="79">
        <v>451073266</v>
      </c>
      <c r="K61" s="79">
        <v>342907467</v>
      </c>
      <c r="L61" s="79">
        <v>494063597</v>
      </c>
      <c r="M61" s="79">
        <v>421754325</v>
      </c>
      <c r="N61" s="79">
        <v>437495627</v>
      </c>
      <c r="O61" s="79">
        <v>5711983073</v>
      </c>
    </row>
    <row r="62" spans="2:15" ht="7.5" customHeight="1">
      <c r="B62" s="80" t="s">
        <v>154</v>
      </c>
      <c r="C62" s="81">
        <v>242461645</v>
      </c>
      <c r="D62" s="81">
        <v>276687842</v>
      </c>
      <c r="E62" s="81">
        <v>291603311</v>
      </c>
      <c r="F62" s="81">
        <v>313089798</v>
      </c>
      <c r="G62" s="81">
        <v>339332236</v>
      </c>
      <c r="H62" s="81">
        <v>342186743</v>
      </c>
      <c r="I62" s="81">
        <v>316314953</v>
      </c>
      <c r="J62" s="81">
        <v>330591249</v>
      </c>
      <c r="K62" s="81">
        <v>296928771</v>
      </c>
      <c r="L62" s="81">
        <v>412340450</v>
      </c>
      <c r="M62" s="81">
        <v>304953850</v>
      </c>
      <c r="N62" s="81">
        <v>278795177</v>
      </c>
      <c r="O62" s="81">
        <v>3745286025</v>
      </c>
    </row>
    <row r="63" spans="2:15" ht="7.5" customHeight="1">
      <c r="B63" s="74" t="s">
        <v>155</v>
      </c>
      <c r="C63" s="79">
        <v>96380703</v>
      </c>
      <c r="D63" s="79">
        <v>93387305</v>
      </c>
      <c r="E63" s="79">
        <v>111449266</v>
      </c>
      <c r="F63" s="79">
        <v>97763351</v>
      </c>
      <c r="G63" s="79">
        <v>97474891</v>
      </c>
      <c r="H63" s="79">
        <v>86601362</v>
      </c>
      <c r="I63" s="79">
        <v>122665031</v>
      </c>
      <c r="J63" s="79">
        <v>86623773</v>
      </c>
      <c r="K63" s="79">
        <v>157819849</v>
      </c>
      <c r="L63" s="79">
        <v>92034972</v>
      </c>
      <c r="M63" s="79">
        <v>124605229</v>
      </c>
      <c r="N63" s="79">
        <v>107808854</v>
      </c>
      <c r="O63" s="79">
        <v>1274614586</v>
      </c>
    </row>
    <row r="64" spans="2:15" ht="7.5" customHeight="1">
      <c r="B64" s="75" t="s">
        <v>156</v>
      </c>
      <c r="C64" s="79">
        <v>254511713</v>
      </c>
      <c r="D64" s="79">
        <v>183077055</v>
      </c>
      <c r="E64" s="79">
        <v>379404776</v>
      </c>
      <c r="F64" s="79">
        <v>293546560</v>
      </c>
      <c r="G64" s="79">
        <v>313099610</v>
      </c>
      <c r="H64" s="79">
        <v>294817203</v>
      </c>
      <c r="I64" s="79">
        <v>326350336</v>
      </c>
      <c r="J64" s="79">
        <v>333258286</v>
      </c>
      <c r="K64" s="79">
        <v>301673607</v>
      </c>
      <c r="L64" s="79">
        <v>285934498</v>
      </c>
      <c r="M64" s="79">
        <v>224720126</v>
      </c>
      <c r="N64" s="79">
        <v>381783781</v>
      </c>
      <c r="O64" s="79">
        <v>3572177551</v>
      </c>
    </row>
    <row r="65" spans="2:15" ht="7.5" customHeight="1" thickBot="1">
      <c r="B65" s="80" t="s">
        <v>157</v>
      </c>
      <c r="C65" s="79">
        <v>60591116</v>
      </c>
      <c r="D65" s="79">
        <v>49408990</v>
      </c>
      <c r="E65" s="79">
        <v>47944935</v>
      </c>
      <c r="F65" s="79">
        <v>51809577</v>
      </c>
      <c r="G65" s="79">
        <v>60114999</v>
      </c>
      <c r="H65" s="79">
        <v>49107775</v>
      </c>
      <c r="I65" s="79">
        <v>71913945</v>
      </c>
      <c r="J65" s="79">
        <v>73481878</v>
      </c>
      <c r="K65" s="79">
        <v>82179059</v>
      </c>
      <c r="L65" s="79">
        <v>63126280</v>
      </c>
      <c r="M65" s="79">
        <v>66619649</v>
      </c>
      <c r="N65" s="79">
        <v>60480422</v>
      </c>
      <c r="O65" s="79">
        <v>736778625</v>
      </c>
    </row>
    <row r="66" spans="2:15" ht="7.5" customHeight="1" thickTop="1">
      <c r="B66" s="76" t="s">
        <v>222</v>
      </c>
      <c r="C66" s="83">
        <v>15073441323</v>
      </c>
      <c r="D66" s="83">
        <v>14127632228</v>
      </c>
      <c r="E66" s="83">
        <v>15849286157</v>
      </c>
      <c r="F66" s="83">
        <v>15951095987</v>
      </c>
      <c r="G66" s="83">
        <v>16350865787</v>
      </c>
      <c r="H66" s="83">
        <v>16390908304</v>
      </c>
      <c r="I66" s="83">
        <v>16656686969</v>
      </c>
      <c r="J66" s="83">
        <v>16739687723</v>
      </c>
      <c r="K66" s="83">
        <v>16095258161</v>
      </c>
      <c r="L66" s="83">
        <v>16200502438</v>
      </c>
      <c r="M66" s="83">
        <v>15461133528</v>
      </c>
      <c r="N66" s="83">
        <v>15837587095</v>
      </c>
      <c r="O66" s="83">
        <v>190734085700</v>
      </c>
    </row>
    <row r="67" spans="2:15" ht="7.5" customHeight="1" thickBot="1">
      <c r="B67" s="77" t="s">
        <v>159</v>
      </c>
      <c r="C67" s="82">
        <v>121979778</v>
      </c>
      <c r="D67" s="82">
        <v>81212951</v>
      </c>
      <c r="E67" s="82">
        <v>134139543</v>
      </c>
      <c r="F67" s="82">
        <v>113640200</v>
      </c>
      <c r="G67" s="82">
        <v>103156064</v>
      </c>
      <c r="H67" s="82">
        <v>101704627</v>
      </c>
      <c r="I67" s="82">
        <v>100951131</v>
      </c>
      <c r="J67" s="82">
        <v>122219202</v>
      </c>
      <c r="K67" s="82">
        <v>109931477</v>
      </c>
      <c r="L67" s="82">
        <v>117523236</v>
      </c>
      <c r="M67" s="82">
        <v>120582426</v>
      </c>
      <c r="N67" s="82">
        <v>104550622</v>
      </c>
      <c r="O67" s="82">
        <v>1331591257</v>
      </c>
    </row>
    <row r="68" spans="2:15" ht="7.5" customHeight="1" thickTop="1">
      <c r="B68" s="78" t="s">
        <v>223</v>
      </c>
      <c r="C68" s="81">
        <v>15195421101</v>
      </c>
      <c r="D68" s="81">
        <v>14208845179</v>
      </c>
      <c r="E68" s="81">
        <v>15983425700</v>
      </c>
      <c r="F68" s="81">
        <v>16064736187</v>
      </c>
      <c r="G68" s="81">
        <v>16454021851</v>
      </c>
      <c r="H68" s="81">
        <v>16492612931</v>
      </c>
      <c r="I68" s="81">
        <v>16757638100</v>
      </c>
      <c r="J68" s="81">
        <v>16861906925</v>
      </c>
      <c r="K68" s="81">
        <v>16205189638</v>
      </c>
      <c r="L68" s="81">
        <v>16318025674</v>
      </c>
      <c r="M68" s="81">
        <v>15581715954</v>
      </c>
      <c r="N68" s="81">
        <v>15942137717</v>
      </c>
      <c r="O68" s="81">
        <v>192065676957</v>
      </c>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USDOT User</dc:creator>
  <cp:keywords/>
  <dc:description/>
  <cp:lastModifiedBy>Presmy, Tiffany (FHWA)</cp:lastModifiedBy>
  <cp:lastPrinted>2013-02-04T15:53:54Z</cp:lastPrinted>
  <dcterms:created xsi:type="dcterms:W3CDTF">2012-10-23T18:32:24Z</dcterms:created>
  <dcterms:modified xsi:type="dcterms:W3CDTF">2021-02-16T20:28:03Z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