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6" yWindow="960" windowWidth="5256" windowHeight="4752" activeTab="0"/>
  </bookViews>
  <sheets>
    <sheet name="FE-10" sheetId="1" r:id="rId1"/>
    <sheet name="HA Operation" sheetId="2" state="hidden" r:id="rId2"/>
    <sheet name="Net Receipts" sheetId="3" state="hidden" r:id="rId3"/>
    <sheet name="Sheet1" sheetId="4" state="hidden" r:id="rId4"/>
  </sheets>
  <definedNames>
    <definedName name="_xlnm.Print_Area" localSheetId="0">'FE-10'!$A$1:$J$81</definedName>
  </definedNames>
  <calcPr fullCalcOnLoad="1"/>
</workbook>
</file>

<file path=xl/sharedStrings.xml><?xml version="1.0" encoding="utf-8"?>
<sst xmlns="http://schemas.openxmlformats.org/spreadsheetml/2006/main" count="295" uniqueCount="173">
  <si>
    <t xml:space="preserve">STATUS OF THE FEDERAL HIGHWAY TRUST FUND 1/ </t>
  </si>
  <si>
    <t>ITEM</t>
  </si>
  <si>
    <t>HIGHWAY</t>
  </si>
  <si>
    <t>MASS TRANSIT</t>
  </si>
  <si>
    <t>TOTAL</t>
  </si>
  <si>
    <t>ACCOUNT</t>
  </si>
  <si>
    <t>ACCOUNT  2/</t>
  </si>
  <si>
    <t xml:space="preserve"> </t>
  </si>
  <si>
    <t xml:space="preserve">I. </t>
  </si>
  <si>
    <t xml:space="preserve">II. </t>
  </si>
  <si>
    <t>Receipts:</t>
  </si>
  <si>
    <t xml:space="preserve">A. </t>
  </si>
  <si>
    <t xml:space="preserve">1. </t>
  </si>
  <si>
    <t xml:space="preserve">Gasoline </t>
  </si>
  <si>
    <t xml:space="preserve">2. </t>
  </si>
  <si>
    <t xml:space="preserve">3. </t>
  </si>
  <si>
    <t>Diesel and special motor fuels</t>
  </si>
  <si>
    <t xml:space="preserve">4. </t>
  </si>
  <si>
    <t>Tires</t>
  </si>
  <si>
    <t xml:space="preserve">5. </t>
  </si>
  <si>
    <t>Trucks and trailers</t>
  </si>
  <si>
    <t xml:space="preserve">6. </t>
  </si>
  <si>
    <t>Federal use tax</t>
  </si>
  <si>
    <t>Total excise taxes</t>
  </si>
  <si>
    <t xml:space="preserve">B. </t>
  </si>
  <si>
    <t>Total</t>
  </si>
  <si>
    <t xml:space="preserve">C. </t>
  </si>
  <si>
    <t>To Land and Water Conservation Fund</t>
  </si>
  <si>
    <t xml:space="preserve">D. </t>
  </si>
  <si>
    <t>Net excise taxes</t>
  </si>
  <si>
    <t xml:space="preserve">E. </t>
  </si>
  <si>
    <t>Motor carrier safety fines and penalties</t>
  </si>
  <si>
    <t>Interest under Cash Management Improvement Act (net)</t>
  </si>
  <si>
    <t xml:space="preserve">F. </t>
  </si>
  <si>
    <t>Total receipts</t>
  </si>
  <si>
    <t xml:space="preserve">III. </t>
  </si>
  <si>
    <t>A.</t>
  </si>
  <si>
    <t>Federal Highway Administration</t>
  </si>
  <si>
    <t>Federal aid to highways</t>
  </si>
  <si>
    <t>Right-of-way revolving fund</t>
  </si>
  <si>
    <t>Federal Motor Carrier Safety Administration</t>
  </si>
  <si>
    <t>Federal Transit Administration</t>
  </si>
  <si>
    <t>National Highway Traffic Safety Administration</t>
  </si>
  <si>
    <t>Highway related safety grants</t>
  </si>
  <si>
    <t>Operations and research</t>
  </si>
  <si>
    <t>Highway traffic safety grants</t>
  </si>
  <si>
    <t>Federal Railroad Administration</t>
  </si>
  <si>
    <t xml:space="preserve">G. </t>
  </si>
  <si>
    <t>Total expenditures</t>
  </si>
  <si>
    <t xml:space="preserve">IV. </t>
  </si>
  <si>
    <t>Investments</t>
  </si>
  <si>
    <t>U. S. Treasury special certificates of indebtedness</t>
  </si>
  <si>
    <t>Undisbursed balances</t>
  </si>
  <si>
    <t>Total balance</t>
  </si>
  <si>
    <t xml:space="preserve">      1/  The Fund was created June 29, 1956, by the enactment of the Highway Revenue Act of 1956. </t>
  </si>
  <si>
    <t xml:space="preserve">      2/  The Mass Transit Account was established April 1, 1983, by the Surface Transportation Assistance Act of 1982.</t>
  </si>
  <si>
    <t>Highway Account</t>
  </si>
  <si>
    <t>Mass Transit Account</t>
  </si>
  <si>
    <t xml:space="preserve">Expenditures: </t>
  </si>
  <si>
    <t>Miscellaneous highway trust funds</t>
  </si>
  <si>
    <t>Other agencies</t>
  </si>
  <si>
    <t>Uninvested - held by Bureau of Public Debt</t>
  </si>
  <si>
    <t>Appalachian Development Highway System</t>
  </si>
  <si>
    <t xml:space="preserve">a. </t>
  </si>
  <si>
    <t xml:space="preserve">b. </t>
  </si>
  <si>
    <t xml:space="preserve">c. </t>
  </si>
  <si>
    <t xml:space="preserve">d. </t>
  </si>
  <si>
    <t xml:space="preserve">e. </t>
  </si>
  <si>
    <t xml:space="preserve">f. </t>
  </si>
  <si>
    <t xml:space="preserve">g. </t>
  </si>
  <si>
    <t xml:space="preserve">h. </t>
  </si>
  <si>
    <t xml:space="preserve">i. </t>
  </si>
  <si>
    <t xml:space="preserve">j. </t>
  </si>
  <si>
    <t>National driver register</t>
  </si>
  <si>
    <t>Total uninvested balance</t>
  </si>
  <si>
    <t>Uninvested - held by program agencies</t>
  </si>
  <si>
    <t>P</t>
  </si>
  <si>
    <t>Diesel</t>
  </si>
  <si>
    <t>To Sport Fish Restoration and Boating Trust Fund</t>
  </si>
  <si>
    <t>Miscellaneous Highway Trust Funds</t>
  </si>
  <si>
    <t>Gross excise taxes (transferred General Fund receipts)</t>
  </si>
  <si>
    <t>Other income</t>
  </si>
  <si>
    <t>Transfers to other funds</t>
  </si>
  <si>
    <t>Transfers between Highway Trust Fund accounts</t>
  </si>
  <si>
    <t>From Highway Account to Mass Transit Account</t>
  </si>
  <si>
    <t>From Mass Transit Account to Highway Account</t>
  </si>
  <si>
    <t xml:space="preserve">V. </t>
  </si>
  <si>
    <t>Gross Receipts</t>
  </si>
  <si>
    <t>Refunds</t>
  </si>
  <si>
    <t>Transfers to Other Trust Funds</t>
  </si>
  <si>
    <t>Net receipts</t>
  </si>
  <si>
    <t>Gasoline &amp; gasohol</t>
  </si>
  <si>
    <t>Truck Retail Tax</t>
  </si>
  <si>
    <t>Heavy Vehicle Use Tax</t>
  </si>
  <si>
    <t>Other (nontax)</t>
  </si>
  <si>
    <t>HTF Operation</t>
  </si>
  <si>
    <t>Used in Highway Program Financing Course</t>
  </si>
  <si>
    <t>Gross income</t>
  </si>
  <si>
    <t>To Sportfish Restoration and Boating Safety Trust Fund, Land &amp; Water Conservation Fund)</t>
  </si>
  <si>
    <t>Tax refunds</t>
  </si>
  <si>
    <t xml:space="preserve">   Net income</t>
  </si>
  <si>
    <t>Transfers to Mass Transit Account</t>
  </si>
  <si>
    <t>Transfers from Mass Transit Account</t>
  </si>
  <si>
    <t>Disbursements</t>
  </si>
  <si>
    <t>Income less disbursements</t>
  </si>
  <si>
    <t>Reflects impact on deficit  (Note this is NOT net of transfers)</t>
  </si>
  <si>
    <t xml:space="preserve">Opening balance:  </t>
  </si>
  <si>
    <t>May</t>
  </si>
  <si>
    <t>Civil tax penalties related to highway excise taxes</t>
  </si>
  <si>
    <t>To Airport and Airway Trust Fund &amp; General Fund (aviation kerosene)</t>
  </si>
  <si>
    <t xml:space="preserve">Total balance </t>
  </si>
  <si>
    <t xml:space="preserve">Closing Balances in Trust Fund: </t>
  </si>
  <si>
    <t>Interest income</t>
  </si>
  <si>
    <t xml:space="preserve">      3/  Effective March, 18, 2010, the Highway Trust Fund earns interest on its invested balances.</t>
  </si>
  <si>
    <t>Interest on investments (cash basis) 3/</t>
  </si>
  <si>
    <t>Highway Account - FY 2011</t>
  </si>
  <si>
    <t>Balance, beginning of FY 2011</t>
  </si>
  <si>
    <t>Balance, end of FY 2011</t>
  </si>
  <si>
    <t>(includes taxes, fines and penalties,interest, TIFIA subsidy reestimate)</t>
  </si>
  <si>
    <t>Total Highway Trust Fund</t>
  </si>
  <si>
    <t>Fuel Tax</t>
  </si>
  <si>
    <t>Truck Taxes</t>
  </si>
  <si>
    <t xml:space="preserve">  Total Taxes</t>
  </si>
  <si>
    <t>% of Total</t>
  </si>
  <si>
    <t>Net Receipts - 2012</t>
  </si>
  <si>
    <t>Receipt Comparison</t>
  </si>
  <si>
    <t>Oct</t>
  </si>
  <si>
    <t>FY 2012</t>
  </si>
  <si>
    <t>FY 2011</t>
  </si>
  <si>
    <t>&lt;--result of delayed collection of HVUT Tax that would normally have been due in August 2011, but was instead due in November 2011, thus shifted fiscal years.</t>
  </si>
  <si>
    <t>www.thetrucker.com quoting Wards Automotive</t>
  </si>
  <si>
    <t>Class 8</t>
  </si>
  <si>
    <t>% Change Class 8</t>
  </si>
  <si>
    <t>Year Over</t>
  </si>
  <si>
    <t>1996</t>
  </si>
  <si>
    <t>Units</t>
  </si>
  <si>
    <t>Year</t>
  </si>
  <si>
    <t>1997</t>
  </si>
  <si>
    <t>Jan</t>
  </si>
  <si>
    <t>1998</t>
  </si>
  <si>
    <t>Feb</t>
  </si>
  <si>
    <t>1999</t>
  </si>
  <si>
    <t>Mar</t>
  </si>
  <si>
    <t>2000</t>
  </si>
  <si>
    <t>Apr</t>
  </si>
  <si>
    <t>2001</t>
  </si>
  <si>
    <t>2002</t>
  </si>
  <si>
    <t>Jun</t>
  </si>
  <si>
    <t>2003</t>
  </si>
  <si>
    <t>Jul</t>
  </si>
  <si>
    <t>2004</t>
  </si>
  <si>
    <t>Aug</t>
  </si>
  <si>
    <t>2005</t>
  </si>
  <si>
    <t>Sep</t>
  </si>
  <si>
    <t>2006</t>
  </si>
  <si>
    <t>2007</t>
  </si>
  <si>
    <t>Nov</t>
  </si>
  <si>
    <t>2008</t>
  </si>
  <si>
    <t>Dec</t>
  </si>
  <si>
    <t>2009</t>
  </si>
  <si>
    <t>Class 8 Truck Sales</t>
  </si>
  <si>
    <t>Unit Sales</t>
  </si>
  <si>
    <t>&lt;--applies to new heavy truck tires and reflect both replacement tires and those on new trucks</t>
  </si>
  <si>
    <t>&lt;--represents the recovery from historic lows during the recession.  See unit sales data below.</t>
  </si>
  <si>
    <t>YEAR TO DATE</t>
  </si>
  <si>
    <t>October-May</t>
  </si>
  <si>
    <t>Transfer from General Fund per P.L. 114-94</t>
  </si>
  <si>
    <t>Transfer from Leaking Underground Storage Tank Trust Fund 
per P.L. 114-94</t>
  </si>
  <si>
    <t>Traffic safety fines and penalties</t>
  </si>
  <si>
    <t>Investments - U.S. Treasury special certificates of indebtedness</t>
  </si>
  <si>
    <t>OCTOBER 1, 2015 - SEPTEMBER 30, 2016</t>
  </si>
  <si>
    <t>Table FE-10</t>
  </si>
  <si>
    <t>JUNE 2017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</si>
</sst>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_);\(#,##0.000\)"/>
    <numFmt numFmtId="166" formatCode="_(* #,##0_);_(* \(#,##0\);_(* &quot;-&quot;??_);_(@_)"/>
    <numFmt numFmtId="167" formatCode="0.0%"/>
    <numFmt numFmtId="168" formatCode="[$-409]dddd\,\ mmmm\ dd\,\ yyyy"/>
    <numFmt numFmtId="169" formatCode="[$-409]h:mm:ss\ AM/PM"/>
  </numFmts>
  <fonts count="54">
    <font>
      <sz val="7"/>
      <name val="P-AVGARD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7"/>
      <color indexed="10"/>
      <name val="Arial"/>
      <family val="2"/>
    </font>
    <font>
      <sz val="8"/>
      <name val="P-AVGARD"/>
      <family val="0"/>
    </font>
    <font>
      <sz val="7"/>
      <color indexed="10"/>
      <name val="P-AVGARD"/>
      <family val="0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b/>
      <sz val="12"/>
      <color indexed="17"/>
      <name val="Arial"/>
      <family val="2"/>
    </font>
    <font>
      <sz val="7"/>
      <color indexed="17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2"/>
      <color theme="6" tint="-0.4999699890613556"/>
      <name val="Arial"/>
      <family val="2"/>
    </font>
    <font>
      <sz val="7"/>
      <color theme="6" tint="-0.4999699890613556"/>
      <name val="Arial"/>
      <family val="2"/>
    </font>
    <font>
      <b/>
      <sz val="10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/>
      <top/>
      <bottom style="thin"/>
    </border>
    <border>
      <left/>
      <right/>
      <top/>
      <bottom style="medium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4" fillId="0" borderId="10" xfId="0" applyFont="1" applyBorder="1" applyAlignment="1" applyProtection="1">
      <alignment/>
      <protection/>
    </xf>
    <xf numFmtId="43" fontId="0" fillId="0" borderId="0" xfId="42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 applyProtection="1">
      <alignment/>
      <protection/>
    </xf>
    <xf numFmtId="0" fontId="0" fillId="0" borderId="0" xfId="0" applyFill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39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/>
    </xf>
    <xf numFmtId="43" fontId="4" fillId="0" borderId="0" xfId="42" applyFont="1" applyAlignment="1">
      <alignment/>
    </xf>
    <xf numFmtId="0" fontId="6" fillId="0" borderId="14" xfId="0" applyFont="1" applyFill="1" applyBorder="1" applyAlignment="1">
      <alignment horizontal="center"/>
    </xf>
    <xf numFmtId="37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43" fontId="2" fillId="0" borderId="0" xfId="42" applyFont="1" applyFill="1" applyAlignment="1">
      <alignment/>
    </xf>
    <xf numFmtId="0" fontId="2" fillId="0" borderId="0" xfId="0" applyFont="1" applyFill="1" applyAlignment="1">
      <alignment/>
    </xf>
    <xf numFmtId="0" fontId="4" fillId="0" borderId="1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8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4" fillId="0" borderId="17" xfId="0" applyFont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43" fontId="0" fillId="0" borderId="0" xfId="0" applyNumberFormat="1" applyFill="1" applyAlignment="1">
      <alignment/>
    </xf>
    <xf numFmtId="43" fontId="2" fillId="0" borderId="0" xfId="0" applyNumberFormat="1" applyFont="1" applyFill="1" applyAlignment="1">
      <alignment/>
    </xf>
    <xf numFmtId="9" fontId="2" fillId="0" borderId="0" xfId="57" applyFont="1" applyFill="1" applyAlignment="1">
      <alignment/>
    </xf>
    <xf numFmtId="9" fontId="2" fillId="0" borderId="0" xfId="0" applyNumberFormat="1" applyFont="1" applyFill="1" applyAlignment="1">
      <alignment/>
    </xf>
    <xf numFmtId="0" fontId="0" fillId="33" borderId="0" xfId="0" applyFill="1" applyAlignment="1">
      <alignment/>
    </xf>
    <xf numFmtId="10" fontId="2" fillId="0" borderId="0" xfId="57" applyNumberFormat="1" applyFont="1" applyFill="1" applyAlignment="1">
      <alignment/>
    </xf>
    <xf numFmtId="0" fontId="3" fillId="0" borderId="0" xfId="0" applyFont="1" applyAlignment="1">
      <alignment horizontal="left"/>
    </xf>
    <xf numFmtId="0" fontId="27" fillId="0" borderId="0" xfId="54" applyFont="1" applyFill="1" applyAlignment="1">
      <alignment/>
    </xf>
    <xf numFmtId="0" fontId="28" fillId="0" borderId="0" xfId="54" applyFont="1" applyFill="1" applyAlignment="1">
      <alignment/>
    </xf>
    <xf numFmtId="0" fontId="28" fillId="0" borderId="18" xfId="54" applyFont="1" applyFill="1" applyBorder="1" applyAlignment="1">
      <alignment/>
    </xf>
    <xf numFmtId="0" fontId="28" fillId="0" borderId="18" xfId="54" applyFont="1" applyFill="1" applyBorder="1" applyAlignment="1">
      <alignment horizontal="center"/>
    </xf>
    <xf numFmtId="0" fontId="28" fillId="0" borderId="0" xfId="54" applyFont="1" applyFill="1" applyBorder="1" applyAlignment="1">
      <alignment horizontal="center" wrapText="1"/>
    </xf>
    <xf numFmtId="0" fontId="28" fillId="0" borderId="0" xfId="54" applyFont="1" applyFill="1" applyAlignment="1">
      <alignment horizontal="right"/>
    </xf>
    <xf numFmtId="0" fontId="28" fillId="0" borderId="0" xfId="54" applyFont="1" applyFill="1" applyAlignment="1" quotePrefix="1">
      <alignment/>
    </xf>
    <xf numFmtId="166" fontId="28" fillId="0" borderId="0" xfId="54" applyNumberFormat="1" applyFont="1" applyFill="1" applyAlignment="1">
      <alignment/>
    </xf>
    <xf numFmtId="9" fontId="28" fillId="0" borderId="0" xfId="54" applyNumberFormat="1" applyFont="1" applyFill="1" applyAlignment="1">
      <alignment/>
    </xf>
    <xf numFmtId="0" fontId="28" fillId="0" borderId="0" xfId="54" applyNumberFormat="1" applyFont="1" applyFill="1" applyAlignment="1">
      <alignment/>
    </xf>
    <xf numFmtId="167" fontId="28" fillId="0" borderId="0" xfId="54" applyNumberFormat="1" applyFont="1" applyFill="1" applyAlignment="1">
      <alignment/>
    </xf>
    <xf numFmtId="0" fontId="28" fillId="0" borderId="0" xfId="54" applyFont="1" applyFill="1" applyAlignment="1">
      <alignment horizontal="left"/>
    </xf>
    <xf numFmtId="166" fontId="28" fillId="0" borderId="0" xfId="42" applyNumberFormat="1" applyFont="1" applyFill="1" applyAlignment="1">
      <alignment/>
    </xf>
    <xf numFmtId="43" fontId="28" fillId="0" borderId="0" xfId="42" applyFont="1" applyFill="1" applyAlignment="1">
      <alignment/>
    </xf>
    <xf numFmtId="0" fontId="28" fillId="0" borderId="0" xfId="54" applyFont="1" applyFill="1" applyAlignment="1">
      <alignment horizontal="right" wrapText="1"/>
    </xf>
    <xf numFmtId="0" fontId="50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4" fillId="34" borderId="0" xfId="0" applyFont="1" applyFill="1" applyAlignment="1" applyProtection="1">
      <alignment horizontal="centerContinuous"/>
      <protection/>
    </xf>
    <xf numFmtId="0" fontId="4" fillId="34" borderId="0" xfId="0" applyFont="1" applyFill="1" applyAlignment="1" applyProtection="1">
      <alignment/>
      <protection/>
    </xf>
    <xf numFmtId="0" fontId="4" fillId="34" borderId="19" xfId="0" applyFont="1" applyFill="1" applyBorder="1" applyAlignment="1" applyProtection="1">
      <alignment horizontal="centerContinuous"/>
      <protection/>
    </xf>
    <xf numFmtId="0" fontId="4" fillId="34" borderId="12" xfId="0" applyFont="1" applyFill="1" applyBorder="1" applyAlignment="1" applyProtection="1">
      <alignment horizontal="centerContinuous"/>
      <protection/>
    </xf>
    <xf numFmtId="0" fontId="4" fillId="34" borderId="20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/>
      <protection/>
    </xf>
    <xf numFmtId="0" fontId="4" fillId="34" borderId="21" xfId="0" applyFont="1" applyFill="1" applyBorder="1" applyAlignment="1" applyProtection="1">
      <alignment/>
      <protection/>
    </xf>
    <xf numFmtId="0" fontId="4" fillId="34" borderId="22" xfId="0" applyFont="1" applyFill="1" applyBorder="1" applyAlignment="1" applyProtection="1">
      <alignment horizontal="right"/>
      <protection/>
    </xf>
    <xf numFmtId="0" fontId="4" fillId="34" borderId="0" xfId="0" applyFont="1" applyFill="1" applyAlignment="1" applyProtection="1">
      <alignment horizontal="right"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22" xfId="0" applyFont="1" applyFill="1" applyBorder="1" applyAlignment="1" applyProtection="1">
      <alignment/>
      <protection/>
    </xf>
    <xf numFmtId="0" fontId="4" fillId="34" borderId="20" xfId="0" applyFont="1" applyFill="1" applyBorder="1" applyAlignment="1" applyProtection="1">
      <alignment horizontal="right"/>
      <protection/>
    </xf>
    <xf numFmtId="0" fontId="4" fillId="34" borderId="23" xfId="0" applyFont="1" applyFill="1" applyBorder="1" applyAlignment="1" applyProtection="1">
      <alignment horizontal="right"/>
      <protection/>
    </xf>
    <xf numFmtId="0" fontId="4" fillId="34" borderId="0" xfId="0" applyFont="1" applyFill="1" applyAlignment="1">
      <alignment/>
    </xf>
    <xf numFmtId="49" fontId="4" fillId="34" borderId="0" xfId="0" applyNumberFormat="1" applyFont="1" applyFill="1" applyAlignment="1" applyProtection="1">
      <alignment horizontal="right"/>
      <protection/>
    </xf>
    <xf numFmtId="49" fontId="4" fillId="34" borderId="0" xfId="0" applyNumberFormat="1" applyFont="1" applyFill="1" applyAlignment="1">
      <alignment horizontal="right"/>
    </xf>
    <xf numFmtId="49" fontId="4" fillId="34" borderId="0" xfId="0" applyNumberFormat="1" applyFont="1" applyFill="1" applyAlignment="1" applyProtection="1">
      <alignment horizontal="right" vertical="top"/>
      <protection/>
    </xf>
    <xf numFmtId="0" fontId="4" fillId="34" borderId="10" xfId="0" applyFont="1" applyFill="1" applyBorder="1" applyAlignment="1" applyProtection="1">
      <alignment horizontal="right"/>
      <protection/>
    </xf>
    <xf numFmtId="0" fontId="4" fillId="34" borderId="0" xfId="0" applyFont="1" applyFill="1" applyAlignment="1" applyProtection="1">
      <alignment/>
      <protection/>
    </xf>
    <xf numFmtId="0" fontId="4" fillId="34" borderId="22" xfId="0" applyFont="1" applyFill="1" applyBorder="1" applyAlignment="1" applyProtection="1">
      <alignment horizontal="left"/>
      <protection/>
    </xf>
    <xf numFmtId="0" fontId="4" fillId="34" borderId="24" xfId="0" applyFont="1" applyFill="1" applyBorder="1" applyAlignment="1" applyProtection="1">
      <alignment horizontal="centerContinuous"/>
      <protection/>
    </xf>
    <xf numFmtId="0" fontId="4" fillId="34" borderId="15" xfId="0" applyFont="1" applyFill="1" applyBorder="1" applyAlignment="1" applyProtection="1">
      <alignment horizontal="centerContinuous"/>
      <protection/>
    </xf>
    <xf numFmtId="0" fontId="4" fillId="34" borderId="16" xfId="0" applyFont="1" applyFill="1" applyBorder="1" applyAlignment="1" applyProtection="1">
      <alignment/>
      <protection/>
    </xf>
    <xf numFmtId="3" fontId="4" fillId="34" borderId="22" xfId="0" applyNumberFormat="1" applyFont="1" applyFill="1" applyBorder="1" applyAlignment="1" applyProtection="1">
      <alignment/>
      <protection/>
    </xf>
    <xf numFmtId="3" fontId="6" fillId="34" borderId="14" xfId="0" applyNumberFormat="1" applyFont="1" applyFill="1" applyBorder="1" applyAlignment="1">
      <alignment horizontal="center"/>
    </xf>
    <xf numFmtId="3" fontId="4" fillId="34" borderId="14" xfId="0" applyNumberFormat="1" applyFont="1" applyFill="1" applyBorder="1" applyAlignment="1" applyProtection="1">
      <alignment horizontal="right"/>
      <protection/>
    </xf>
    <xf numFmtId="3" fontId="4" fillId="34" borderId="14" xfId="0" applyNumberFormat="1" applyFont="1" applyFill="1" applyBorder="1" applyAlignment="1" applyProtection="1">
      <alignment/>
      <protection/>
    </xf>
    <xf numFmtId="3" fontId="4" fillId="34" borderId="14" xfId="0" applyNumberFormat="1" applyFont="1" applyFill="1" applyBorder="1" applyAlignment="1" applyProtection="1">
      <alignment/>
      <protection/>
    </xf>
    <xf numFmtId="3" fontId="4" fillId="34" borderId="13" xfId="42" applyNumberFormat="1" applyFont="1" applyFill="1" applyBorder="1" applyAlignment="1" applyProtection="1">
      <alignment/>
      <protection/>
    </xf>
    <xf numFmtId="3" fontId="4" fillId="34" borderId="13" xfId="0" applyNumberFormat="1" applyFont="1" applyFill="1" applyBorder="1" applyAlignment="1" applyProtection="1">
      <alignment/>
      <protection/>
    </xf>
    <xf numFmtId="3" fontId="4" fillId="34" borderId="12" xfId="0" applyNumberFormat="1" applyFont="1" applyFill="1" applyBorder="1" applyAlignment="1" applyProtection="1">
      <alignment/>
      <protection/>
    </xf>
    <xf numFmtId="3" fontId="6" fillId="34" borderId="0" xfId="0" applyNumberFormat="1" applyFont="1" applyFill="1" applyAlignment="1">
      <alignment horizontal="center"/>
    </xf>
    <xf numFmtId="3" fontId="4" fillId="34" borderId="22" xfId="0" applyNumberFormat="1" applyFont="1" applyFill="1" applyBorder="1" applyAlignment="1" applyProtection="1">
      <alignment vertical="top"/>
      <protection/>
    </xf>
    <xf numFmtId="3" fontId="6" fillId="34" borderId="14" xfId="0" applyNumberFormat="1" applyFont="1" applyFill="1" applyBorder="1" applyAlignment="1">
      <alignment horizontal="center" vertical="top"/>
    </xf>
    <xf numFmtId="3" fontId="4" fillId="34" borderId="14" xfId="0" applyNumberFormat="1" applyFont="1" applyFill="1" applyBorder="1" applyAlignment="1" applyProtection="1">
      <alignment vertical="top"/>
      <protection/>
    </xf>
    <xf numFmtId="3" fontId="6" fillId="34" borderId="13" xfId="0" applyNumberFormat="1" applyFont="1" applyFill="1" applyBorder="1" applyAlignment="1">
      <alignment horizontal="center"/>
    </xf>
    <xf numFmtId="3" fontId="6" fillId="34" borderId="22" xfId="0" applyNumberFormat="1" applyFont="1" applyFill="1" applyBorder="1" applyAlignment="1">
      <alignment horizontal="center"/>
    </xf>
    <xf numFmtId="3" fontId="4" fillId="34" borderId="19" xfId="0" applyNumberFormat="1" applyFont="1" applyFill="1" applyBorder="1" applyAlignment="1" applyProtection="1">
      <alignment/>
      <protection/>
    </xf>
    <xf numFmtId="0" fontId="10" fillId="34" borderId="19" xfId="0" applyFont="1" applyFill="1" applyBorder="1" applyAlignment="1" applyProtection="1">
      <alignment horizontal="right"/>
      <protection/>
    </xf>
    <xf numFmtId="0" fontId="10" fillId="34" borderId="22" xfId="0" applyFont="1" applyFill="1" applyBorder="1" applyAlignment="1" applyProtection="1">
      <alignment horizontal="right"/>
      <protection/>
    </xf>
    <xf numFmtId="0" fontId="10" fillId="34" borderId="0" xfId="0" applyFont="1" applyFill="1" applyAlignment="1" applyProtection="1">
      <alignment/>
      <protection/>
    </xf>
    <xf numFmtId="3" fontId="10" fillId="34" borderId="22" xfId="0" applyNumberFormat="1" applyFont="1" applyFill="1" applyBorder="1" applyAlignment="1" applyProtection="1">
      <alignment/>
      <protection/>
    </xf>
    <xf numFmtId="3" fontId="10" fillId="34" borderId="12" xfId="0" applyNumberFormat="1" applyFont="1" applyFill="1" applyBorder="1" applyAlignment="1" applyProtection="1">
      <alignment/>
      <protection/>
    </xf>
    <xf numFmtId="3" fontId="10" fillId="34" borderId="14" xfId="0" applyNumberFormat="1" applyFont="1" applyFill="1" applyBorder="1" applyAlignment="1" applyProtection="1">
      <alignment/>
      <protection/>
    </xf>
    <xf numFmtId="0" fontId="10" fillId="0" borderId="12" xfId="0" applyFont="1" applyBorder="1" applyAlignment="1">
      <alignment/>
    </xf>
    <xf numFmtId="0" fontId="10" fillId="0" borderId="0" xfId="0" applyFont="1" applyAlignment="1">
      <alignment/>
    </xf>
    <xf numFmtId="0" fontId="10" fillId="34" borderId="21" xfId="0" applyFont="1" applyFill="1" applyBorder="1" applyAlignment="1" applyProtection="1">
      <alignment/>
      <protection/>
    </xf>
    <xf numFmtId="0" fontId="10" fillId="10" borderId="19" xfId="0" applyFont="1" applyFill="1" applyBorder="1" applyAlignment="1" applyProtection="1">
      <alignment horizontal="centerContinuous"/>
      <protection/>
    </xf>
    <xf numFmtId="0" fontId="10" fillId="10" borderId="21" xfId="0" applyFont="1" applyFill="1" applyBorder="1" applyAlignment="1" applyProtection="1">
      <alignment horizontal="centerContinuous"/>
      <protection/>
    </xf>
    <xf numFmtId="0" fontId="10" fillId="10" borderId="12" xfId="0" applyFont="1" applyFill="1" applyBorder="1" applyAlignment="1" applyProtection="1">
      <alignment horizontal="center"/>
      <protection/>
    </xf>
    <xf numFmtId="0" fontId="10" fillId="10" borderId="12" xfId="0" applyFont="1" applyFill="1" applyBorder="1" applyAlignment="1" applyProtection="1">
      <alignment horizontal="centerContinuous"/>
      <protection/>
    </xf>
    <xf numFmtId="0" fontId="10" fillId="10" borderId="19" xfId="0" applyFont="1" applyFill="1" applyBorder="1" applyAlignment="1" applyProtection="1">
      <alignment horizontal="center"/>
      <protection/>
    </xf>
    <xf numFmtId="0" fontId="10" fillId="10" borderId="20" xfId="0" applyFont="1" applyFill="1" applyBorder="1" applyAlignment="1" applyProtection="1">
      <alignment/>
      <protection/>
    </xf>
    <xf numFmtId="0" fontId="10" fillId="10" borderId="10" xfId="0" applyFont="1" applyFill="1" applyBorder="1" applyAlignment="1" applyProtection="1">
      <alignment/>
      <protection/>
    </xf>
    <xf numFmtId="0" fontId="10" fillId="10" borderId="22" xfId="0" applyFont="1" applyFill="1" applyBorder="1" applyAlignment="1" applyProtection="1">
      <alignment horizontal="center"/>
      <protection/>
    </xf>
    <xf numFmtId="0" fontId="10" fillId="10" borderId="22" xfId="0" applyFont="1" applyFill="1" applyBorder="1" applyAlignment="1" applyProtection="1">
      <alignment horizontal="centerContinuous"/>
      <protection/>
    </xf>
    <xf numFmtId="0" fontId="10" fillId="10" borderId="20" xfId="0" applyFont="1" applyFill="1" applyBorder="1" applyAlignment="1" applyProtection="1">
      <alignment horizontal="center"/>
      <protection/>
    </xf>
    <xf numFmtId="0" fontId="10" fillId="10" borderId="20" xfId="0" applyFont="1" applyFill="1" applyBorder="1" applyAlignment="1" applyProtection="1">
      <alignment horizontal="centerContinuous"/>
      <protection/>
    </xf>
    <xf numFmtId="0" fontId="10" fillId="10" borderId="13" xfId="0" applyFont="1" applyFill="1" applyBorder="1" applyAlignment="1" applyProtection="1">
      <alignment horizontal="centerContinuous"/>
      <protection/>
    </xf>
    <xf numFmtId="0" fontId="51" fillId="35" borderId="0" xfId="0" applyFont="1" applyFill="1" applyAlignment="1" applyProtection="1">
      <alignment horizontal="centerContinuous"/>
      <protection/>
    </xf>
    <xf numFmtId="0" fontId="52" fillId="35" borderId="0" xfId="0" applyFont="1" applyFill="1" applyAlignment="1" applyProtection="1">
      <alignment horizontal="centerContinuous"/>
      <protection/>
    </xf>
    <xf numFmtId="0" fontId="4" fillId="35" borderId="0" xfId="0" applyFont="1" applyFill="1" applyAlignment="1" applyProtection="1">
      <alignment horizontal="centerContinuous"/>
      <protection/>
    </xf>
    <xf numFmtId="0" fontId="53" fillId="35" borderId="0" xfId="0" applyFont="1" applyFill="1" applyAlignment="1" applyProtection="1">
      <alignment horizontal="centerContinuous"/>
      <protection/>
    </xf>
    <xf numFmtId="0" fontId="5" fillId="35" borderId="0" xfId="0" applyFont="1" applyFill="1" applyAlignment="1" applyProtection="1">
      <alignment horizontal="centerContinuous"/>
      <protection/>
    </xf>
    <xf numFmtId="0" fontId="4" fillId="35" borderId="0" xfId="0" applyFont="1" applyFill="1" applyAlignment="1" applyProtection="1">
      <alignment/>
      <protection/>
    </xf>
    <xf numFmtId="0" fontId="6" fillId="35" borderId="0" xfId="0" applyFont="1" applyFill="1" applyAlignment="1" applyProtection="1">
      <alignment/>
      <protection/>
    </xf>
    <xf numFmtId="14" fontId="4" fillId="35" borderId="0" xfId="0" applyNumberFormat="1" applyFont="1" applyFill="1" applyAlignment="1" applyProtection="1" quotePrefix="1">
      <alignment horizontal="right"/>
      <protection/>
    </xf>
    <xf numFmtId="0" fontId="4" fillId="35" borderId="0" xfId="0" applyFont="1" applyFill="1" applyAlignment="1">
      <alignment/>
    </xf>
    <xf numFmtId="0" fontId="10" fillId="35" borderId="0" xfId="0" applyFont="1" applyFill="1" applyAlignment="1">
      <alignment/>
    </xf>
    <xf numFmtId="43" fontId="4" fillId="35" borderId="0" xfId="0" applyNumberFormat="1" applyFont="1" applyFill="1" applyAlignment="1">
      <alignment/>
    </xf>
    <xf numFmtId="0" fontId="10" fillId="34" borderId="21" xfId="0" applyFont="1" applyFill="1" applyBorder="1" applyAlignment="1" applyProtection="1">
      <alignment horizontal="left"/>
      <protection/>
    </xf>
    <xf numFmtId="0" fontId="10" fillId="34" borderId="21" xfId="0" applyFont="1" applyFill="1" applyBorder="1" applyAlignment="1">
      <alignment horizontal="left"/>
    </xf>
    <xf numFmtId="0" fontId="10" fillId="34" borderId="15" xfId="0" applyFont="1" applyFill="1" applyBorder="1" applyAlignment="1">
      <alignment horizontal="left"/>
    </xf>
    <xf numFmtId="0" fontId="6" fillId="35" borderId="0" xfId="0" applyFont="1" applyFill="1" applyAlignment="1" applyProtection="1">
      <alignment horizontal="center"/>
      <protection/>
    </xf>
    <xf numFmtId="0" fontId="0" fillId="0" borderId="0" xfId="0" applyFont="1" applyAlignment="1" applyProtection="1">
      <alignment horizontal="left" wrapText="1"/>
      <protection/>
    </xf>
    <xf numFmtId="0" fontId="4" fillId="34" borderId="0" xfId="0" applyFont="1" applyFill="1" applyAlignment="1" applyProtection="1">
      <alignment wrapText="1"/>
      <protection/>
    </xf>
    <xf numFmtId="0" fontId="0" fillId="34" borderId="16" xfId="0" applyFill="1" applyBorder="1" applyAlignment="1">
      <alignment wrapText="1"/>
    </xf>
    <xf numFmtId="43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0"/>
  <sheetViews>
    <sheetView tabSelected="1" zoomScale="125" zoomScaleNormal="125" zoomScalePageLayoutView="0" workbookViewId="0" topLeftCell="A1">
      <selection activeCell="E27" sqref="E27"/>
    </sheetView>
  </sheetViews>
  <sheetFormatPr defaultColWidth="9.66015625" defaultRowHeight="9.75"/>
  <cols>
    <col min="1" max="1" width="3.33203125" style="3" customWidth="1"/>
    <col min="2" max="2" width="4.16015625" style="3" customWidth="1"/>
    <col min="3" max="4" width="3.83203125" style="3" customWidth="1"/>
    <col min="5" max="5" width="57" style="3" customWidth="1"/>
    <col min="6" max="6" width="19" style="3" customWidth="1"/>
    <col min="7" max="7" width="5.33203125" style="3" hidden="1" customWidth="1"/>
    <col min="8" max="8" width="19" style="3" customWidth="1"/>
    <col min="9" max="9" width="5.16015625" style="3" hidden="1" customWidth="1"/>
    <col min="10" max="10" width="19" style="3" customWidth="1"/>
    <col min="11" max="11" width="6.33203125" style="3" hidden="1" customWidth="1"/>
    <col min="12" max="12" width="10.16015625" style="3" bestFit="1" customWidth="1"/>
    <col min="13" max="16384" width="9.66015625" style="3" customWidth="1"/>
  </cols>
  <sheetData>
    <row r="1" spans="1:21" ht="15">
      <c r="A1" s="112" t="s">
        <v>0</v>
      </c>
      <c r="B1" s="113"/>
      <c r="C1" s="112"/>
      <c r="D1" s="112"/>
      <c r="E1" s="113"/>
      <c r="F1" s="114"/>
      <c r="G1" s="114"/>
      <c r="H1" s="114"/>
      <c r="I1" s="114"/>
      <c r="J1" s="114"/>
      <c r="L1" s="120"/>
      <c r="M1" s="120"/>
      <c r="N1" s="120"/>
      <c r="O1" s="120"/>
      <c r="P1" s="120"/>
      <c r="Q1" s="120"/>
      <c r="R1" s="120"/>
      <c r="S1" s="120"/>
      <c r="T1" s="120"/>
      <c r="U1" s="120"/>
    </row>
    <row r="2" spans="1:21" ht="12.75">
      <c r="A2" s="115" t="s">
        <v>170</v>
      </c>
      <c r="B2" s="114"/>
      <c r="C2" s="116"/>
      <c r="D2" s="116"/>
      <c r="E2" s="114"/>
      <c r="F2" s="114"/>
      <c r="G2" s="114"/>
      <c r="H2" s="114"/>
      <c r="I2" s="114"/>
      <c r="J2" s="114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9">
      <c r="A3" s="126"/>
      <c r="B3" s="126"/>
      <c r="C3" s="126"/>
      <c r="D3" s="126"/>
      <c r="E3" s="126"/>
      <c r="F3" s="126"/>
      <c r="G3" s="126"/>
      <c r="H3" s="126"/>
      <c r="I3" s="126"/>
      <c r="J3" s="126"/>
      <c r="L3" s="120"/>
      <c r="M3" s="120"/>
      <c r="N3" s="120"/>
      <c r="O3" s="120"/>
      <c r="P3" s="120"/>
      <c r="Q3" s="120"/>
      <c r="R3" s="120"/>
      <c r="S3" s="120"/>
      <c r="T3" s="120"/>
      <c r="U3" s="120"/>
    </row>
    <row r="4" spans="1:21" ht="9">
      <c r="A4" s="117" t="s">
        <v>171</v>
      </c>
      <c r="B4" s="117"/>
      <c r="C4" s="117"/>
      <c r="D4" s="117"/>
      <c r="E4" s="118"/>
      <c r="F4" s="117"/>
      <c r="G4" s="117"/>
      <c r="H4" s="117"/>
      <c r="I4" s="117"/>
      <c r="J4" s="119" t="s">
        <v>172</v>
      </c>
      <c r="L4" s="120"/>
      <c r="M4" s="120"/>
      <c r="N4" s="120"/>
      <c r="O4" s="120"/>
      <c r="P4" s="120"/>
      <c r="Q4" s="120"/>
      <c r="R4" s="120"/>
      <c r="S4" s="120"/>
      <c r="T4" s="120"/>
      <c r="U4" s="120"/>
    </row>
    <row r="5" spans="1:21" ht="9">
      <c r="A5" s="100" t="s">
        <v>1</v>
      </c>
      <c r="B5" s="101"/>
      <c r="C5" s="101"/>
      <c r="D5" s="101"/>
      <c r="E5" s="101"/>
      <c r="F5" s="102" t="s">
        <v>2</v>
      </c>
      <c r="G5" s="103"/>
      <c r="H5" s="104" t="s">
        <v>3</v>
      </c>
      <c r="I5" s="100"/>
      <c r="J5" s="103" t="s">
        <v>4</v>
      </c>
      <c r="K5" s="6"/>
      <c r="L5" s="120"/>
      <c r="M5" s="120"/>
      <c r="N5" s="120"/>
      <c r="O5" s="120"/>
      <c r="P5" s="120"/>
      <c r="Q5" s="120"/>
      <c r="R5" s="120"/>
      <c r="S5" s="120"/>
      <c r="T5" s="120"/>
      <c r="U5" s="120"/>
    </row>
    <row r="6" spans="1:21" ht="9">
      <c r="A6" s="105"/>
      <c r="B6" s="106"/>
      <c r="C6" s="106"/>
      <c r="D6" s="106"/>
      <c r="E6" s="106"/>
      <c r="F6" s="107" t="s">
        <v>5</v>
      </c>
      <c r="G6" s="108"/>
      <c r="H6" s="109" t="s">
        <v>6</v>
      </c>
      <c r="I6" s="110"/>
      <c r="J6" s="111" t="s">
        <v>7</v>
      </c>
      <c r="K6" s="7"/>
      <c r="L6" s="120"/>
      <c r="M6" s="120"/>
      <c r="N6" s="120"/>
      <c r="O6" s="120"/>
      <c r="P6" s="120"/>
      <c r="Q6" s="120"/>
      <c r="R6" s="120"/>
      <c r="S6" s="120"/>
      <c r="T6" s="120"/>
      <c r="U6" s="120"/>
    </row>
    <row r="7" spans="1:21" ht="9">
      <c r="A7" s="91" t="s">
        <v>8</v>
      </c>
      <c r="B7" s="99" t="s">
        <v>106</v>
      </c>
      <c r="C7" s="99"/>
      <c r="D7" s="99"/>
      <c r="E7" s="99"/>
      <c r="F7" s="55"/>
      <c r="G7" s="55"/>
      <c r="H7" s="55"/>
      <c r="I7" s="55"/>
      <c r="J7" s="56"/>
      <c r="K7" s="8"/>
      <c r="L7" s="120"/>
      <c r="M7" s="120"/>
      <c r="N7" s="120"/>
      <c r="O7" s="120"/>
      <c r="P7" s="120"/>
      <c r="Q7" s="120"/>
      <c r="R7" s="120"/>
      <c r="S7" s="120"/>
      <c r="T7" s="120"/>
      <c r="U7" s="120"/>
    </row>
    <row r="8" spans="1:21" ht="9">
      <c r="A8" s="60"/>
      <c r="B8" s="61" t="s">
        <v>11</v>
      </c>
      <c r="C8" s="62" t="s">
        <v>169</v>
      </c>
      <c r="D8" s="62"/>
      <c r="E8" s="62"/>
      <c r="F8" s="76">
        <v>5408941743.81</v>
      </c>
      <c r="G8" s="77"/>
      <c r="H8" s="76">
        <v>2258253852.57</v>
      </c>
      <c r="I8" s="77" t="s">
        <v>76</v>
      </c>
      <c r="J8" s="78">
        <v>7667195596.380001</v>
      </c>
      <c r="K8" s="9" t="s">
        <v>76</v>
      </c>
      <c r="L8" s="120"/>
      <c r="M8" s="120"/>
      <c r="N8" s="120"/>
      <c r="O8" s="120"/>
      <c r="P8" s="120"/>
      <c r="Q8" s="120"/>
      <c r="R8" s="120"/>
      <c r="S8" s="120"/>
      <c r="T8" s="120"/>
      <c r="U8" s="120"/>
    </row>
    <row r="9" spans="1:21" ht="9">
      <c r="A9" s="63"/>
      <c r="B9" s="61" t="s">
        <v>24</v>
      </c>
      <c r="C9" s="62" t="s">
        <v>61</v>
      </c>
      <c r="D9" s="62"/>
      <c r="E9" s="62"/>
      <c r="F9" s="76">
        <v>2381537779.34</v>
      </c>
      <c r="G9" s="77"/>
      <c r="H9" s="76">
        <v>299454632.43</v>
      </c>
      <c r="I9" s="77" t="s">
        <v>76</v>
      </c>
      <c r="J9" s="79">
        <v>2680992411.77</v>
      </c>
      <c r="K9" s="9" t="s">
        <v>76</v>
      </c>
      <c r="L9" s="120"/>
      <c r="M9" s="120"/>
      <c r="N9" s="120"/>
      <c r="O9" s="120"/>
      <c r="P9" s="120"/>
      <c r="Q9" s="120"/>
      <c r="R9" s="120"/>
      <c r="S9" s="120"/>
      <c r="T9" s="120"/>
      <c r="U9" s="120"/>
    </row>
    <row r="10" spans="1:21" ht="9">
      <c r="A10" s="63"/>
      <c r="B10" s="61" t="s">
        <v>26</v>
      </c>
      <c r="C10" s="62" t="s">
        <v>75</v>
      </c>
      <c r="D10" s="62"/>
      <c r="E10" s="62"/>
      <c r="F10" s="80">
        <v>1249878107.0900002</v>
      </c>
      <c r="G10" s="77"/>
      <c r="H10" s="80">
        <v>311682510.67</v>
      </c>
      <c r="I10" s="77" t="s">
        <v>76</v>
      </c>
      <c r="J10" s="79">
        <v>1561560617.7600002</v>
      </c>
      <c r="K10" s="9" t="s">
        <v>76</v>
      </c>
      <c r="L10" s="120"/>
      <c r="M10" s="120"/>
      <c r="N10" s="120"/>
      <c r="O10" s="120"/>
      <c r="P10" s="120"/>
      <c r="Q10" s="120"/>
      <c r="R10" s="120"/>
      <c r="S10" s="120"/>
      <c r="T10" s="120"/>
      <c r="U10" s="120"/>
    </row>
    <row r="11" spans="1:21" ht="9">
      <c r="A11" s="64"/>
      <c r="B11" s="65" t="s">
        <v>28</v>
      </c>
      <c r="C11" s="58" t="s">
        <v>53</v>
      </c>
      <c r="D11" s="58"/>
      <c r="E11" s="58"/>
      <c r="F11" s="81">
        <v>9040357630.240002</v>
      </c>
      <c r="G11" s="77" t="s">
        <v>76</v>
      </c>
      <c r="H11" s="82">
        <v>2869390995.67</v>
      </c>
      <c r="I11" s="77" t="s">
        <v>76</v>
      </c>
      <c r="J11" s="82">
        <v>11909748625.910002</v>
      </c>
      <c r="K11" s="9" t="s">
        <v>76</v>
      </c>
      <c r="L11" s="120"/>
      <c r="M11" s="120"/>
      <c r="N11" s="120"/>
      <c r="O11" s="120"/>
      <c r="P11" s="120"/>
      <c r="Q11" s="120"/>
      <c r="R11" s="120"/>
      <c r="S11" s="120"/>
      <c r="T11" s="120"/>
      <c r="U11" s="120"/>
    </row>
    <row r="12" spans="1:21" s="98" customFormat="1" ht="9">
      <c r="A12" s="92" t="s">
        <v>9</v>
      </c>
      <c r="B12" s="93" t="s">
        <v>10</v>
      </c>
      <c r="C12" s="93"/>
      <c r="D12" s="93"/>
      <c r="E12" s="93"/>
      <c r="F12" s="94"/>
      <c r="G12" s="95"/>
      <c r="H12" s="94"/>
      <c r="I12" s="95"/>
      <c r="J12" s="96"/>
      <c r="K12" s="97"/>
      <c r="L12" s="121"/>
      <c r="M12" s="121"/>
      <c r="N12" s="121"/>
      <c r="O12" s="121"/>
      <c r="P12" s="121"/>
      <c r="Q12" s="121"/>
      <c r="R12" s="121"/>
      <c r="S12" s="121"/>
      <c r="T12" s="121"/>
      <c r="U12" s="121"/>
    </row>
    <row r="13" spans="1:21" ht="9">
      <c r="A13" s="63"/>
      <c r="B13" s="61" t="s">
        <v>11</v>
      </c>
      <c r="C13" s="54" t="s">
        <v>80</v>
      </c>
      <c r="D13" s="54"/>
      <c r="E13" s="54"/>
      <c r="F13" s="76"/>
      <c r="G13" s="76"/>
      <c r="H13" s="76"/>
      <c r="I13" s="76"/>
      <c r="J13" s="80"/>
      <c r="K13" s="8"/>
      <c r="L13" s="120"/>
      <c r="M13" s="120"/>
      <c r="N13" s="120"/>
      <c r="O13" s="120"/>
      <c r="P13" s="120"/>
      <c r="Q13" s="120"/>
      <c r="R13" s="120"/>
      <c r="S13" s="120"/>
      <c r="T13" s="120"/>
      <c r="U13" s="120"/>
    </row>
    <row r="14" spans="1:21" ht="9">
      <c r="A14" s="63"/>
      <c r="B14" s="54"/>
      <c r="C14" s="61" t="s">
        <v>12</v>
      </c>
      <c r="D14" s="54" t="s">
        <v>13</v>
      </c>
      <c r="E14" s="66"/>
      <c r="F14" s="80">
        <v>22052838836.44</v>
      </c>
      <c r="G14" s="77"/>
      <c r="H14" s="80">
        <v>4084916107.01</v>
      </c>
      <c r="I14" s="77" t="s">
        <v>76</v>
      </c>
      <c r="J14" s="80">
        <v>26137754943.449997</v>
      </c>
      <c r="K14" s="9" t="s">
        <v>76</v>
      </c>
      <c r="L14" s="120"/>
      <c r="M14" s="120"/>
      <c r="N14" s="120"/>
      <c r="O14" s="120"/>
      <c r="P14" s="120"/>
      <c r="Q14" s="120"/>
      <c r="R14" s="120"/>
      <c r="S14" s="120"/>
      <c r="T14" s="120"/>
      <c r="U14" s="120"/>
    </row>
    <row r="15" spans="1:21" ht="9">
      <c r="A15" s="63"/>
      <c r="B15" s="54"/>
      <c r="C15" s="61" t="s">
        <v>14</v>
      </c>
      <c r="D15" s="54" t="s">
        <v>16</v>
      </c>
      <c r="E15" s="66"/>
      <c r="F15" s="80">
        <v>9055120549.77</v>
      </c>
      <c r="G15" s="77"/>
      <c r="H15" s="80">
        <v>1205001956.67</v>
      </c>
      <c r="I15" s="77" t="s">
        <v>76</v>
      </c>
      <c r="J15" s="80">
        <v>10260122506.44</v>
      </c>
      <c r="K15" s="9" t="s">
        <v>76</v>
      </c>
      <c r="L15" s="120"/>
      <c r="M15" s="120"/>
      <c r="N15" s="120"/>
      <c r="O15" s="120"/>
      <c r="P15" s="120"/>
      <c r="Q15" s="120"/>
      <c r="R15" s="120"/>
      <c r="S15" s="120"/>
      <c r="T15" s="120"/>
      <c r="U15" s="120"/>
    </row>
    <row r="16" spans="1:21" ht="9">
      <c r="A16" s="63"/>
      <c r="B16" s="54"/>
      <c r="C16" s="61" t="s">
        <v>15</v>
      </c>
      <c r="D16" s="54" t="s">
        <v>18</v>
      </c>
      <c r="E16" s="66"/>
      <c r="F16" s="80">
        <v>478090440.27</v>
      </c>
      <c r="G16" s="77"/>
      <c r="H16" s="80">
        <v>0</v>
      </c>
      <c r="I16" s="84"/>
      <c r="J16" s="80">
        <v>478090440.27</v>
      </c>
      <c r="K16" s="9" t="s">
        <v>76</v>
      </c>
      <c r="L16" s="120"/>
      <c r="M16" s="120"/>
      <c r="N16" s="120"/>
      <c r="O16" s="120"/>
      <c r="P16" s="120"/>
      <c r="Q16" s="120"/>
      <c r="R16" s="120"/>
      <c r="S16" s="120"/>
      <c r="T16" s="120"/>
      <c r="U16" s="120"/>
    </row>
    <row r="17" spans="1:21" ht="9">
      <c r="A17" s="63"/>
      <c r="B17" s="54"/>
      <c r="C17" s="61" t="s">
        <v>17</v>
      </c>
      <c r="D17" s="54" t="s">
        <v>20</v>
      </c>
      <c r="E17" s="66"/>
      <c r="F17" s="80">
        <v>4265611187.26</v>
      </c>
      <c r="G17" s="77"/>
      <c r="H17" s="80">
        <v>0</v>
      </c>
      <c r="I17" s="84"/>
      <c r="J17" s="80">
        <v>4265611187.26</v>
      </c>
      <c r="K17" s="9" t="s">
        <v>76</v>
      </c>
      <c r="L17" s="120"/>
      <c r="M17" s="120"/>
      <c r="N17" s="120"/>
      <c r="O17" s="120"/>
      <c r="P17" s="120"/>
      <c r="Q17" s="120"/>
      <c r="R17" s="120"/>
      <c r="S17" s="120"/>
      <c r="T17" s="120"/>
      <c r="U17" s="120"/>
    </row>
    <row r="18" spans="1:21" ht="9">
      <c r="A18" s="63"/>
      <c r="B18" s="54"/>
      <c r="C18" s="61" t="s">
        <v>19</v>
      </c>
      <c r="D18" s="54" t="s">
        <v>22</v>
      </c>
      <c r="E18" s="66"/>
      <c r="F18" s="80">
        <v>1187832324.57</v>
      </c>
      <c r="G18" s="77"/>
      <c r="H18" s="80">
        <v>0</v>
      </c>
      <c r="I18" s="84"/>
      <c r="J18" s="80">
        <v>1187832324.57</v>
      </c>
      <c r="K18" s="9" t="s">
        <v>76</v>
      </c>
      <c r="L18" s="120"/>
      <c r="M18" s="120"/>
      <c r="N18" s="120"/>
      <c r="O18" s="120"/>
      <c r="P18" s="120"/>
      <c r="Q18" s="120"/>
      <c r="R18" s="120"/>
      <c r="S18" s="120"/>
      <c r="T18" s="120"/>
      <c r="U18" s="120"/>
    </row>
    <row r="19" spans="1:21" ht="9">
      <c r="A19" s="63"/>
      <c r="B19" s="54"/>
      <c r="C19" s="61" t="s">
        <v>21</v>
      </c>
      <c r="D19" s="54" t="s">
        <v>23</v>
      </c>
      <c r="E19" s="66"/>
      <c r="F19" s="80">
        <v>37039493338.31</v>
      </c>
      <c r="G19" s="77" t="s">
        <v>76</v>
      </c>
      <c r="H19" s="80">
        <v>5289918063.68</v>
      </c>
      <c r="I19" s="77" t="s">
        <v>76</v>
      </c>
      <c r="J19" s="80">
        <v>42329411401.99</v>
      </c>
      <c r="K19" s="9" t="s">
        <v>76</v>
      </c>
      <c r="L19" s="120"/>
      <c r="M19" s="120"/>
      <c r="N19" s="120"/>
      <c r="O19" s="120"/>
      <c r="P19" s="120"/>
      <c r="Q19" s="120"/>
      <c r="R19" s="120"/>
      <c r="S19" s="120"/>
      <c r="T19" s="120"/>
      <c r="U19" s="120"/>
    </row>
    <row r="20" spans="1:21" ht="9">
      <c r="A20" s="63"/>
      <c r="B20" s="61" t="s">
        <v>24</v>
      </c>
      <c r="C20" s="54" t="s">
        <v>82</v>
      </c>
      <c r="D20" s="54"/>
      <c r="E20" s="54"/>
      <c r="F20" s="76"/>
      <c r="G20" s="77"/>
      <c r="H20" s="76"/>
      <c r="I20" s="77"/>
      <c r="J20" s="80"/>
      <c r="K20" s="9"/>
      <c r="L20" s="120"/>
      <c r="M20" s="120"/>
      <c r="N20" s="120"/>
      <c r="O20" s="120"/>
      <c r="P20" s="120"/>
      <c r="Q20" s="120"/>
      <c r="R20" s="120"/>
      <c r="S20" s="120"/>
      <c r="T20" s="120"/>
      <c r="U20" s="120"/>
    </row>
    <row r="21" spans="1:21" s="11" customFormat="1" ht="9">
      <c r="A21" s="63"/>
      <c r="B21" s="54"/>
      <c r="C21" s="67" t="s">
        <v>12</v>
      </c>
      <c r="D21" s="54" t="s">
        <v>27</v>
      </c>
      <c r="E21" s="66"/>
      <c r="F21" s="76">
        <v>840000</v>
      </c>
      <c r="G21" s="77"/>
      <c r="H21" s="76">
        <v>160000</v>
      </c>
      <c r="I21" s="77" t="s">
        <v>76</v>
      </c>
      <c r="J21" s="80">
        <v>1000000</v>
      </c>
      <c r="K21" s="16" t="s">
        <v>76</v>
      </c>
      <c r="L21" s="120"/>
      <c r="M21" s="120"/>
      <c r="N21" s="120"/>
      <c r="O21" s="120"/>
      <c r="P21" s="120"/>
      <c r="Q21" s="120"/>
      <c r="R21" s="120"/>
      <c r="S21" s="120"/>
      <c r="T21" s="120"/>
      <c r="U21" s="120"/>
    </row>
    <row r="22" spans="1:21" s="11" customFormat="1" ht="9">
      <c r="A22" s="63"/>
      <c r="B22" s="54"/>
      <c r="C22" s="67" t="s">
        <v>14</v>
      </c>
      <c r="D22" s="54" t="s">
        <v>78</v>
      </c>
      <c r="E22" s="66"/>
      <c r="F22" s="76">
        <v>380663000</v>
      </c>
      <c r="G22" s="77"/>
      <c r="H22" s="76">
        <v>48591000</v>
      </c>
      <c r="I22" s="77" t="s">
        <v>76</v>
      </c>
      <c r="J22" s="80">
        <v>429254000</v>
      </c>
      <c r="K22" s="16" t="s">
        <v>76</v>
      </c>
      <c r="L22" s="120"/>
      <c r="M22" s="120"/>
      <c r="N22" s="120"/>
      <c r="O22" s="120"/>
      <c r="P22" s="120"/>
      <c r="Q22" s="120"/>
      <c r="R22" s="120"/>
      <c r="S22" s="120"/>
      <c r="T22" s="120"/>
      <c r="U22" s="120"/>
    </row>
    <row r="23" spans="1:21" ht="9">
      <c r="A23" s="63"/>
      <c r="B23" s="54"/>
      <c r="C23" s="68" t="s">
        <v>15</v>
      </c>
      <c r="D23" s="54" t="s">
        <v>109</v>
      </c>
      <c r="E23" s="66"/>
      <c r="F23" s="76">
        <v>595602758.2</v>
      </c>
      <c r="G23" s="77"/>
      <c r="H23" s="76">
        <v>79453784.58</v>
      </c>
      <c r="I23" s="77"/>
      <c r="J23" s="80">
        <v>675056542.7800001</v>
      </c>
      <c r="K23" s="9"/>
      <c r="L23" s="120"/>
      <c r="M23" s="120"/>
      <c r="N23" s="120"/>
      <c r="O23" s="120"/>
      <c r="P23" s="120"/>
      <c r="Q23" s="120"/>
      <c r="R23" s="120"/>
      <c r="S23" s="120"/>
      <c r="T23" s="120"/>
      <c r="U23" s="120"/>
    </row>
    <row r="24" spans="1:21" ht="9">
      <c r="A24" s="63"/>
      <c r="B24" s="54"/>
      <c r="C24" s="68" t="s">
        <v>17</v>
      </c>
      <c r="D24" s="54" t="s">
        <v>25</v>
      </c>
      <c r="E24" s="66"/>
      <c r="F24" s="76">
        <v>977105758.2</v>
      </c>
      <c r="G24" s="77" t="s">
        <v>76</v>
      </c>
      <c r="H24" s="76">
        <v>128204784.58</v>
      </c>
      <c r="I24" s="77" t="s">
        <v>76</v>
      </c>
      <c r="J24" s="80">
        <v>1105310542.78</v>
      </c>
      <c r="K24" s="9" t="s">
        <v>76</v>
      </c>
      <c r="L24" s="120"/>
      <c r="M24" s="120"/>
      <c r="N24" s="120"/>
      <c r="O24" s="120"/>
      <c r="P24" s="120"/>
      <c r="Q24" s="120"/>
      <c r="R24" s="120"/>
      <c r="S24" s="120"/>
      <c r="T24" s="120"/>
      <c r="U24" s="120"/>
    </row>
    <row r="25" spans="1:21" ht="9">
      <c r="A25" s="63"/>
      <c r="B25" s="61" t="s">
        <v>26</v>
      </c>
      <c r="C25" s="54" t="s">
        <v>29</v>
      </c>
      <c r="D25" s="54"/>
      <c r="E25" s="54"/>
      <c r="F25" s="76">
        <v>36062387580.11</v>
      </c>
      <c r="G25" s="77" t="s">
        <v>76</v>
      </c>
      <c r="H25" s="76">
        <v>5161713279.1</v>
      </c>
      <c r="I25" s="77" t="s">
        <v>76</v>
      </c>
      <c r="J25" s="80">
        <v>41224100859.21</v>
      </c>
      <c r="K25" s="9" t="s">
        <v>76</v>
      </c>
      <c r="L25" s="120"/>
      <c r="M25" s="120"/>
      <c r="N25" s="120"/>
      <c r="O25" s="120"/>
      <c r="P25" s="120"/>
      <c r="Q25" s="120"/>
      <c r="R25" s="120"/>
      <c r="S25" s="120"/>
      <c r="T25" s="120"/>
      <c r="U25" s="120"/>
    </row>
    <row r="26" spans="1:21" ht="9">
      <c r="A26" s="63"/>
      <c r="B26" s="61" t="s">
        <v>28</v>
      </c>
      <c r="C26" s="54" t="s">
        <v>112</v>
      </c>
      <c r="D26" s="54"/>
      <c r="E26" s="54"/>
      <c r="F26" s="76"/>
      <c r="G26" s="77"/>
      <c r="H26" s="76"/>
      <c r="I26" s="77"/>
      <c r="J26" s="80"/>
      <c r="K26" s="9"/>
      <c r="L26" s="120"/>
      <c r="M26" s="120"/>
      <c r="N26" s="120"/>
      <c r="O26" s="120"/>
      <c r="P26" s="120"/>
      <c r="Q26" s="120"/>
      <c r="R26" s="120"/>
      <c r="S26" s="120"/>
      <c r="T26" s="120"/>
      <c r="U26" s="120"/>
    </row>
    <row r="27" spans="1:21" s="11" customFormat="1" ht="9">
      <c r="A27" s="63"/>
      <c r="B27" s="61"/>
      <c r="C27" s="67" t="s">
        <v>12</v>
      </c>
      <c r="D27" s="54" t="s">
        <v>114</v>
      </c>
      <c r="E27" s="54"/>
      <c r="F27" s="76">
        <v>91948333.21</v>
      </c>
      <c r="G27" s="77"/>
      <c r="H27" s="76">
        <v>31900929.65</v>
      </c>
      <c r="I27" s="77"/>
      <c r="J27" s="80">
        <v>123849262.85999998</v>
      </c>
      <c r="K27" s="16"/>
      <c r="L27" s="120"/>
      <c r="M27" s="120"/>
      <c r="N27" s="120"/>
      <c r="O27" s="120"/>
      <c r="P27" s="120"/>
      <c r="Q27" s="120"/>
      <c r="R27" s="120"/>
      <c r="S27" s="120"/>
      <c r="T27" s="120"/>
      <c r="U27" s="120"/>
    </row>
    <row r="28" spans="1:21" ht="9">
      <c r="A28" s="63"/>
      <c r="B28" s="61"/>
      <c r="C28" s="67" t="s">
        <v>14</v>
      </c>
      <c r="D28" s="54" t="s">
        <v>32</v>
      </c>
      <c r="E28" s="54"/>
      <c r="F28" s="76">
        <v>17660</v>
      </c>
      <c r="G28" s="77"/>
      <c r="H28" s="76">
        <v>-70</v>
      </c>
      <c r="I28" s="77" t="s">
        <v>76</v>
      </c>
      <c r="J28" s="80">
        <v>17590</v>
      </c>
      <c r="K28" s="9"/>
      <c r="L28" s="120"/>
      <c r="M28" s="120"/>
      <c r="N28" s="120"/>
      <c r="O28" s="120"/>
      <c r="P28" s="120"/>
      <c r="Q28" s="120"/>
      <c r="R28" s="120"/>
      <c r="S28" s="120"/>
      <c r="T28" s="120"/>
      <c r="U28" s="120"/>
    </row>
    <row r="29" spans="1:21" ht="9">
      <c r="A29" s="63"/>
      <c r="B29" s="61"/>
      <c r="C29" s="67" t="s">
        <v>15</v>
      </c>
      <c r="D29" s="54" t="s">
        <v>25</v>
      </c>
      <c r="E29" s="54"/>
      <c r="F29" s="76">
        <v>91965993.21</v>
      </c>
      <c r="G29" s="77"/>
      <c r="H29" s="76">
        <v>31900859.65</v>
      </c>
      <c r="I29" s="77"/>
      <c r="J29" s="80">
        <v>123866852.85999998</v>
      </c>
      <c r="K29" s="9"/>
      <c r="L29" s="120"/>
      <c r="M29" s="120"/>
      <c r="N29" s="120"/>
      <c r="O29" s="120"/>
      <c r="P29" s="120"/>
      <c r="Q29" s="120"/>
      <c r="R29" s="120"/>
      <c r="S29" s="120"/>
      <c r="T29" s="120"/>
      <c r="U29" s="120"/>
    </row>
    <row r="30" spans="1:21" ht="9">
      <c r="A30" s="63"/>
      <c r="B30" s="61" t="s">
        <v>30</v>
      </c>
      <c r="C30" s="54" t="s">
        <v>81</v>
      </c>
      <c r="D30" s="54"/>
      <c r="E30" s="54"/>
      <c r="F30" s="76"/>
      <c r="G30" s="77"/>
      <c r="H30" s="76"/>
      <c r="I30" s="77"/>
      <c r="J30" s="80"/>
      <c r="K30" s="9"/>
      <c r="L30" s="120"/>
      <c r="M30" s="120"/>
      <c r="N30" s="120"/>
      <c r="O30" s="120"/>
      <c r="P30" s="120"/>
      <c r="Q30" s="120"/>
      <c r="R30" s="120"/>
      <c r="S30" s="120"/>
      <c r="T30" s="120"/>
      <c r="U30" s="120"/>
    </row>
    <row r="31" spans="1:21" s="11" customFormat="1" ht="9">
      <c r="A31" s="63"/>
      <c r="B31" s="54"/>
      <c r="C31" s="61" t="s">
        <v>12</v>
      </c>
      <c r="D31" s="54" t="s">
        <v>31</v>
      </c>
      <c r="E31" s="66"/>
      <c r="F31" s="76">
        <v>24063363.96</v>
      </c>
      <c r="G31" s="77"/>
      <c r="H31" s="76">
        <v>0</v>
      </c>
      <c r="I31" s="77" t="s">
        <v>76</v>
      </c>
      <c r="J31" s="80">
        <v>24063363.96</v>
      </c>
      <c r="K31" s="16" t="s">
        <v>76</v>
      </c>
      <c r="L31" s="120"/>
      <c r="M31" s="120"/>
      <c r="N31" s="120"/>
      <c r="O31" s="120"/>
      <c r="P31" s="120"/>
      <c r="Q31" s="120"/>
      <c r="R31" s="120"/>
      <c r="S31" s="120"/>
      <c r="T31" s="120"/>
      <c r="U31" s="120"/>
    </row>
    <row r="32" spans="1:21" s="11" customFormat="1" ht="9">
      <c r="A32" s="63"/>
      <c r="B32" s="54"/>
      <c r="C32" s="61" t="s">
        <v>14</v>
      </c>
      <c r="D32" s="54" t="s">
        <v>108</v>
      </c>
      <c r="E32" s="66"/>
      <c r="F32" s="76">
        <v>871265</v>
      </c>
      <c r="G32" s="77"/>
      <c r="H32" s="76">
        <v>0</v>
      </c>
      <c r="I32" s="77"/>
      <c r="J32" s="80">
        <v>871265</v>
      </c>
      <c r="K32" s="16"/>
      <c r="L32" s="120"/>
      <c r="M32" s="120"/>
      <c r="N32" s="120"/>
      <c r="O32" s="120"/>
      <c r="P32" s="120"/>
      <c r="Q32" s="120"/>
      <c r="R32" s="120"/>
      <c r="S32" s="120"/>
      <c r="T32" s="120"/>
      <c r="U32" s="120"/>
    </row>
    <row r="33" spans="1:21" s="11" customFormat="1" ht="9">
      <c r="A33" s="63"/>
      <c r="B33" s="54"/>
      <c r="C33" s="67" t="s">
        <v>15</v>
      </c>
      <c r="D33" s="54" t="s">
        <v>168</v>
      </c>
      <c r="E33" s="66"/>
      <c r="F33" s="76">
        <v>94578120.33</v>
      </c>
      <c r="G33" s="77"/>
      <c r="H33" s="76">
        <v>0</v>
      </c>
      <c r="I33" s="77"/>
      <c r="J33" s="80">
        <v>94578120.33</v>
      </c>
      <c r="K33" s="16"/>
      <c r="L33" s="120"/>
      <c r="M33" s="120"/>
      <c r="N33" s="120"/>
      <c r="O33" s="120"/>
      <c r="P33" s="120"/>
      <c r="Q33" s="120"/>
      <c r="R33" s="120"/>
      <c r="S33" s="120"/>
      <c r="T33" s="120"/>
      <c r="U33" s="120"/>
    </row>
    <row r="34" spans="1:21" s="11" customFormat="1" ht="9">
      <c r="A34" s="63"/>
      <c r="B34" s="54"/>
      <c r="C34" s="69" t="s">
        <v>17</v>
      </c>
      <c r="D34" s="54" t="s">
        <v>166</v>
      </c>
      <c r="E34" s="66"/>
      <c r="F34" s="76">
        <v>51900000000</v>
      </c>
      <c r="G34" s="77"/>
      <c r="H34" s="76">
        <v>18100000000</v>
      </c>
      <c r="I34" s="77"/>
      <c r="J34" s="80">
        <v>70000000000</v>
      </c>
      <c r="K34" s="16"/>
      <c r="L34" s="120"/>
      <c r="M34" s="120"/>
      <c r="N34" s="120"/>
      <c r="O34" s="120"/>
      <c r="P34" s="120"/>
      <c r="Q34" s="120"/>
      <c r="R34" s="120"/>
      <c r="S34" s="120"/>
      <c r="T34" s="120"/>
      <c r="U34" s="120"/>
    </row>
    <row r="35" spans="1:21" s="11" customFormat="1" ht="16.5" customHeight="1">
      <c r="A35" s="63"/>
      <c r="B35" s="54"/>
      <c r="C35" s="69" t="s">
        <v>19</v>
      </c>
      <c r="D35" s="128" t="s">
        <v>167</v>
      </c>
      <c r="E35" s="129"/>
      <c r="F35" s="85">
        <v>100000000</v>
      </c>
      <c r="G35" s="77"/>
      <c r="H35" s="85">
        <v>0</v>
      </c>
      <c r="I35" s="86"/>
      <c r="J35" s="87">
        <v>100000000</v>
      </c>
      <c r="K35" s="16"/>
      <c r="L35" s="120"/>
      <c r="M35" s="120"/>
      <c r="N35" s="120"/>
      <c r="O35" s="120"/>
      <c r="P35" s="120"/>
      <c r="Q35" s="120"/>
      <c r="R35" s="120"/>
      <c r="S35" s="120"/>
      <c r="T35" s="120"/>
      <c r="U35" s="120"/>
    </row>
    <row r="36" spans="1:21" ht="9">
      <c r="A36" s="63"/>
      <c r="B36" s="54"/>
      <c r="C36" s="67" t="s">
        <v>21</v>
      </c>
      <c r="D36" s="54" t="s">
        <v>25</v>
      </c>
      <c r="E36" s="66"/>
      <c r="F36" s="76">
        <v>52119512749.29</v>
      </c>
      <c r="G36" s="77" t="s">
        <v>76</v>
      </c>
      <c r="H36" s="76">
        <v>18100000000</v>
      </c>
      <c r="I36" s="77" t="s">
        <v>76</v>
      </c>
      <c r="J36" s="80">
        <v>70219512749.29001</v>
      </c>
      <c r="K36" s="9" t="s">
        <v>76</v>
      </c>
      <c r="L36" s="120"/>
      <c r="M36" s="120"/>
      <c r="N36" s="120"/>
      <c r="O36" s="120"/>
      <c r="P36" s="120"/>
      <c r="Q36" s="120"/>
      <c r="R36" s="120"/>
      <c r="S36" s="120"/>
      <c r="T36" s="120"/>
      <c r="U36" s="120"/>
    </row>
    <row r="37" spans="1:21" ht="9">
      <c r="A37" s="63"/>
      <c r="B37" s="70" t="s">
        <v>33</v>
      </c>
      <c r="C37" s="58" t="s">
        <v>34</v>
      </c>
      <c r="D37" s="58"/>
      <c r="E37" s="58"/>
      <c r="F37" s="82">
        <v>88273866322.61</v>
      </c>
      <c r="G37" s="88" t="s">
        <v>76</v>
      </c>
      <c r="H37" s="82">
        <v>23293614138.75</v>
      </c>
      <c r="I37" s="88" t="s">
        <v>76</v>
      </c>
      <c r="J37" s="82">
        <v>111567480461.36</v>
      </c>
      <c r="K37" s="9" t="s">
        <v>76</v>
      </c>
      <c r="L37" s="120"/>
      <c r="M37" s="120"/>
      <c r="N37" s="120"/>
      <c r="O37" s="120"/>
      <c r="P37" s="120"/>
      <c r="Q37" s="120"/>
      <c r="R37" s="120"/>
      <c r="S37" s="120"/>
      <c r="T37" s="120"/>
      <c r="U37" s="120"/>
    </row>
    <row r="38" spans="1:21" s="11" customFormat="1" ht="9">
      <c r="A38" s="91" t="s">
        <v>35</v>
      </c>
      <c r="B38" s="123" t="s">
        <v>83</v>
      </c>
      <c r="C38" s="124"/>
      <c r="D38" s="124"/>
      <c r="E38" s="125"/>
      <c r="F38" s="76"/>
      <c r="G38" s="89"/>
      <c r="H38" s="76"/>
      <c r="I38" s="89"/>
      <c r="J38" s="80"/>
      <c r="K38" s="16"/>
      <c r="L38" s="120"/>
      <c r="M38" s="120"/>
      <c r="N38" s="120"/>
      <c r="O38" s="120"/>
      <c r="P38" s="120"/>
      <c r="Q38" s="120"/>
      <c r="R38" s="120"/>
      <c r="S38" s="120"/>
      <c r="T38" s="120"/>
      <c r="U38" s="120"/>
    </row>
    <row r="39" spans="1:21" s="11" customFormat="1" ht="9">
      <c r="A39" s="63"/>
      <c r="B39" s="61" t="s">
        <v>11</v>
      </c>
      <c r="C39" s="54" t="s">
        <v>84</v>
      </c>
      <c r="D39" s="54"/>
      <c r="E39" s="54"/>
      <c r="F39" s="76">
        <v>-1170000000</v>
      </c>
      <c r="G39" s="89"/>
      <c r="H39" s="76">
        <v>1170000000</v>
      </c>
      <c r="I39" s="89"/>
      <c r="J39" s="80">
        <v>0</v>
      </c>
      <c r="K39" s="16"/>
      <c r="L39" s="120"/>
      <c r="M39" s="120"/>
      <c r="N39" s="120"/>
      <c r="O39" s="120"/>
      <c r="P39" s="120"/>
      <c r="Q39" s="120"/>
      <c r="R39" s="120"/>
      <c r="S39" s="120"/>
      <c r="T39" s="120"/>
      <c r="U39" s="120"/>
    </row>
    <row r="40" spans="1:21" s="11" customFormat="1" ht="9">
      <c r="A40" s="63"/>
      <c r="B40" s="61" t="s">
        <v>24</v>
      </c>
      <c r="C40" s="54" t="s">
        <v>85</v>
      </c>
      <c r="D40" s="54"/>
      <c r="E40" s="54"/>
      <c r="F40" s="76">
        <v>78439789</v>
      </c>
      <c r="G40" s="89"/>
      <c r="H40" s="76">
        <v>-78439789</v>
      </c>
      <c r="I40" s="89"/>
      <c r="J40" s="80">
        <v>0</v>
      </c>
      <c r="K40" s="16"/>
      <c r="L40" s="120"/>
      <c r="M40" s="120"/>
      <c r="N40" s="120"/>
      <c r="O40" s="120"/>
      <c r="P40" s="120"/>
      <c r="Q40" s="120"/>
      <c r="R40" s="120"/>
      <c r="S40" s="120"/>
      <c r="T40" s="120"/>
      <c r="U40" s="120"/>
    </row>
    <row r="41" spans="1:21" s="11" customFormat="1" ht="9">
      <c r="A41" s="63"/>
      <c r="B41" s="61" t="s">
        <v>26</v>
      </c>
      <c r="C41" s="54" t="s">
        <v>25</v>
      </c>
      <c r="D41" s="54"/>
      <c r="E41" s="54"/>
      <c r="F41" s="76">
        <v>-1091560211</v>
      </c>
      <c r="G41" s="89"/>
      <c r="H41" s="76">
        <v>1091560211</v>
      </c>
      <c r="I41" s="89"/>
      <c r="J41" s="80">
        <v>0</v>
      </c>
      <c r="K41" s="16"/>
      <c r="L41" s="120"/>
      <c r="M41" s="120"/>
      <c r="N41" s="120"/>
      <c r="O41" s="120"/>
      <c r="P41" s="120"/>
      <c r="Q41" s="120"/>
      <c r="R41" s="120"/>
      <c r="S41" s="120"/>
      <c r="T41" s="120"/>
      <c r="U41" s="120"/>
    </row>
    <row r="42" spans="1:21" s="11" customFormat="1" ht="9">
      <c r="A42" s="91" t="s">
        <v>49</v>
      </c>
      <c r="B42" s="99" t="s">
        <v>58</v>
      </c>
      <c r="C42" s="99"/>
      <c r="D42" s="99"/>
      <c r="E42" s="59"/>
      <c r="F42" s="90"/>
      <c r="G42" s="90"/>
      <c r="H42" s="90"/>
      <c r="I42" s="90"/>
      <c r="J42" s="83"/>
      <c r="K42" s="22"/>
      <c r="L42" s="120"/>
      <c r="M42" s="120"/>
      <c r="N42" s="120"/>
      <c r="O42" s="120"/>
      <c r="P42" s="120"/>
      <c r="Q42" s="120"/>
      <c r="R42" s="120"/>
      <c r="S42" s="120"/>
      <c r="T42" s="120"/>
      <c r="U42" s="120"/>
    </row>
    <row r="43" spans="1:21" s="11" customFormat="1" ht="9">
      <c r="A43" s="63"/>
      <c r="B43" s="61" t="s">
        <v>36</v>
      </c>
      <c r="C43" s="54" t="s">
        <v>37</v>
      </c>
      <c r="D43" s="54"/>
      <c r="E43" s="54"/>
      <c r="F43" s="76"/>
      <c r="G43" s="76"/>
      <c r="H43" s="76"/>
      <c r="I43" s="76"/>
      <c r="J43" s="80"/>
      <c r="K43" s="21"/>
      <c r="L43" s="120"/>
      <c r="M43" s="120"/>
      <c r="N43" s="120"/>
      <c r="O43" s="120"/>
      <c r="P43" s="120"/>
      <c r="Q43" s="120"/>
      <c r="R43" s="120"/>
      <c r="S43" s="120"/>
      <c r="T43" s="120"/>
      <c r="U43" s="120"/>
    </row>
    <row r="44" spans="1:21" s="11" customFormat="1" ht="9">
      <c r="A44" s="63"/>
      <c r="B44" s="54"/>
      <c r="C44" s="61" t="s">
        <v>12</v>
      </c>
      <c r="D44" s="54" t="s">
        <v>38</v>
      </c>
      <c r="E44" s="66"/>
      <c r="F44" s="80">
        <v>43421077419.299995</v>
      </c>
      <c r="G44" s="77"/>
      <c r="H44" s="76">
        <v>0</v>
      </c>
      <c r="I44" s="76"/>
      <c r="J44" s="80">
        <v>43421077419.299995</v>
      </c>
      <c r="K44" s="16"/>
      <c r="L44" s="120"/>
      <c r="M44" s="120"/>
      <c r="N44" s="120"/>
      <c r="O44" s="120"/>
      <c r="P44" s="120"/>
      <c r="Q44" s="120"/>
      <c r="R44" s="120"/>
      <c r="S44" s="120"/>
      <c r="T44" s="120"/>
      <c r="U44" s="120"/>
    </row>
    <row r="45" spans="1:21" s="11" customFormat="1" ht="9">
      <c r="A45" s="63"/>
      <c r="B45" s="54"/>
      <c r="C45" s="61" t="s">
        <v>14</v>
      </c>
      <c r="D45" s="54" t="s">
        <v>39</v>
      </c>
      <c r="E45" s="66"/>
      <c r="F45" s="80">
        <v>0</v>
      </c>
      <c r="G45" s="77"/>
      <c r="H45" s="76">
        <v>0</v>
      </c>
      <c r="I45" s="76"/>
      <c r="J45" s="80">
        <v>0</v>
      </c>
      <c r="K45" s="16"/>
      <c r="L45" s="120"/>
      <c r="M45" s="120"/>
      <c r="N45" s="120"/>
      <c r="O45" s="120"/>
      <c r="P45" s="120"/>
      <c r="Q45" s="120"/>
      <c r="R45" s="120"/>
      <c r="S45" s="120"/>
      <c r="T45" s="120"/>
      <c r="U45" s="120"/>
    </row>
    <row r="46" spans="1:21" s="11" customFormat="1" ht="9">
      <c r="A46" s="63"/>
      <c r="B46" s="54"/>
      <c r="C46" s="61" t="s">
        <v>15</v>
      </c>
      <c r="D46" s="54" t="s">
        <v>62</v>
      </c>
      <c r="E46" s="66"/>
      <c r="F46" s="76">
        <v>25448.81</v>
      </c>
      <c r="G46" s="77"/>
      <c r="H46" s="76">
        <v>0</v>
      </c>
      <c r="I46" s="76"/>
      <c r="J46" s="80">
        <v>25448.81</v>
      </c>
      <c r="K46" s="16"/>
      <c r="L46" s="120"/>
      <c r="M46" s="120"/>
      <c r="N46" s="120"/>
      <c r="O46" s="120"/>
      <c r="P46" s="120"/>
      <c r="Q46" s="120"/>
      <c r="R46" s="120"/>
      <c r="S46" s="120"/>
      <c r="T46" s="120"/>
      <c r="U46" s="120"/>
    </row>
    <row r="47" spans="1:21" s="11" customFormat="1" ht="9">
      <c r="A47" s="63"/>
      <c r="B47" s="54"/>
      <c r="C47" s="61" t="s">
        <v>17</v>
      </c>
      <c r="D47" s="54" t="s">
        <v>79</v>
      </c>
      <c r="E47" s="66"/>
      <c r="F47" s="76">
        <v>-330079.6300000002</v>
      </c>
      <c r="G47" s="77"/>
      <c r="H47" s="76">
        <v>0</v>
      </c>
      <c r="I47" s="76"/>
      <c r="J47" s="80">
        <v>-330079.6300000002</v>
      </c>
      <c r="K47" s="16"/>
      <c r="L47" s="120"/>
      <c r="M47" s="120"/>
      <c r="N47" s="120"/>
      <c r="O47" s="120"/>
      <c r="P47" s="120"/>
      <c r="Q47" s="120"/>
      <c r="R47" s="120"/>
      <c r="S47" s="120"/>
      <c r="T47" s="120"/>
      <c r="U47" s="120"/>
    </row>
    <row r="48" spans="1:21" s="11" customFormat="1" ht="9">
      <c r="A48" s="63"/>
      <c r="B48" s="54"/>
      <c r="C48" s="67" t="s">
        <v>19</v>
      </c>
      <c r="D48" s="54" t="s">
        <v>25</v>
      </c>
      <c r="E48" s="66"/>
      <c r="F48" s="80">
        <v>43420772788.479996</v>
      </c>
      <c r="G48" s="77"/>
      <c r="H48" s="76">
        <v>0</v>
      </c>
      <c r="I48" s="76"/>
      <c r="J48" s="80">
        <v>43420772788.479996</v>
      </c>
      <c r="K48" s="16"/>
      <c r="L48" s="120"/>
      <c r="M48" s="120"/>
      <c r="N48" s="120"/>
      <c r="O48" s="120"/>
      <c r="P48" s="120"/>
      <c r="Q48" s="120"/>
      <c r="R48" s="120"/>
      <c r="S48" s="120"/>
      <c r="T48" s="120"/>
      <c r="U48" s="120"/>
    </row>
    <row r="49" spans="1:21" s="11" customFormat="1" ht="9">
      <c r="A49" s="63"/>
      <c r="B49" s="61" t="s">
        <v>24</v>
      </c>
      <c r="C49" s="54" t="s">
        <v>40</v>
      </c>
      <c r="D49" s="54"/>
      <c r="E49" s="54"/>
      <c r="F49" s="80">
        <v>550220605.5</v>
      </c>
      <c r="G49" s="77"/>
      <c r="H49" s="76">
        <v>0</v>
      </c>
      <c r="I49" s="76"/>
      <c r="J49" s="80">
        <v>550220605.5</v>
      </c>
      <c r="K49" s="16"/>
      <c r="L49" s="120"/>
      <c r="M49" s="120"/>
      <c r="N49" s="120"/>
      <c r="O49" s="120"/>
      <c r="P49" s="120"/>
      <c r="Q49" s="120"/>
      <c r="R49" s="120"/>
      <c r="S49" s="120"/>
      <c r="T49" s="120"/>
      <c r="U49" s="120"/>
    </row>
    <row r="50" spans="1:21" s="11" customFormat="1" ht="9">
      <c r="A50" s="63"/>
      <c r="B50" s="61" t="s">
        <v>26</v>
      </c>
      <c r="C50" s="54" t="s">
        <v>41</v>
      </c>
      <c r="D50" s="54"/>
      <c r="E50" s="54"/>
      <c r="F50" s="76">
        <v>0</v>
      </c>
      <c r="G50" s="77"/>
      <c r="H50" s="76">
        <v>9472175836.390001</v>
      </c>
      <c r="I50" s="77"/>
      <c r="J50" s="80">
        <v>9472175836.390001</v>
      </c>
      <c r="K50" s="16"/>
      <c r="L50" s="120"/>
      <c r="M50" s="120"/>
      <c r="N50" s="120"/>
      <c r="O50" s="120"/>
      <c r="P50" s="120"/>
      <c r="Q50" s="120"/>
      <c r="R50" s="120"/>
      <c r="S50" s="120"/>
      <c r="T50" s="120"/>
      <c r="U50" s="120"/>
    </row>
    <row r="51" spans="1:21" s="11" customFormat="1" ht="9">
      <c r="A51" s="63"/>
      <c r="B51" s="61" t="s">
        <v>28</v>
      </c>
      <c r="C51" s="54" t="s">
        <v>42</v>
      </c>
      <c r="D51" s="54"/>
      <c r="E51" s="54"/>
      <c r="F51" s="80"/>
      <c r="G51" s="77"/>
      <c r="H51" s="76"/>
      <c r="I51" s="76"/>
      <c r="J51" s="80"/>
      <c r="K51" s="16"/>
      <c r="L51" s="120"/>
      <c r="M51" s="120"/>
      <c r="N51" s="120"/>
      <c r="O51" s="120"/>
      <c r="P51" s="120"/>
      <c r="Q51" s="120"/>
      <c r="R51" s="120"/>
      <c r="S51" s="120"/>
      <c r="T51" s="120"/>
      <c r="U51" s="120"/>
    </row>
    <row r="52" spans="1:21" s="11" customFormat="1" ht="9">
      <c r="A52" s="63"/>
      <c r="B52" s="54"/>
      <c r="C52" s="67" t="s">
        <v>12</v>
      </c>
      <c r="D52" s="54" t="s">
        <v>43</v>
      </c>
      <c r="E52" s="66"/>
      <c r="F52" s="80">
        <v>0</v>
      </c>
      <c r="G52" s="77"/>
      <c r="H52" s="76">
        <v>0</v>
      </c>
      <c r="I52" s="76"/>
      <c r="J52" s="80">
        <v>0</v>
      </c>
      <c r="K52" s="16"/>
      <c r="L52" s="120"/>
      <c r="M52" s="120"/>
      <c r="N52" s="120"/>
      <c r="O52" s="120"/>
      <c r="P52" s="120"/>
      <c r="Q52" s="120"/>
      <c r="R52" s="120"/>
      <c r="S52" s="120"/>
      <c r="T52" s="120"/>
      <c r="U52" s="120"/>
    </row>
    <row r="53" spans="1:21" s="11" customFormat="1" ht="9">
      <c r="A53" s="63"/>
      <c r="B53" s="54"/>
      <c r="C53" s="61" t="s">
        <v>14</v>
      </c>
      <c r="D53" s="54" t="s">
        <v>44</v>
      </c>
      <c r="E53" s="66"/>
      <c r="F53" s="80">
        <v>127359253.4</v>
      </c>
      <c r="G53" s="77"/>
      <c r="H53" s="76">
        <v>0</v>
      </c>
      <c r="I53" s="76"/>
      <c r="J53" s="80">
        <v>127359253.4</v>
      </c>
      <c r="K53" s="16"/>
      <c r="L53" s="120"/>
      <c r="M53" s="120"/>
      <c r="N53" s="120"/>
      <c r="O53" s="120"/>
      <c r="P53" s="120"/>
      <c r="Q53" s="120"/>
      <c r="R53" s="120"/>
      <c r="S53" s="120"/>
      <c r="T53" s="120"/>
      <c r="U53" s="120"/>
    </row>
    <row r="54" spans="1:21" s="11" customFormat="1" ht="9">
      <c r="A54" s="63"/>
      <c r="B54" s="54"/>
      <c r="C54" s="61" t="s">
        <v>15</v>
      </c>
      <c r="D54" s="54" t="s">
        <v>45</v>
      </c>
      <c r="E54" s="66"/>
      <c r="F54" s="80">
        <v>688893830.97</v>
      </c>
      <c r="G54" s="77"/>
      <c r="H54" s="76">
        <v>0</v>
      </c>
      <c r="I54" s="76"/>
      <c r="J54" s="80">
        <v>688893830.97</v>
      </c>
      <c r="K54" s="16"/>
      <c r="L54" s="120"/>
      <c r="M54" s="120"/>
      <c r="N54" s="120"/>
      <c r="O54" s="120"/>
      <c r="P54" s="120"/>
      <c r="Q54" s="120"/>
      <c r="R54" s="120"/>
      <c r="S54" s="120"/>
      <c r="T54" s="120"/>
      <c r="U54" s="120"/>
    </row>
    <row r="55" spans="1:21" s="11" customFormat="1" ht="9">
      <c r="A55" s="63"/>
      <c r="B55" s="54"/>
      <c r="C55" s="61" t="s">
        <v>17</v>
      </c>
      <c r="D55" s="54" t="s">
        <v>73</v>
      </c>
      <c r="E55" s="66"/>
      <c r="F55" s="80">
        <v>-39028.58</v>
      </c>
      <c r="G55" s="77"/>
      <c r="H55" s="76">
        <v>0</v>
      </c>
      <c r="I55" s="76"/>
      <c r="J55" s="80">
        <v>-39028.58</v>
      </c>
      <c r="K55" s="16"/>
      <c r="L55" s="120"/>
      <c r="M55" s="120"/>
      <c r="N55" s="120"/>
      <c r="O55" s="120"/>
      <c r="P55" s="120"/>
      <c r="Q55" s="120"/>
      <c r="R55" s="120"/>
      <c r="S55" s="120"/>
      <c r="T55" s="120"/>
      <c r="U55" s="120"/>
    </row>
    <row r="56" spans="1:21" s="11" customFormat="1" ht="9">
      <c r="A56" s="63"/>
      <c r="B56" s="54"/>
      <c r="C56" s="67" t="s">
        <v>19</v>
      </c>
      <c r="D56" s="54" t="s">
        <v>25</v>
      </c>
      <c r="E56" s="66"/>
      <c r="F56" s="80">
        <v>816214055.79</v>
      </c>
      <c r="G56" s="77"/>
      <c r="H56" s="76">
        <v>0</v>
      </c>
      <c r="I56" s="76"/>
      <c r="J56" s="80">
        <v>816214055.79</v>
      </c>
      <c r="K56" s="16"/>
      <c r="L56" s="120"/>
      <c r="M56" s="120"/>
      <c r="N56" s="120"/>
      <c r="O56" s="120"/>
      <c r="P56" s="120"/>
      <c r="Q56" s="120"/>
      <c r="R56" s="120"/>
      <c r="S56" s="120"/>
      <c r="T56" s="120"/>
      <c r="U56" s="120"/>
    </row>
    <row r="57" spans="1:21" s="11" customFormat="1" ht="9">
      <c r="A57" s="63"/>
      <c r="B57" s="61" t="s">
        <v>30</v>
      </c>
      <c r="C57" s="54" t="s">
        <v>46</v>
      </c>
      <c r="D57" s="54"/>
      <c r="E57" s="54"/>
      <c r="F57" s="80"/>
      <c r="G57" s="77"/>
      <c r="H57" s="76">
        <v>0</v>
      </c>
      <c r="I57" s="76"/>
      <c r="J57" s="80">
        <v>0</v>
      </c>
      <c r="K57" s="16"/>
      <c r="L57" s="120"/>
      <c r="M57" s="120"/>
      <c r="N57" s="120"/>
      <c r="O57" s="120"/>
      <c r="P57" s="120"/>
      <c r="Q57" s="120"/>
      <c r="R57" s="120"/>
      <c r="S57" s="120"/>
      <c r="T57" s="120"/>
      <c r="U57" s="120"/>
    </row>
    <row r="58" spans="1:21" s="11" customFormat="1" ht="9">
      <c r="A58" s="63"/>
      <c r="B58" s="61" t="s">
        <v>33</v>
      </c>
      <c r="C58" s="54" t="s">
        <v>60</v>
      </c>
      <c r="D58" s="54"/>
      <c r="E58" s="54"/>
      <c r="F58" s="80">
        <v>169925</v>
      </c>
      <c r="G58" s="77"/>
      <c r="H58" s="76">
        <v>0</v>
      </c>
      <c r="I58" s="76"/>
      <c r="J58" s="80">
        <v>169925</v>
      </c>
      <c r="K58" s="16"/>
      <c r="L58" s="120"/>
      <c r="M58" s="120"/>
      <c r="N58" s="120"/>
      <c r="O58" s="120"/>
      <c r="P58" s="120"/>
      <c r="Q58" s="120"/>
      <c r="R58" s="120"/>
      <c r="S58" s="120"/>
      <c r="T58" s="120"/>
      <c r="U58" s="120"/>
    </row>
    <row r="59" spans="1:21" s="11" customFormat="1" ht="9">
      <c r="A59" s="63"/>
      <c r="B59" s="61" t="s">
        <v>47</v>
      </c>
      <c r="C59" s="54" t="s">
        <v>48</v>
      </c>
      <c r="D59" s="54"/>
      <c r="E59" s="54"/>
      <c r="F59" s="80">
        <v>44787377374.77</v>
      </c>
      <c r="G59" s="77"/>
      <c r="H59" s="76">
        <v>9472175836.390001</v>
      </c>
      <c r="I59" s="77"/>
      <c r="J59" s="80">
        <v>54259553211.159996</v>
      </c>
      <c r="K59" s="16"/>
      <c r="L59" s="120"/>
      <c r="M59" s="120"/>
      <c r="N59" s="120"/>
      <c r="O59" s="120"/>
      <c r="P59" s="120"/>
      <c r="Q59" s="120"/>
      <c r="R59" s="120"/>
      <c r="S59" s="120"/>
      <c r="T59" s="120"/>
      <c r="U59" s="120"/>
    </row>
    <row r="60" spans="1:21" s="11" customFormat="1" ht="9">
      <c r="A60" s="91" t="s">
        <v>86</v>
      </c>
      <c r="B60" s="99" t="s">
        <v>111</v>
      </c>
      <c r="C60" s="99"/>
      <c r="D60" s="99"/>
      <c r="E60" s="99"/>
      <c r="F60" s="90"/>
      <c r="G60" s="90"/>
      <c r="H60" s="90"/>
      <c r="I60" s="90"/>
      <c r="J60" s="83"/>
      <c r="K60" s="22"/>
      <c r="L60" s="122"/>
      <c r="M60" s="120"/>
      <c r="N60" s="120"/>
      <c r="O60" s="120"/>
      <c r="P60" s="120"/>
      <c r="Q60" s="120"/>
      <c r="R60" s="120"/>
      <c r="S60" s="120"/>
      <c r="T60" s="120"/>
      <c r="U60" s="120"/>
    </row>
    <row r="61" spans="1:21" s="11" customFormat="1" ht="9">
      <c r="A61" s="63"/>
      <c r="B61" s="61" t="s">
        <v>11</v>
      </c>
      <c r="C61" s="54" t="s">
        <v>50</v>
      </c>
      <c r="D61" s="54"/>
      <c r="E61" s="54"/>
      <c r="F61" s="76"/>
      <c r="G61" s="76"/>
      <c r="H61" s="76"/>
      <c r="I61" s="76"/>
      <c r="J61" s="80"/>
      <c r="K61" s="21"/>
      <c r="L61" s="120"/>
      <c r="M61" s="120"/>
      <c r="N61" s="120"/>
      <c r="O61" s="120"/>
      <c r="P61" s="120"/>
      <c r="Q61" s="120"/>
      <c r="R61" s="120"/>
      <c r="S61" s="120"/>
      <c r="T61" s="120"/>
      <c r="U61" s="120"/>
    </row>
    <row r="62" spans="1:21" s="11" customFormat="1" ht="9">
      <c r="A62" s="63"/>
      <c r="B62" s="54"/>
      <c r="C62" s="54" t="s">
        <v>51</v>
      </c>
      <c r="D62" s="54"/>
      <c r="E62" s="54"/>
      <c r="F62" s="76">
        <v>47891924010.2</v>
      </c>
      <c r="G62" s="77"/>
      <c r="H62" s="76">
        <v>16736898257.78</v>
      </c>
      <c r="I62" s="77"/>
      <c r="J62" s="80">
        <v>64628822267.979996</v>
      </c>
      <c r="K62" s="16"/>
      <c r="L62" s="120"/>
      <c r="M62" s="120"/>
      <c r="N62" s="120"/>
      <c r="O62" s="120"/>
      <c r="P62" s="120"/>
      <c r="Q62" s="120"/>
      <c r="R62" s="120"/>
      <c r="S62" s="120"/>
      <c r="T62" s="120"/>
      <c r="U62" s="120"/>
    </row>
    <row r="63" spans="1:21" s="11" customFormat="1" ht="9">
      <c r="A63" s="63"/>
      <c r="B63" s="61" t="s">
        <v>24</v>
      </c>
      <c r="C63" s="54" t="s">
        <v>52</v>
      </c>
      <c r="D63" s="54"/>
      <c r="E63" s="54"/>
      <c r="F63" s="76"/>
      <c r="G63" s="76"/>
      <c r="H63" s="76"/>
      <c r="I63" s="76"/>
      <c r="J63" s="80"/>
      <c r="K63" s="21"/>
      <c r="L63" s="120"/>
      <c r="M63" s="120"/>
      <c r="N63" s="120"/>
      <c r="O63" s="120"/>
      <c r="P63" s="120"/>
      <c r="Q63" s="120"/>
      <c r="R63" s="120"/>
      <c r="S63" s="120"/>
      <c r="T63" s="120"/>
      <c r="U63" s="120"/>
    </row>
    <row r="64" spans="1:21" s="11" customFormat="1" ht="9">
      <c r="A64" s="63"/>
      <c r="B64" s="54"/>
      <c r="C64" s="61" t="s">
        <v>12</v>
      </c>
      <c r="D64" s="54" t="s">
        <v>61</v>
      </c>
      <c r="E64" s="66"/>
      <c r="F64" s="76">
        <v>2184551780.56</v>
      </c>
      <c r="G64" s="77"/>
      <c r="H64" s="76">
        <v>326424365.97</v>
      </c>
      <c r="I64" s="77"/>
      <c r="J64" s="80">
        <v>2510976146.5299997</v>
      </c>
      <c r="K64" s="16"/>
      <c r="L64" s="120"/>
      <c r="M64" s="120"/>
      <c r="N64" s="120"/>
      <c r="O64" s="120"/>
      <c r="P64" s="120"/>
      <c r="Q64" s="120"/>
      <c r="R64" s="120"/>
      <c r="S64" s="120"/>
      <c r="T64" s="120"/>
      <c r="U64" s="120"/>
    </row>
    <row r="65" spans="1:21" s="11" customFormat="1" ht="9">
      <c r="A65" s="63"/>
      <c r="B65" s="54"/>
      <c r="C65" s="61" t="s">
        <v>14</v>
      </c>
      <c r="D65" s="54" t="s">
        <v>75</v>
      </c>
      <c r="E65" s="66"/>
      <c r="F65" s="76"/>
      <c r="G65" s="76"/>
      <c r="H65" s="76"/>
      <c r="I65" s="76"/>
      <c r="J65" s="80"/>
      <c r="K65" s="21"/>
      <c r="L65" s="120"/>
      <c r="M65" s="120"/>
      <c r="N65" s="120"/>
      <c r="O65" s="120"/>
      <c r="P65" s="120"/>
      <c r="Q65" s="120"/>
      <c r="R65" s="120"/>
      <c r="S65" s="120"/>
      <c r="T65" s="120"/>
      <c r="U65" s="120"/>
    </row>
    <row r="66" spans="1:21" s="11" customFormat="1" ht="9">
      <c r="A66" s="63"/>
      <c r="B66" s="54"/>
      <c r="C66" s="61"/>
      <c r="D66" s="61" t="s">
        <v>63</v>
      </c>
      <c r="E66" s="54" t="s">
        <v>38</v>
      </c>
      <c r="F66" s="76">
        <v>1119093345.0300064</v>
      </c>
      <c r="G66" s="77"/>
      <c r="H66" s="76">
        <v>0</v>
      </c>
      <c r="I66" s="76"/>
      <c r="J66" s="80">
        <v>1119093345.0300064</v>
      </c>
      <c r="K66" s="16"/>
      <c r="L66" s="120"/>
      <c r="M66" s="120"/>
      <c r="N66" s="120"/>
      <c r="O66" s="120"/>
      <c r="P66" s="120"/>
      <c r="Q66" s="120"/>
      <c r="R66" s="120"/>
      <c r="S66" s="120"/>
      <c r="T66" s="120"/>
      <c r="U66" s="120"/>
    </row>
    <row r="67" spans="1:21" s="11" customFormat="1" ht="9">
      <c r="A67" s="63"/>
      <c r="B67" s="54"/>
      <c r="C67" s="61"/>
      <c r="D67" s="61" t="s">
        <v>64</v>
      </c>
      <c r="E67" s="54" t="s">
        <v>39</v>
      </c>
      <c r="F67" s="80">
        <v>4278779.63</v>
      </c>
      <c r="G67" s="77"/>
      <c r="H67" s="76">
        <v>0</v>
      </c>
      <c r="I67" s="76"/>
      <c r="J67" s="80">
        <v>4278779.63</v>
      </c>
      <c r="K67" s="16"/>
      <c r="L67" s="120"/>
      <c r="M67" s="120"/>
      <c r="N67" s="120"/>
      <c r="O67" s="120"/>
      <c r="P67" s="120"/>
      <c r="Q67" s="120"/>
      <c r="R67" s="120"/>
      <c r="S67" s="120"/>
      <c r="T67" s="120"/>
      <c r="U67" s="120"/>
    </row>
    <row r="68" spans="1:21" s="11" customFormat="1" ht="9">
      <c r="A68" s="63"/>
      <c r="B68" s="54"/>
      <c r="C68" s="61"/>
      <c r="D68" s="61" t="s">
        <v>65</v>
      </c>
      <c r="E68" s="54" t="s">
        <v>59</v>
      </c>
      <c r="F68" s="80">
        <v>17489481.96</v>
      </c>
      <c r="G68" s="77"/>
      <c r="H68" s="76">
        <v>0</v>
      </c>
      <c r="I68" s="76"/>
      <c r="J68" s="80">
        <v>17489481.96</v>
      </c>
      <c r="K68" s="16"/>
      <c r="L68" s="120"/>
      <c r="M68" s="120"/>
      <c r="N68" s="120"/>
      <c r="O68" s="120"/>
      <c r="P68" s="120"/>
      <c r="Q68" s="120"/>
      <c r="R68" s="120"/>
      <c r="S68" s="120"/>
      <c r="T68" s="120"/>
      <c r="U68" s="120"/>
    </row>
    <row r="69" spans="1:21" s="11" customFormat="1" ht="9">
      <c r="A69" s="63"/>
      <c r="B69" s="54"/>
      <c r="C69" s="61"/>
      <c r="D69" s="61" t="s">
        <v>66</v>
      </c>
      <c r="E69" s="54" t="s">
        <v>62</v>
      </c>
      <c r="F69" s="76">
        <v>94440.78</v>
      </c>
      <c r="G69" s="77"/>
      <c r="H69" s="76">
        <v>0</v>
      </c>
      <c r="I69" s="76"/>
      <c r="J69" s="80">
        <v>94440.78</v>
      </c>
      <c r="K69" s="16"/>
      <c r="L69" s="120"/>
      <c r="M69" s="120"/>
      <c r="N69" s="120"/>
      <c r="O69" s="120"/>
      <c r="P69" s="120"/>
      <c r="Q69" s="120"/>
      <c r="R69" s="120"/>
      <c r="S69" s="120"/>
      <c r="T69" s="120"/>
      <c r="U69" s="120"/>
    </row>
    <row r="70" spans="1:21" s="11" customFormat="1" ht="9">
      <c r="A70" s="63"/>
      <c r="B70" s="54"/>
      <c r="C70" s="61"/>
      <c r="D70" s="61" t="s">
        <v>67</v>
      </c>
      <c r="E70" s="54" t="s">
        <v>40</v>
      </c>
      <c r="F70" s="76">
        <v>74748357.15999997</v>
      </c>
      <c r="G70" s="77"/>
      <c r="H70" s="76">
        <v>0</v>
      </c>
      <c r="I70" s="76"/>
      <c r="J70" s="80">
        <v>74748357.15999997</v>
      </c>
      <c r="K70" s="16"/>
      <c r="L70" s="120"/>
      <c r="M70" s="120"/>
      <c r="N70" s="120"/>
      <c r="O70" s="120"/>
      <c r="P70" s="120"/>
      <c r="Q70" s="120"/>
      <c r="R70" s="120"/>
      <c r="S70" s="120"/>
      <c r="T70" s="120"/>
      <c r="U70" s="120"/>
    </row>
    <row r="71" spans="1:21" s="11" customFormat="1" ht="9">
      <c r="A71" s="63"/>
      <c r="B71" s="54"/>
      <c r="C71" s="61"/>
      <c r="D71" s="61" t="s">
        <v>68</v>
      </c>
      <c r="E71" s="54" t="s">
        <v>41</v>
      </c>
      <c r="F71" s="80">
        <v>0</v>
      </c>
      <c r="G71" s="77"/>
      <c r="H71" s="76">
        <v>719066885.2799988</v>
      </c>
      <c r="I71" s="77"/>
      <c r="J71" s="80">
        <v>719066885.2799988</v>
      </c>
      <c r="K71" s="16"/>
      <c r="L71" s="120"/>
      <c r="M71" s="120"/>
      <c r="N71" s="120"/>
      <c r="O71" s="120"/>
      <c r="P71" s="120"/>
      <c r="Q71" s="120"/>
      <c r="R71" s="120"/>
      <c r="S71" s="120"/>
      <c r="T71" s="120"/>
      <c r="U71" s="120"/>
    </row>
    <row r="72" spans="1:21" s="11" customFormat="1" ht="9">
      <c r="A72" s="63"/>
      <c r="B72" s="54"/>
      <c r="C72" s="61"/>
      <c r="D72" s="61" t="s">
        <v>69</v>
      </c>
      <c r="E72" s="54" t="s">
        <v>42</v>
      </c>
      <c r="F72" s="80">
        <v>142965035.9100001</v>
      </c>
      <c r="G72" s="77"/>
      <c r="H72" s="76">
        <v>0</v>
      </c>
      <c r="I72" s="76"/>
      <c r="J72" s="80">
        <v>142965035.9100001</v>
      </c>
      <c r="K72" s="16"/>
      <c r="L72" s="120"/>
      <c r="M72" s="120"/>
      <c r="N72" s="120"/>
      <c r="O72" s="120"/>
      <c r="P72" s="120"/>
      <c r="Q72" s="120"/>
      <c r="R72" s="120"/>
      <c r="S72" s="120"/>
      <c r="T72" s="120"/>
      <c r="U72" s="120"/>
    </row>
    <row r="73" spans="1:21" s="11" customFormat="1" ht="9">
      <c r="A73" s="63"/>
      <c r="B73" s="54"/>
      <c r="C73" s="61"/>
      <c r="D73" s="61" t="s">
        <v>70</v>
      </c>
      <c r="E73" s="54" t="s">
        <v>46</v>
      </c>
      <c r="F73" s="76">
        <v>0</v>
      </c>
      <c r="G73" s="77"/>
      <c r="H73" s="76">
        <v>0</v>
      </c>
      <c r="I73" s="76"/>
      <c r="J73" s="80">
        <v>0</v>
      </c>
      <c r="K73" s="16"/>
      <c r="L73" s="120"/>
      <c r="M73" s="120"/>
      <c r="N73" s="120"/>
      <c r="O73" s="120"/>
      <c r="P73" s="120"/>
      <c r="Q73" s="120"/>
      <c r="R73" s="120"/>
      <c r="S73" s="120"/>
      <c r="T73" s="120"/>
      <c r="U73" s="120"/>
    </row>
    <row r="74" spans="1:21" s="11" customFormat="1" ht="9">
      <c r="A74" s="63"/>
      <c r="B74" s="54"/>
      <c r="C74" s="61"/>
      <c r="D74" s="61" t="s">
        <v>71</v>
      </c>
      <c r="E74" s="54" t="s">
        <v>60</v>
      </c>
      <c r="F74" s="80">
        <v>141135.85000000003</v>
      </c>
      <c r="G74" s="77"/>
      <c r="H74" s="76">
        <v>0</v>
      </c>
      <c r="I74" s="76"/>
      <c r="J74" s="80">
        <v>141135.85000000003</v>
      </c>
      <c r="K74" s="16"/>
      <c r="L74" s="120"/>
      <c r="M74" s="120"/>
      <c r="N74" s="120"/>
      <c r="O74" s="120"/>
      <c r="P74" s="120"/>
      <c r="Q74" s="120"/>
      <c r="R74" s="120"/>
      <c r="S74" s="120"/>
      <c r="T74" s="120"/>
      <c r="U74" s="120"/>
    </row>
    <row r="75" spans="1:21" s="11" customFormat="1" ht="9">
      <c r="A75" s="63"/>
      <c r="B75" s="54"/>
      <c r="C75" s="61"/>
      <c r="D75" s="61" t="s">
        <v>72</v>
      </c>
      <c r="E75" s="54" t="s">
        <v>25</v>
      </c>
      <c r="F75" s="80">
        <v>1358810576.3200066</v>
      </c>
      <c r="G75" s="77"/>
      <c r="H75" s="76">
        <v>719066885.2799988</v>
      </c>
      <c r="I75" s="77"/>
      <c r="J75" s="80">
        <v>2077877461.6000054</v>
      </c>
      <c r="K75" s="16"/>
      <c r="L75" s="120"/>
      <c r="M75" s="120"/>
      <c r="N75" s="120"/>
      <c r="O75" s="120"/>
      <c r="P75" s="120"/>
      <c r="Q75" s="120"/>
      <c r="R75" s="120"/>
      <c r="S75" s="120"/>
      <c r="T75" s="120"/>
      <c r="U75" s="120"/>
    </row>
    <row r="76" spans="1:21" s="11" customFormat="1" ht="9">
      <c r="A76" s="63"/>
      <c r="B76" s="54"/>
      <c r="C76" s="67" t="s">
        <v>15</v>
      </c>
      <c r="D76" s="71" t="s">
        <v>74</v>
      </c>
      <c r="E76" s="54"/>
      <c r="F76" s="80">
        <v>3543362356.880007</v>
      </c>
      <c r="G76" s="77"/>
      <c r="H76" s="76">
        <v>1045491251.2499988</v>
      </c>
      <c r="I76" s="77"/>
      <c r="J76" s="80">
        <v>4588853608.130006</v>
      </c>
      <c r="K76" s="16"/>
      <c r="L76" s="120"/>
      <c r="M76" s="120"/>
      <c r="N76" s="120"/>
      <c r="O76" s="120"/>
      <c r="P76" s="120"/>
      <c r="Q76" s="120"/>
      <c r="R76" s="120"/>
      <c r="S76" s="120"/>
      <c r="T76" s="120"/>
      <c r="U76" s="120"/>
    </row>
    <row r="77" spans="1:21" s="11" customFormat="1" ht="9">
      <c r="A77" s="57"/>
      <c r="B77" s="70" t="s">
        <v>26</v>
      </c>
      <c r="C77" s="58" t="s">
        <v>110</v>
      </c>
      <c r="D77" s="58"/>
      <c r="E77" s="58"/>
      <c r="F77" s="82">
        <v>51435286367.08</v>
      </c>
      <c r="G77" s="77"/>
      <c r="H77" s="82">
        <v>17782389509.03</v>
      </c>
      <c r="I77" s="77"/>
      <c r="J77" s="82">
        <v>69217675876.11</v>
      </c>
      <c r="K77" s="16"/>
      <c r="L77" s="120"/>
      <c r="M77" s="120"/>
      <c r="N77" s="120"/>
      <c r="O77" s="120"/>
      <c r="P77" s="120"/>
      <c r="Q77" s="120"/>
      <c r="R77" s="120"/>
      <c r="S77" s="120"/>
      <c r="T77" s="120"/>
      <c r="U77" s="120"/>
    </row>
    <row r="78" spans="1:21" ht="9">
      <c r="A78" s="72" t="s">
        <v>54</v>
      </c>
      <c r="B78" s="53"/>
      <c r="C78" s="53"/>
      <c r="D78" s="53"/>
      <c r="E78" s="53"/>
      <c r="F78" s="53"/>
      <c r="G78" s="73"/>
      <c r="H78" s="53"/>
      <c r="I78" s="73"/>
      <c r="J78" s="74"/>
      <c r="K78" s="12"/>
      <c r="L78" s="120"/>
      <c r="M78" s="120"/>
      <c r="N78" s="120"/>
      <c r="O78" s="120"/>
      <c r="P78" s="120"/>
      <c r="Q78" s="120"/>
      <c r="R78" s="120"/>
      <c r="S78" s="120"/>
      <c r="T78" s="120"/>
      <c r="U78" s="120"/>
    </row>
    <row r="79" spans="1:21" ht="9">
      <c r="A79" s="63" t="s">
        <v>55</v>
      </c>
      <c r="B79" s="54"/>
      <c r="C79" s="54"/>
      <c r="D79" s="54"/>
      <c r="E79" s="54"/>
      <c r="F79" s="54"/>
      <c r="G79" s="54"/>
      <c r="H79" s="54"/>
      <c r="I79" s="54"/>
      <c r="J79" s="75"/>
      <c r="K79" s="13"/>
      <c r="L79" s="120"/>
      <c r="M79" s="120"/>
      <c r="N79" s="120"/>
      <c r="O79" s="120"/>
      <c r="P79" s="120"/>
      <c r="Q79" s="120"/>
      <c r="R79" s="120"/>
      <c r="S79" s="120"/>
      <c r="T79" s="120"/>
      <c r="U79" s="120"/>
    </row>
    <row r="80" spans="1:21" ht="9">
      <c r="A80" s="63" t="s">
        <v>113</v>
      </c>
      <c r="B80" s="54"/>
      <c r="C80" s="54"/>
      <c r="D80" s="54"/>
      <c r="E80" s="54"/>
      <c r="F80" s="54"/>
      <c r="G80" s="54"/>
      <c r="H80" s="54"/>
      <c r="I80" s="54"/>
      <c r="J80" s="75"/>
      <c r="K80" s="13"/>
      <c r="L80" s="120"/>
      <c r="M80" s="120"/>
      <c r="N80" s="120"/>
      <c r="O80" s="120"/>
      <c r="P80" s="120"/>
      <c r="Q80" s="120"/>
      <c r="R80" s="120"/>
      <c r="S80" s="120"/>
      <c r="T80" s="120"/>
      <c r="U80" s="120"/>
    </row>
    <row r="81" spans="1:21" ht="2.25" customHeight="1">
      <c r="A81" s="25"/>
      <c r="B81" s="1"/>
      <c r="C81" s="1"/>
      <c r="D81" s="1"/>
      <c r="E81" s="1"/>
      <c r="F81" s="1"/>
      <c r="G81" s="1"/>
      <c r="H81" s="1"/>
      <c r="I81" s="1"/>
      <c r="J81" s="4"/>
      <c r="K81" s="14"/>
      <c r="L81" s="120"/>
      <c r="M81" s="120"/>
      <c r="N81" s="120"/>
      <c r="O81" s="120"/>
      <c r="P81" s="120"/>
      <c r="Q81" s="120"/>
      <c r="R81" s="120"/>
      <c r="S81" s="120"/>
      <c r="T81" s="120"/>
      <c r="U81" s="120"/>
    </row>
    <row r="82" spans="1:21" ht="19.5" customHeight="1">
      <c r="A82" s="127"/>
      <c r="B82" s="127"/>
      <c r="C82" s="127"/>
      <c r="D82" s="127"/>
      <c r="E82" s="127"/>
      <c r="F82" s="127"/>
      <c r="G82" s="127"/>
      <c r="H82" s="127"/>
      <c r="I82" s="127"/>
      <c r="J82" s="127"/>
      <c r="L82" s="120"/>
      <c r="M82" s="120"/>
      <c r="N82" s="120"/>
      <c r="O82" s="120"/>
      <c r="P82" s="120"/>
      <c r="Q82" s="120"/>
      <c r="R82" s="120"/>
      <c r="S82" s="120"/>
      <c r="T82" s="120"/>
      <c r="U82" s="120"/>
    </row>
    <row r="83" spans="1:21" ht="9">
      <c r="A83" s="23"/>
      <c r="F83" s="10"/>
      <c r="H83" s="10"/>
      <c r="L83" s="120"/>
      <c r="M83" s="120"/>
      <c r="N83" s="120"/>
      <c r="O83" s="120"/>
      <c r="P83" s="120"/>
      <c r="Q83" s="120"/>
      <c r="R83" s="120"/>
      <c r="S83" s="120"/>
      <c r="T83" s="120"/>
      <c r="U83" s="120"/>
    </row>
    <row r="84" spans="1:21" ht="9">
      <c r="A84" s="24"/>
      <c r="F84" s="10"/>
      <c r="H84" s="10"/>
      <c r="L84" s="120"/>
      <c r="M84" s="120"/>
      <c r="N84" s="120"/>
      <c r="O84" s="120"/>
      <c r="P84" s="120"/>
      <c r="Q84" s="120"/>
      <c r="R84" s="120"/>
      <c r="S84" s="120"/>
      <c r="T84" s="120"/>
      <c r="U84" s="120"/>
    </row>
    <row r="85" spans="6:21" ht="9">
      <c r="F85" s="15"/>
      <c r="L85" s="120"/>
      <c r="M85" s="120"/>
      <c r="N85" s="120"/>
      <c r="O85" s="120"/>
      <c r="P85" s="120"/>
      <c r="Q85" s="120"/>
      <c r="R85" s="120"/>
      <c r="S85" s="120"/>
      <c r="T85" s="120"/>
      <c r="U85" s="120"/>
    </row>
    <row r="86" spans="6:21" ht="9">
      <c r="F86" s="10"/>
      <c r="H86" s="10"/>
      <c r="L86" s="120"/>
      <c r="M86" s="120"/>
      <c r="N86" s="120"/>
      <c r="O86" s="120"/>
      <c r="P86" s="120"/>
      <c r="Q86" s="120"/>
      <c r="R86" s="120"/>
      <c r="S86" s="120"/>
      <c r="T86" s="120"/>
      <c r="U86" s="120"/>
    </row>
    <row r="87" spans="6:21" ht="9">
      <c r="F87" s="10"/>
      <c r="H87" s="10"/>
      <c r="J87" s="10"/>
      <c r="L87" s="120"/>
      <c r="M87" s="120"/>
      <c r="N87" s="120"/>
      <c r="O87" s="120"/>
      <c r="P87" s="120"/>
      <c r="Q87" s="120"/>
      <c r="R87" s="120"/>
      <c r="S87" s="120"/>
      <c r="T87" s="120"/>
      <c r="U87" s="120"/>
    </row>
    <row r="88" spans="8:21" ht="9">
      <c r="H88" s="17"/>
      <c r="L88" s="120"/>
      <c r="M88" s="120"/>
      <c r="N88" s="120"/>
      <c r="O88" s="120"/>
      <c r="P88" s="120"/>
      <c r="Q88" s="120"/>
      <c r="R88" s="120"/>
      <c r="S88" s="120"/>
      <c r="T88" s="120"/>
      <c r="U88" s="120"/>
    </row>
    <row r="89" spans="12:21" ht="9">
      <c r="L89" s="120"/>
      <c r="M89" s="120"/>
      <c r="N89" s="120"/>
      <c r="O89" s="120"/>
      <c r="P89" s="120"/>
      <c r="Q89" s="120"/>
      <c r="R89" s="120"/>
      <c r="S89" s="120"/>
      <c r="T89" s="120"/>
      <c r="U89" s="120"/>
    </row>
    <row r="90" spans="8:21" ht="9">
      <c r="H90" s="18"/>
      <c r="L90" s="120"/>
      <c r="M90" s="120"/>
      <c r="N90" s="120"/>
      <c r="O90" s="120"/>
      <c r="P90" s="120"/>
      <c r="Q90" s="120"/>
      <c r="R90" s="120"/>
      <c r="S90" s="120"/>
      <c r="T90" s="120"/>
      <c r="U90" s="120"/>
    </row>
  </sheetData>
  <sheetProtection/>
  <mergeCells count="4">
    <mergeCell ref="B38:E38"/>
    <mergeCell ref="A3:J3"/>
    <mergeCell ref="A82:J82"/>
    <mergeCell ref="D35:E35"/>
  </mergeCells>
  <printOptions horizontalCentered="1"/>
  <pageMargins left="0.5" right="0.5" top="0.5" bottom="0.5" header="0" footer="0"/>
  <pageSetup fitToHeight="1" fitToWidth="1" horizontalDpi="600" verticalDpi="600" orientation="portrait" scale="95" r:id="rId1"/>
  <ignoredErrors>
    <ignoredError sqref="C14:C19 C76 C21:C22 C31 C52:C56 C64:C65 C44:C4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A1" sqref="A1:IV16384"/>
    </sheetView>
  </sheetViews>
  <sheetFormatPr defaultColWidth="9.66015625" defaultRowHeight="9.75"/>
  <cols>
    <col min="1" max="1" width="48.16015625" style="20" customWidth="1"/>
    <col min="2" max="2" width="9.66015625" style="20" customWidth="1"/>
    <col min="3" max="3" width="27.16015625" style="20" bestFit="1" customWidth="1"/>
    <col min="4" max="16384" width="9.66015625" style="20" customWidth="1"/>
  </cols>
  <sheetData>
    <row r="1" spans="1:6" ht="12.75">
      <c r="A1" s="52" t="s">
        <v>95</v>
      </c>
      <c r="B1" s="52"/>
      <c r="C1" s="52"/>
      <c r="F1" s="20" t="s">
        <v>96</v>
      </c>
    </row>
    <row r="2" spans="1:3" ht="12.75">
      <c r="A2" s="52" t="s">
        <v>115</v>
      </c>
      <c r="B2" s="52"/>
      <c r="C2" s="52"/>
    </row>
    <row r="4" spans="1:3" ht="12.75">
      <c r="A4" s="20" t="s">
        <v>116</v>
      </c>
      <c r="C4" s="19">
        <f>+'FE-10'!F11</f>
        <v>9040357630.240002</v>
      </c>
    </row>
    <row r="5" ht="12.75">
      <c r="C5" s="19"/>
    </row>
    <row r="6" spans="1:4" ht="12.75">
      <c r="A6" s="20" t="s">
        <v>97</v>
      </c>
      <c r="C6" s="19">
        <f>+'FE-10'!F19+'FE-10'!F29+'FE-10'!F36</f>
        <v>89250972080.81</v>
      </c>
      <c r="D6" s="20" t="s">
        <v>118</v>
      </c>
    </row>
    <row r="7" spans="1:4" ht="12.75">
      <c r="A7" s="20" t="s">
        <v>82</v>
      </c>
      <c r="C7" s="19">
        <f>-'FE-10'!F24</f>
        <v>-977105758.2</v>
      </c>
      <c r="D7" s="20" t="s">
        <v>98</v>
      </c>
    </row>
    <row r="8" spans="1:3" ht="12.75">
      <c r="A8" s="20" t="s">
        <v>99</v>
      </c>
      <c r="C8" s="19" t="e">
        <f>-'FE-10'!#REF!</f>
        <v>#REF!</v>
      </c>
    </row>
    <row r="9" spans="1:3" ht="12.75">
      <c r="A9" s="20" t="s">
        <v>100</v>
      </c>
      <c r="C9" s="19" t="e">
        <f>SUM(C6:C8)</f>
        <v>#REF!</v>
      </c>
    </row>
    <row r="10" ht="12.75">
      <c r="C10" s="19"/>
    </row>
    <row r="11" spans="1:3" ht="12.75">
      <c r="A11" s="20" t="s">
        <v>101</v>
      </c>
      <c r="C11" s="19">
        <f>+'FE-10'!F39</f>
        <v>-1170000000</v>
      </c>
    </row>
    <row r="12" spans="1:3" ht="12.75">
      <c r="A12" s="20" t="s">
        <v>102</v>
      </c>
      <c r="C12" s="19">
        <f>+'FE-10'!F40</f>
        <v>78439789</v>
      </c>
    </row>
    <row r="13" ht="12.75">
      <c r="C13" s="19"/>
    </row>
    <row r="14" spans="1:3" ht="12.75">
      <c r="A14" s="20" t="s">
        <v>103</v>
      </c>
      <c r="C14" s="19">
        <f>-'FE-10'!F59</f>
        <v>-44787377374.77</v>
      </c>
    </row>
    <row r="15" ht="13.5" customHeight="1">
      <c r="C15" s="19"/>
    </row>
    <row r="16" spans="1:4" ht="12.75">
      <c r="A16" s="20" t="s">
        <v>104</v>
      </c>
      <c r="C16" s="19" t="e">
        <f>+C9+C14</f>
        <v>#REF!</v>
      </c>
      <c r="D16" s="20" t="s">
        <v>105</v>
      </c>
    </row>
    <row r="17" ht="12.75">
      <c r="C17" s="19"/>
    </row>
    <row r="18" spans="1:3" ht="12.75">
      <c r="A18" s="20" t="s">
        <v>117</v>
      </c>
      <c r="C18" s="19" t="e">
        <f>+C4+C9+C11+C12+C14</f>
        <v>#REF!</v>
      </c>
    </row>
    <row r="19" ht="12.75">
      <c r="C19" s="19"/>
    </row>
    <row r="20" ht="12.75">
      <c r="C20" s="19"/>
    </row>
    <row r="21" ht="12.75">
      <c r="C21" s="19"/>
    </row>
    <row r="22" ht="12.75">
      <c r="C22" s="19"/>
    </row>
    <row r="23" ht="12.75">
      <c r="C23" s="19"/>
    </row>
    <row r="24" ht="12.75">
      <c r="C24" s="19"/>
    </row>
  </sheetData>
  <sheetProtection/>
  <printOptions/>
  <pageMargins left="0.75" right="0.75" top="1" bottom="1" header="0.5" footer="0.5"/>
  <pageSetup fitToHeight="1" fitToWidth="1" horizontalDpi="600" verticalDpi="600" orientation="landscape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PageLayoutView="0" workbookViewId="0" topLeftCell="A1">
      <selection activeCell="A1" sqref="A1:IV16384"/>
    </sheetView>
  </sheetViews>
  <sheetFormatPr defaultColWidth="9.66015625" defaultRowHeight="9.75"/>
  <cols>
    <col min="1" max="1" width="34" style="5" customWidth="1"/>
    <col min="2" max="2" width="25" style="5" bestFit="1" customWidth="1"/>
    <col min="3" max="4" width="23.66015625" style="5" bestFit="1" customWidth="1"/>
    <col min="5" max="5" width="25" style="5" bestFit="1" customWidth="1"/>
    <col min="6" max="6" width="24.83203125" style="5" customWidth="1"/>
    <col min="7" max="7" width="9.66015625" style="5" customWidth="1"/>
    <col min="8" max="8" width="2.33203125" style="33" customWidth="1"/>
    <col min="9" max="9" width="9.66015625" style="5" customWidth="1"/>
    <col min="10" max="10" width="25" style="5" bestFit="1" customWidth="1"/>
    <col min="11" max="11" width="9.66015625" style="5" customWidth="1"/>
    <col min="12" max="12" width="11.66015625" style="5" bestFit="1" customWidth="1"/>
    <col min="13" max="16384" width="9.66015625" style="5" customWidth="1"/>
  </cols>
  <sheetData>
    <row r="1" spans="1:5" ht="12.75">
      <c r="A1" s="26" t="s">
        <v>124</v>
      </c>
      <c r="B1" s="20" t="s">
        <v>164</v>
      </c>
      <c r="C1" s="20"/>
      <c r="D1" s="20"/>
      <c r="E1" s="20"/>
    </row>
    <row r="2" spans="1:6" ht="26.25">
      <c r="A2" s="26" t="s">
        <v>56</v>
      </c>
      <c r="B2" s="27" t="s">
        <v>87</v>
      </c>
      <c r="C2" s="27" t="s">
        <v>88</v>
      </c>
      <c r="D2" s="28" t="s">
        <v>89</v>
      </c>
      <c r="E2" s="27" t="s">
        <v>90</v>
      </c>
      <c r="F2" s="27" t="s">
        <v>123</v>
      </c>
    </row>
    <row r="3" spans="1:12" ht="12.75">
      <c r="A3" s="20" t="s">
        <v>91</v>
      </c>
      <c r="B3" s="19">
        <f>+'FE-10'!F14</f>
        <v>22052838836.44</v>
      </c>
      <c r="C3" s="19" t="e">
        <f>+'FE-10'!#REF!</f>
        <v>#REF!</v>
      </c>
      <c r="D3" s="19">
        <f>+'FE-10'!F21+'FE-10'!F22</f>
        <v>381503000</v>
      </c>
      <c r="E3" s="19" t="e">
        <f aca="true" t="shared" si="0" ref="E3:E8">+B3-C3-D3</f>
        <v>#REF!</v>
      </c>
      <c r="F3" s="31" t="e">
        <f aca="true" t="shared" si="1" ref="F3:F8">+E3/$E$9</f>
        <v>#REF!</v>
      </c>
      <c r="J3" s="19"/>
      <c r="L3" s="34"/>
    </row>
    <row r="4" spans="1:12" ht="12.75">
      <c r="A4" s="20" t="s">
        <v>77</v>
      </c>
      <c r="B4" s="19">
        <f>+'FE-10'!F15</f>
        <v>9055120549.77</v>
      </c>
      <c r="C4" s="19" t="e">
        <f>+'FE-10'!#REF!</f>
        <v>#REF!</v>
      </c>
      <c r="D4" s="19">
        <f>+'FE-10'!F23</f>
        <v>595602758.2</v>
      </c>
      <c r="E4" s="19" t="e">
        <f t="shared" si="0"/>
        <v>#REF!</v>
      </c>
      <c r="F4" s="31" t="e">
        <f t="shared" si="1"/>
        <v>#REF!</v>
      </c>
      <c r="J4" s="19"/>
      <c r="L4" s="34"/>
    </row>
    <row r="5" spans="1:12" ht="12.75">
      <c r="A5" s="20" t="s">
        <v>18</v>
      </c>
      <c r="B5" s="19">
        <f>+'FE-10'!F16</f>
        <v>478090440.27</v>
      </c>
      <c r="C5" s="19">
        <v>0</v>
      </c>
      <c r="D5" s="19"/>
      <c r="E5" s="19">
        <f t="shared" si="0"/>
        <v>478090440.27</v>
      </c>
      <c r="F5" s="31" t="e">
        <f t="shared" si="1"/>
        <v>#REF!</v>
      </c>
      <c r="J5" s="19"/>
      <c r="L5" s="34"/>
    </row>
    <row r="6" spans="1:12" ht="12.75">
      <c r="A6" s="20" t="s">
        <v>92</v>
      </c>
      <c r="B6" s="19">
        <f>+'FE-10'!F17</f>
        <v>4265611187.26</v>
      </c>
      <c r="C6" s="19">
        <v>0</v>
      </c>
      <c r="D6" s="19"/>
      <c r="E6" s="19">
        <f t="shared" si="0"/>
        <v>4265611187.26</v>
      </c>
      <c r="F6" s="31" t="e">
        <f t="shared" si="1"/>
        <v>#REF!</v>
      </c>
      <c r="J6" s="19"/>
      <c r="L6" s="34"/>
    </row>
    <row r="7" spans="1:12" ht="12.75">
      <c r="A7" s="20" t="s">
        <v>93</v>
      </c>
      <c r="B7" s="19">
        <f>+'FE-10'!F18</f>
        <v>1187832324.57</v>
      </c>
      <c r="C7" s="19">
        <v>0</v>
      </c>
      <c r="D7" s="19"/>
      <c r="E7" s="19">
        <f t="shared" si="0"/>
        <v>1187832324.57</v>
      </c>
      <c r="F7" s="31" t="e">
        <f t="shared" si="1"/>
        <v>#REF!</v>
      </c>
      <c r="J7" s="19"/>
      <c r="L7" s="34"/>
    </row>
    <row r="8" spans="1:12" ht="12.75">
      <c r="A8" s="20" t="s">
        <v>94</v>
      </c>
      <c r="B8" s="19">
        <f>+'FE-10'!F29+'FE-10'!F36</f>
        <v>52211478742.5</v>
      </c>
      <c r="C8" s="19"/>
      <c r="D8" s="19"/>
      <c r="E8" s="19">
        <f t="shared" si="0"/>
        <v>52211478742.5</v>
      </c>
      <c r="F8" s="31" t="e">
        <f t="shared" si="1"/>
        <v>#REF!</v>
      </c>
      <c r="J8" s="19"/>
      <c r="L8" s="34"/>
    </row>
    <row r="9" spans="1:12" ht="12.75">
      <c r="A9" s="20" t="s">
        <v>25</v>
      </c>
      <c r="B9" s="19">
        <f>SUM(B3:B8)</f>
        <v>89250972080.81</v>
      </c>
      <c r="C9" s="19" t="e">
        <f>SUM(C3:C8)</f>
        <v>#REF!</v>
      </c>
      <c r="D9" s="19">
        <f>SUM(D3:D8)</f>
        <v>977105758.2</v>
      </c>
      <c r="E9" s="19" t="e">
        <f>SUM(E3:E8)</f>
        <v>#REF!</v>
      </c>
      <c r="F9" s="32" t="e">
        <f>SUM(F3:F8)</f>
        <v>#REF!</v>
      </c>
      <c r="J9" s="19"/>
      <c r="L9" s="34"/>
    </row>
    <row r="10" spans="1:6" ht="12.75">
      <c r="A10" s="20"/>
      <c r="B10" s="19"/>
      <c r="C10" s="19"/>
      <c r="D10" s="19"/>
      <c r="E10" s="19"/>
      <c r="F10" s="20"/>
    </row>
    <row r="11" spans="1:6" ht="12.75">
      <c r="A11" s="26" t="s">
        <v>57</v>
      </c>
      <c r="B11" s="19"/>
      <c r="C11" s="19"/>
      <c r="D11" s="19"/>
      <c r="E11" s="19"/>
      <c r="F11" s="20"/>
    </row>
    <row r="12" spans="1:6" ht="12.75">
      <c r="A12" s="20" t="s">
        <v>91</v>
      </c>
      <c r="B12" s="19">
        <f>+'FE-10'!H14</f>
        <v>4084916107.01</v>
      </c>
      <c r="C12" s="19" t="e">
        <f>+'FE-10'!#REF!</f>
        <v>#REF!</v>
      </c>
      <c r="D12" s="19">
        <f>+'FE-10'!H21+'FE-10'!H22</f>
        <v>48751000</v>
      </c>
      <c r="E12" s="19" t="e">
        <f>+B12-C12-D12</f>
        <v>#REF!</v>
      </c>
      <c r="F12" s="31" t="e">
        <f>+E12/E$15</f>
        <v>#REF!</v>
      </c>
    </row>
    <row r="13" spans="1:6" ht="12.75">
      <c r="A13" s="20" t="s">
        <v>77</v>
      </c>
      <c r="B13" s="19">
        <f>+'FE-10'!H15</f>
        <v>1205001956.67</v>
      </c>
      <c r="C13" s="19" t="e">
        <f>+'FE-10'!#REF!</f>
        <v>#REF!</v>
      </c>
      <c r="D13" s="19">
        <f>+'FE-10'!H23</f>
        <v>79453784.58</v>
      </c>
      <c r="E13" s="19" t="e">
        <f>+B13-C13-D13</f>
        <v>#REF!</v>
      </c>
      <c r="F13" s="31" t="e">
        <f>+E13/E$15</f>
        <v>#REF!</v>
      </c>
    </row>
    <row r="14" spans="1:6" ht="12.75">
      <c r="A14" s="20" t="s">
        <v>94</v>
      </c>
      <c r="B14" s="19">
        <f>+'FE-10'!H29+'FE-10'!H36</f>
        <v>18131900859.65</v>
      </c>
      <c r="C14" s="19"/>
      <c r="D14" s="19"/>
      <c r="E14" s="19">
        <f>+B14-C14-D14</f>
        <v>18131900859.65</v>
      </c>
      <c r="F14" s="31" t="e">
        <f>+E14/E$15</f>
        <v>#REF!</v>
      </c>
    </row>
    <row r="15" spans="1:6" ht="12.75">
      <c r="A15" s="20" t="s">
        <v>25</v>
      </c>
      <c r="B15" s="19">
        <f>SUM(B12:B14)</f>
        <v>23421818923.33</v>
      </c>
      <c r="C15" s="19" t="e">
        <f>SUM(C12:C14)</f>
        <v>#REF!</v>
      </c>
      <c r="D15" s="19">
        <f>SUM(D12:D14)</f>
        <v>128204784.58</v>
      </c>
      <c r="E15" s="19" t="e">
        <f>SUM(E12:E14)</f>
        <v>#REF!</v>
      </c>
      <c r="F15" s="32" t="e">
        <f>SUM(F12:F14)</f>
        <v>#REF!</v>
      </c>
    </row>
    <row r="16" spans="1:6" ht="12.75">
      <c r="A16" s="20"/>
      <c r="B16" s="19"/>
      <c r="C16" s="19"/>
      <c r="D16" s="19"/>
      <c r="E16" s="19"/>
      <c r="F16" s="20"/>
    </row>
    <row r="17" spans="1:6" ht="9" customHeight="1">
      <c r="A17" s="130" t="s">
        <v>119</v>
      </c>
      <c r="B17" s="131"/>
      <c r="C17" s="131"/>
      <c r="D17" s="131"/>
      <c r="E17" s="131"/>
      <c r="F17" s="20"/>
    </row>
    <row r="18" spans="1:6" ht="9" customHeight="1">
      <c r="A18" s="131"/>
      <c r="B18" s="131"/>
      <c r="C18" s="131"/>
      <c r="D18" s="131"/>
      <c r="E18" s="131"/>
      <c r="F18" s="20"/>
    </row>
    <row r="19" spans="5:6" ht="12.75">
      <c r="E19" s="29"/>
      <c r="F19" s="20"/>
    </row>
    <row r="20" spans="1:6" ht="12.75">
      <c r="A20" s="20" t="s">
        <v>91</v>
      </c>
      <c r="B20" s="19">
        <f aca="true" t="shared" si="2" ref="B20:D21">+B3+B12</f>
        <v>26137754943.449997</v>
      </c>
      <c r="C20" s="19" t="e">
        <f t="shared" si="2"/>
        <v>#REF!</v>
      </c>
      <c r="D20" s="19">
        <f t="shared" si="2"/>
        <v>430254000</v>
      </c>
      <c r="E20" s="19" t="e">
        <f aca="true" t="shared" si="3" ref="E20:E25">+B20-C20-D20</f>
        <v>#REF!</v>
      </c>
      <c r="F20" s="20"/>
    </row>
    <row r="21" spans="1:6" ht="12.75">
      <c r="A21" s="20" t="s">
        <v>77</v>
      </c>
      <c r="B21" s="19">
        <f t="shared" si="2"/>
        <v>10260122506.44</v>
      </c>
      <c r="C21" s="19" t="e">
        <f t="shared" si="2"/>
        <v>#REF!</v>
      </c>
      <c r="D21" s="19">
        <f t="shared" si="2"/>
        <v>675056542.7800001</v>
      </c>
      <c r="E21" s="19" t="e">
        <f t="shared" si="3"/>
        <v>#REF!</v>
      </c>
      <c r="F21" s="20"/>
    </row>
    <row r="22" spans="1:6" ht="12.75">
      <c r="A22" s="20" t="s">
        <v>18</v>
      </c>
      <c r="B22" s="19">
        <f aca="true" t="shared" si="4" ref="B22:C24">+B5</f>
        <v>478090440.27</v>
      </c>
      <c r="C22" s="19">
        <f t="shared" si="4"/>
        <v>0</v>
      </c>
      <c r="D22" s="19"/>
      <c r="E22" s="19">
        <f t="shared" si="3"/>
        <v>478090440.27</v>
      </c>
      <c r="F22" s="20"/>
    </row>
    <row r="23" spans="1:6" ht="12.75">
      <c r="A23" s="20" t="s">
        <v>92</v>
      </c>
      <c r="B23" s="19">
        <f t="shared" si="4"/>
        <v>4265611187.26</v>
      </c>
      <c r="C23" s="19">
        <f t="shared" si="4"/>
        <v>0</v>
      </c>
      <c r="D23" s="19"/>
      <c r="E23" s="19">
        <f t="shared" si="3"/>
        <v>4265611187.26</v>
      </c>
      <c r="F23" s="20"/>
    </row>
    <row r="24" spans="1:6" ht="12.75">
      <c r="A24" s="20" t="s">
        <v>93</v>
      </c>
      <c r="B24" s="19">
        <f t="shared" si="4"/>
        <v>1187832324.57</v>
      </c>
      <c r="C24" s="19">
        <f t="shared" si="4"/>
        <v>0</v>
      </c>
      <c r="D24" s="19"/>
      <c r="E24" s="19">
        <f t="shared" si="3"/>
        <v>1187832324.57</v>
      </c>
      <c r="F24" s="20"/>
    </row>
    <row r="25" spans="1:6" ht="12.75">
      <c r="A25" s="20" t="s">
        <v>94</v>
      </c>
      <c r="B25" s="19">
        <f>+B8+B14</f>
        <v>70343379602.15</v>
      </c>
      <c r="C25" s="19">
        <f>+C8</f>
        <v>0</v>
      </c>
      <c r="D25" s="19"/>
      <c r="E25" s="19">
        <f t="shared" si="3"/>
        <v>70343379602.15</v>
      </c>
      <c r="F25" s="20"/>
    </row>
    <row r="26" spans="1:6" ht="12.75">
      <c r="A26" s="20" t="s">
        <v>25</v>
      </c>
      <c r="B26" s="19">
        <f>SUM(B20:B25)</f>
        <v>112672791004.13998</v>
      </c>
      <c r="C26" s="19" t="e">
        <f>SUM(C20:C25)</f>
        <v>#REF!</v>
      </c>
      <c r="D26" s="19">
        <f>SUM(D20:D25)</f>
        <v>1105310542.7800002</v>
      </c>
      <c r="E26" s="19" t="e">
        <f>SUM(E20:E25)</f>
        <v>#REF!</v>
      </c>
      <c r="F26" s="20"/>
    </row>
    <row r="31" spans="2:6" ht="12.75">
      <c r="B31" s="30"/>
      <c r="D31" s="19" t="s">
        <v>120</v>
      </c>
      <c r="E31" s="19" t="e">
        <f>+E20+E21</f>
        <v>#REF!</v>
      </c>
      <c r="F31" s="29" t="e">
        <f>+E31/E33</f>
        <v>#REF!</v>
      </c>
    </row>
    <row r="32" spans="4:6" ht="12.75">
      <c r="D32" s="19" t="s">
        <v>121</v>
      </c>
      <c r="E32" s="19">
        <f>+E22+E23+E24</f>
        <v>5931533952.1</v>
      </c>
      <c r="F32" s="29" t="e">
        <f>+E32/E33</f>
        <v>#REF!</v>
      </c>
    </row>
    <row r="33" spans="4:5" ht="12.75">
      <c r="D33" s="19" t="s">
        <v>122</v>
      </c>
      <c r="E33" s="19" t="e">
        <f>+E31+E32</f>
        <v>#REF!</v>
      </c>
    </row>
    <row r="34" spans="4:5" ht="12.75">
      <c r="D34" s="19"/>
      <c r="E34" s="19"/>
    </row>
    <row r="35" spans="4:5" ht="12.75">
      <c r="D35" s="19"/>
      <c r="E35" s="19"/>
    </row>
    <row r="36" spans="4:5" ht="12.75">
      <c r="D36" s="19"/>
      <c r="E36" s="19"/>
    </row>
    <row r="37" spans="4:5" ht="12.75">
      <c r="D37" s="19"/>
      <c r="E37" s="19"/>
    </row>
    <row r="38" spans="4:5" ht="12.75">
      <c r="D38" s="19"/>
      <c r="E38" s="19"/>
    </row>
    <row r="39" spans="4:5" ht="12.75">
      <c r="D39" s="19"/>
      <c r="E39" s="19"/>
    </row>
  </sheetData>
  <sheetProtection/>
  <mergeCells count="1">
    <mergeCell ref="A17:E18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A1" sqref="A1:IV16384"/>
    </sheetView>
  </sheetViews>
  <sheetFormatPr defaultColWidth="9.33203125" defaultRowHeight="9.75"/>
  <cols>
    <col min="1" max="1" width="34" style="0" customWidth="1"/>
    <col min="2" max="2" width="25" style="0" bestFit="1" customWidth="1"/>
    <col min="3" max="3" width="2.33203125" style="0" customWidth="1"/>
    <col min="4" max="4" width="25" style="0" bestFit="1" customWidth="1"/>
    <col min="5" max="5" width="12.33203125" style="0" customWidth="1"/>
    <col min="6" max="6" width="37" style="0" customWidth="1"/>
  </cols>
  <sheetData>
    <row r="1" spans="1:7" ht="12.75">
      <c r="A1" s="26" t="s">
        <v>125</v>
      </c>
      <c r="B1" s="20"/>
      <c r="C1" s="33"/>
      <c r="D1" s="5"/>
      <c r="E1" s="5"/>
      <c r="F1" s="5"/>
      <c r="G1" s="5"/>
    </row>
    <row r="2" spans="1:7" ht="12.75">
      <c r="A2" s="26"/>
      <c r="B2" s="20" t="s">
        <v>127</v>
      </c>
      <c r="C2" s="33"/>
      <c r="D2" s="20" t="s">
        <v>128</v>
      </c>
      <c r="E2" s="5"/>
      <c r="F2" s="5"/>
      <c r="G2" s="5"/>
    </row>
    <row r="3" spans="1:7" ht="63.75" customHeight="1">
      <c r="A3" s="26" t="s">
        <v>56</v>
      </c>
      <c r="B3" s="27" t="s">
        <v>165</v>
      </c>
      <c r="C3" s="33"/>
      <c r="D3" s="27" t="s">
        <v>165</v>
      </c>
      <c r="E3" s="5"/>
      <c r="F3" s="5"/>
      <c r="G3" s="5"/>
    </row>
    <row r="4" spans="1:7" ht="12.75">
      <c r="A4" s="20" t="s">
        <v>91</v>
      </c>
      <c r="B4" s="19" t="e">
        <f>+'Net Receipts'!E3</f>
        <v>#REF!</v>
      </c>
      <c r="C4" s="33"/>
      <c r="D4" s="19">
        <f>12935703000-844000-239794000</f>
        <v>12695065000</v>
      </c>
      <c r="E4" s="5"/>
      <c r="F4" s="34" t="e">
        <f aca="true" t="shared" si="0" ref="F4:F10">(B4-D4)/D4</f>
        <v>#REF!</v>
      </c>
      <c r="G4" s="5"/>
    </row>
    <row r="5" spans="1:7" ht="12.75">
      <c r="A5" s="20" t="s">
        <v>77</v>
      </c>
      <c r="B5" s="19" t="e">
        <f>+'Net Receipts'!E4</f>
        <v>#REF!</v>
      </c>
      <c r="C5" s="33"/>
      <c r="D5" s="19">
        <f>5246569000-320797000</f>
        <v>4925772000</v>
      </c>
      <c r="E5" s="5"/>
      <c r="F5" s="34" t="e">
        <f t="shared" si="0"/>
        <v>#REF!</v>
      </c>
      <c r="G5" s="5"/>
    </row>
    <row r="6" spans="1:7" ht="12.75">
      <c r="A6" s="20" t="s">
        <v>18</v>
      </c>
      <c r="B6" s="19">
        <f>+'Net Receipts'!E5</f>
        <v>478090440.27</v>
      </c>
      <c r="C6" s="33"/>
      <c r="D6" s="19">
        <v>244111000</v>
      </c>
      <c r="E6" s="5"/>
      <c r="F6" s="34">
        <f t="shared" si="0"/>
        <v>0.9584960950960832</v>
      </c>
      <c r="G6" s="51" t="s">
        <v>162</v>
      </c>
    </row>
    <row r="7" spans="1:7" ht="12.75">
      <c r="A7" s="20" t="s">
        <v>92</v>
      </c>
      <c r="B7" s="19">
        <f>+'Net Receipts'!E6</f>
        <v>4265611187.26</v>
      </c>
      <c r="C7" s="33"/>
      <c r="D7" s="19">
        <v>1295293000</v>
      </c>
      <c r="E7" s="5"/>
      <c r="F7" s="34">
        <f t="shared" si="0"/>
        <v>2.2931631586521353</v>
      </c>
      <c r="G7" s="51" t="s">
        <v>163</v>
      </c>
    </row>
    <row r="8" spans="1:7" ht="12.75">
      <c r="A8" s="20" t="s">
        <v>93</v>
      </c>
      <c r="B8" s="19">
        <f>+'Net Receipts'!E7</f>
        <v>1187832324.57</v>
      </c>
      <c r="C8" s="33"/>
      <c r="D8" s="19">
        <v>341918000</v>
      </c>
      <c r="E8" s="5"/>
      <c r="F8" s="34">
        <f t="shared" si="0"/>
        <v>2.4740268853058334</v>
      </c>
      <c r="G8" s="51" t="s">
        <v>129</v>
      </c>
    </row>
    <row r="9" spans="1:7" ht="12.75">
      <c r="A9" s="20" t="s">
        <v>94</v>
      </c>
      <c r="B9" s="19">
        <f>+'Net Receipts'!E8</f>
        <v>52211478742.5</v>
      </c>
      <c r="C9" s="33"/>
      <c r="D9" s="19">
        <f>9988632.51+12790031.95</f>
        <v>22778664.46</v>
      </c>
      <c r="E9" s="5"/>
      <c r="F9" s="34">
        <f t="shared" si="0"/>
        <v>2291.122035257373</v>
      </c>
      <c r="G9" s="5"/>
    </row>
    <row r="10" spans="1:7" ht="12.75">
      <c r="A10" s="20" t="s">
        <v>25</v>
      </c>
      <c r="B10" s="19" t="e">
        <f>SUM(B4:B9)</f>
        <v>#REF!</v>
      </c>
      <c r="C10" s="33"/>
      <c r="D10" s="19">
        <f>SUM(D4:D9)</f>
        <v>19524937664.46</v>
      </c>
      <c r="E10" s="5"/>
      <c r="F10" s="34" t="e">
        <f t="shared" si="0"/>
        <v>#REF!</v>
      </c>
      <c r="G10" s="5"/>
    </row>
    <row r="11" spans="1:7" ht="12.75">
      <c r="A11" s="20"/>
      <c r="B11" s="19"/>
      <c r="C11" s="33"/>
      <c r="D11" s="5"/>
      <c r="E11" s="5"/>
      <c r="F11" s="5"/>
      <c r="G11" s="5"/>
    </row>
    <row r="12" spans="1:7" ht="12.75">
      <c r="A12" s="26"/>
      <c r="B12" s="19"/>
      <c r="C12" s="33"/>
      <c r="D12" s="5"/>
      <c r="E12" s="5"/>
      <c r="F12" s="5"/>
      <c r="G12" s="5"/>
    </row>
    <row r="13" spans="1:7" ht="12.75">
      <c r="A13" s="20"/>
      <c r="B13" s="19"/>
      <c r="C13" s="33"/>
      <c r="D13" s="5"/>
      <c r="E13" s="5"/>
      <c r="F13" s="5"/>
      <c r="G13" s="5"/>
    </row>
    <row r="14" spans="1:18" ht="15">
      <c r="A14" s="36" t="s">
        <v>160</v>
      </c>
      <c r="B14" s="35"/>
      <c r="C14" s="35"/>
      <c r="D14" s="35"/>
      <c r="H14" s="37"/>
      <c r="I14" s="37"/>
      <c r="J14" s="37"/>
      <c r="R14" s="2"/>
    </row>
    <row r="15" spans="1:18" ht="14.25">
      <c r="A15" s="37" t="s">
        <v>130</v>
      </c>
      <c r="H15" s="37"/>
      <c r="I15" s="37"/>
      <c r="J15" s="37"/>
      <c r="R15" s="2"/>
    </row>
    <row r="16" spans="1:18" ht="29.25" thickBot="1">
      <c r="A16" s="38"/>
      <c r="B16" s="39" t="s">
        <v>161</v>
      </c>
      <c r="C16" s="39"/>
      <c r="D16" s="39" t="s">
        <v>131</v>
      </c>
      <c r="E16" s="40" t="s">
        <v>132</v>
      </c>
      <c r="F16" s="37"/>
      <c r="G16" s="37"/>
      <c r="H16" s="37">
        <v>2010</v>
      </c>
      <c r="I16" s="37">
        <v>2011</v>
      </c>
      <c r="J16" s="50" t="s">
        <v>133</v>
      </c>
      <c r="K16">
        <v>2012</v>
      </c>
      <c r="L16" s="50" t="s">
        <v>133</v>
      </c>
      <c r="R16" s="2"/>
    </row>
    <row r="17" spans="1:18" ht="14.25">
      <c r="A17" s="42" t="s">
        <v>134</v>
      </c>
      <c r="B17" s="43">
        <v>170009</v>
      </c>
      <c r="C17" s="43">
        <v>103528</v>
      </c>
      <c r="D17" s="43">
        <v>170009</v>
      </c>
      <c r="E17" s="44"/>
      <c r="F17" s="37"/>
      <c r="G17" s="37"/>
      <c r="H17" s="41" t="s">
        <v>135</v>
      </c>
      <c r="I17" s="41" t="s">
        <v>135</v>
      </c>
      <c r="J17" s="41" t="s">
        <v>136</v>
      </c>
      <c r="K17" s="41" t="s">
        <v>135</v>
      </c>
      <c r="L17" s="41" t="s">
        <v>136</v>
      </c>
      <c r="R17" s="2"/>
    </row>
    <row r="18" spans="1:18" ht="14.25">
      <c r="A18" s="42" t="s">
        <v>137</v>
      </c>
      <c r="B18" s="43">
        <v>178551</v>
      </c>
      <c r="C18" s="43">
        <v>113689</v>
      </c>
      <c r="D18" s="43">
        <v>178551</v>
      </c>
      <c r="E18" s="44">
        <f aca="true" t="shared" si="1" ref="E18:E31">(D18-D17)/D17</f>
        <v>0.05024439882594451</v>
      </c>
      <c r="F18" s="37"/>
      <c r="G18" s="37" t="s">
        <v>138</v>
      </c>
      <c r="H18" s="37">
        <v>7387</v>
      </c>
      <c r="I18" s="45">
        <v>9236</v>
      </c>
      <c r="J18" s="44">
        <f aca="true" t="shared" si="2" ref="J18:J30">(I18-H18)/H18</f>
        <v>0.25030458914308923</v>
      </c>
      <c r="K18" s="45">
        <v>14119</v>
      </c>
      <c r="L18" s="44">
        <f>(K18-I18)/I18</f>
        <v>0.5286920744911217</v>
      </c>
      <c r="R18" s="2"/>
    </row>
    <row r="19" spans="1:18" ht="14.25">
      <c r="A19" s="42" t="s">
        <v>139</v>
      </c>
      <c r="B19" s="43">
        <v>209483</v>
      </c>
      <c r="C19" s="43">
        <v>114665</v>
      </c>
      <c r="D19" s="43">
        <v>209483</v>
      </c>
      <c r="E19" s="44">
        <f t="shared" si="1"/>
        <v>0.1732390185437214</v>
      </c>
      <c r="F19" s="37"/>
      <c r="G19" s="37" t="s">
        <v>140</v>
      </c>
      <c r="H19" s="37">
        <v>7628</v>
      </c>
      <c r="I19" s="45">
        <v>9712</v>
      </c>
      <c r="J19" s="44">
        <f t="shared" si="2"/>
        <v>0.2732039853172522</v>
      </c>
      <c r="K19" s="45">
        <v>15418</v>
      </c>
      <c r="L19" s="44">
        <f>(K19-I19)/I19</f>
        <v>0.5875205930807249</v>
      </c>
      <c r="R19" s="2"/>
    </row>
    <row r="20" spans="1:18" ht="14.25">
      <c r="A20" s="42" t="s">
        <v>141</v>
      </c>
      <c r="B20" s="43">
        <v>262316</v>
      </c>
      <c r="C20" s="43">
        <v>130983</v>
      </c>
      <c r="D20" s="43">
        <v>262316</v>
      </c>
      <c r="E20" s="44">
        <f t="shared" si="1"/>
        <v>0.25220662297179247</v>
      </c>
      <c r="F20" s="37"/>
      <c r="G20" s="37" t="s">
        <v>142</v>
      </c>
      <c r="H20" s="37">
        <v>9025</v>
      </c>
      <c r="I20" s="45">
        <v>13010</v>
      </c>
      <c r="J20" s="44">
        <f t="shared" si="2"/>
        <v>0.44155124653739614</v>
      </c>
      <c r="K20" s="45">
        <v>17308</v>
      </c>
      <c r="L20" s="44">
        <f>(K20-I20)/I20</f>
        <v>0.3303612605687932</v>
      </c>
      <c r="R20" s="2"/>
    </row>
    <row r="21" spans="1:18" ht="14.25">
      <c r="A21" s="42" t="s">
        <v>143</v>
      </c>
      <c r="B21" s="43">
        <v>211507</v>
      </c>
      <c r="C21" s="43">
        <v>122614</v>
      </c>
      <c r="D21" s="43">
        <v>211507</v>
      </c>
      <c r="E21" s="44">
        <f t="shared" si="1"/>
        <v>-0.19369386541423322</v>
      </c>
      <c r="F21" s="37"/>
      <c r="G21" s="37" t="s">
        <v>144</v>
      </c>
      <c r="H21" s="37">
        <v>8627</v>
      </c>
      <c r="I21" s="45">
        <v>12173</v>
      </c>
      <c r="J21" s="44">
        <f t="shared" si="2"/>
        <v>0.4110351222904834</v>
      </c>
      <c r="R21" s="2"/>
    </row>
    <row r="22" spans="1:18" ht="14.25">
      <c r="A22" s="42" t="s">
        <v>145</v>
      </c>
      <c r="B22" s="43">
        <v>139614</v>
      </c>
      <c r="C22" s="43">
        <v>91651</v>
      </c>
      <c r="D22" s="43">
        <v>139614</v>
      </c>
      <c r="E22" s="44">
        <f t="shared" si="1"/>
        <v>-0.3399083718269372</v>
      </c>
      <c r="F22" s="37"/>
      <c r="G22" s="37" t="s">
        <v>107</v>
      </c>
      <c r="H22" s="37">
        <v>7895</v>
      </c>
      <c r="I22" s="45">
        <v>13290</v>
      </c>
      <c r="J22" s="44">
        <f t="shared" si="2"/>
        <v>0.6833438885370487</v>
      </c>
      <c r="R22" s="2"/>
    </row>
    <row r="23" spans="1:18" ht="14.25">
      <c r="A23" s="42" t="s">
        <v>146</v>
      </c>
      <c r="B23" s="43">
        <v>146031</v>
      </c>
      <c r="C23" s="43">
        <v>69328</v>
      </c>
      <c r="D23" s="43">
        <v>146031</v>
      </c>
      <c r="E23" s="44">
        <f t="shared" si="1"/>
        <v>0.04596243929691865</v>
      </c>
      <c r="F23" s="37"/>
      <c r="G23" s="37" t="s">
        <v>147</v>
      </c>
      <c r="H23" s="37">
        <v>8896</v>
      </c>
      <c r="I23" s="45">
        <v>14647</v>
      </c>
      <c r="J23" s="44">
        <f t="shared" si="2"/>
        <v>0.6464703237410072</v>
      </c>
      <c r="R23" s="2"/>
    </row>
    <row r="24" spans="1:18" ht="14.25">
      <c r="A24" s="42" t="s">
        <v>148</v>
      </c>
      <c r="B24" s="43">
        <v>141964</v>
      </c>
      <c r="C24" s="43">
        <v>66789</v>
      </c>
      <c r="D24" s="43">
        <v>141964</v>
      </c>
      <c r="E24" s="44">
        <f t="shared" si="1"/>
        <v>-0.02785025097410824</v>
      </c>
      <c r="F24" s="37"/>
      <c r="G24" s="37" t="s">
        <v>149</v>
      </c>
      <c r="H24" s="37">
        <v>9589</v>
      </c>
      <c r="I24" s="45">
        <v>13163</v>
      </c>
      <c r="J24" s="44">
        <f t="shared" si="2"/>
        <v>0.37271874022317236</v>
      </c>
      <c r="R24" s="2"/>
    </row>
    <row r="25" spans="1:18" ht="14.25">
      <c r="A25" s="42" t="s">
        <v>150</v>
      </c>
      <c r="B25" s="43">
        <v>203197</v>
      </c>
      <c r="C25" s="43">
        <v>75263</v>
      </c>
      <c r="D25" s="43">
        <v>203197</v>
      </c>
      <c r="E25" s="44">
        <f t="shared" si="1"/>
        <v>0.4313276605336564</v>
      </c>
      <c r="F25" s="37"/>
      <c r="G25" s="37" t="s">
        <v>151</v>
      </c>
      <c r="H25" s="37">
        <v>8834</v>
      </c>
      <c r="I25" s="45">
        <v>15085</v>
      </c>
      <c r="J25" s="44">
        <f t="shared" si="2"/>
        <v>0.7076069730586371</v>
      </c>
      <c r="R25" s="2"/>
    </row>
    <row r="26" spans="1:18" ht="14.25">
      <c r="A26" s="42" t="s">
        <v>152</v>
      </c>
      <c r="B26" s="43">
        <v>282792</v>
      </c>
      <c r="C26" s="43">
        <v>88858</v>
      </c>
      <c r="D26" s="43">
        <v>282792</v>
      </c>
      <c r="E26" s="44">
        <f t="shared" si="1"/>
        <v>0.3917134603365207</v>
      </c>
      <c r="F26" s="37"/>
      <c r="G26" s="37" t="s">
        <v>153</v>
      </c>
      <c r="H26" s="37">
        <v>9402</v>
      </c>
      <c r="I26" s="45">
        <v>15937</v>
      </c>
      <c r="J26" s="46">
        <f t="shared" si="2"/>
        <v>0.6950648798128057</v>
      </c>
      <c r="R26" s="2"/>
    </row>
    <row r="27" spans="1:18" ht="14.25">
      <c r="A27" s="42" t="s">
        <v>154</v>
      </c>
      <c r="B27" s="43">
        <v>284008</v>
      </c>
      <c r="C27" s="43">
        <v>90792</v>
      </c>
      <c r="D27" s="43">
        <v>284008</v>
      </c>
      <c r="E27" s="44">
        <f t="shared" si="1"/>
        <v>0.004299980197459617</v>
      </c>
      <c r="F27" s="37"/>
      <c r="G27" s="37" t="s">
        <v>126</v>
      </c>
      <c r="H27" s="37">
        <v>8714</v>
      </c>
      <c r="I27" s="45">
        <v>17424</v>
      </c>
      <c r="J27" s="46">
        <f t="shared" si="2"/>
        <v>0.9995409685563461</v>
      </c>
      <c r="R27" s="2"/>
    </row>
    <row r="28" spans="1:18" ht="14.25">
      <c r="A28" s="42" t="s">
        <v>155</v>
      </c>
      <c r="B28" s="43">
        <v>150965</v>
      </c>
      <c r="C28" s="43">
        <v>70426</v>
      </c>
      <c r="D28" s="43">
        <v>150965</v>
      </c>
      <c r="E28" s="44">
        <f t="shared" si="1"/>
        <v>-0.468448071885299</v>
      </c>
      <c r="F28" s="37"/>
      <c r="G28" s="37" t="s">
        <v>156</v>
      </c>
      <c r="H28" s="37">
        <v>9614</v>
      </c>
      <c r="I28" s="45">
        <f>+I30-I18-I19-I20-I21-I22-I23-I24-I25-I26-I27-I29</f>
        <v>16742</v>
      </c>
      <c r="J28" s="46">
        <f t="shared" si="2"/>
        <v>0.7414187643020596</v>
      </c>
      <c r="R28" s="2"/>
    </row>
    <row r="29" spans="1:18" ht="14.25">
      <c r="A29" s="42" t="s">
        <v>157</v>
      </c>
      <c r="B29" s="43">
        <v>133473</v>
      </c>
      <c r="C29" s="43">
        <v>48880</v>
      </c>
      <c r="D29" s="43">
        <v>133473</v>
      </c>
      <c r="E29" s="44">
        <f t="shared" si="1"/>
        <v>-0.11586791640446462</v>
      </c>
      <c r="F29" s="37"/>
      <c r="G29" s="37" t="s">
        <v>158</v>
      </c>
      <c r="H29" s="37">
        <v>11742</v>
      </c>
      <c r="I29" s="45">
        <v>20939</v>
      </c>
      <c r="J29" s="46">
        <f t="shared" si="2"/>
        <v>0.7832566854028274</v>
      </c>
      <c r="R29" s="2"/>
    </row>
    <row r="30" spans="1:18" ht="14.25">
      <c r="A30" s="42" t="s">
        <v>159</v>
      </c>
      <c r="B30" s="43">
        <v>94798</v>
      </c>
      <c r="C30" s="43">
        <v>39087</v>
      </c>
      <c r="D30" s="43">
        <v>94798</v>
      </c>
      <c r="E30" s="44">
        <f t="shared" si="1"/>
        <v>-0.289758977471099</v>
      </c>
      <c r="F30" s="37"/>
      <c r="G30" s="37" t="s">
        <v>25</v>
      </c>
      <c r="H30" s="37">
        <v>107152</v>
      </c>
      <c r="I30" s="45">
        <v>171358</v>
      </c>
      <c r="J30" s="46">
        <f t="shared" si="2"/>
        <v>0.5992048678512767</v>
      </c>
      <c r="R30" s="2"/>
    </row>
    <row r="31" spans="1:18" ht="14.25">
      <c r="A31" s="47">
        <v>2010</v>
      </c>
      <c r="B31" s="48">
        <v>107152</v>
      </c>
      <c r="C31" s="37"/>
      <c r="D31" s="48">
        <v>107152</v>
      </c>
      <c r="E31" s="44">
        <f t="shared" si="1"/>
        <v>0.13031920504651998</v>
      </c>
      <c r="F31" s="37"/>
      <c r="G31" s="37"/>
      <c r="H31" s="37"/>
      <c r="I31" s="49"/>
      <c r="J31" s="46"/>
      <c r="R31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HPLS-10, FHWA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2015 HTF STATUS</dc:title>
  <dc:subject/>
  <dc:creator>Carolyn Sue Edwards</dc:creator>
  <cp:keywords/>
  <dc:description>Based on final unaudited statement from BPD and downloads from STAR on October 24, 2007.  Revised November 30, 2007 to correct 60-cent error in BLM child account.</dc:description>
  <cp:lastModifiedBy>USDOT_User</cp:lastModifiedBy>
  <cp:lastPrinted>2017-06-14T17:15:26Z</cp:lastPrinted>
  <dcterms:created xsi:type="dcterms:W3CDTF">2001-01-16T12:58:29Z</dcterms:created>
  <dcterms:modified xsi:type="dcterms:W3CDTF">2017-06-20T13:14:45Z</dcterms:modified>
  <cp:category/>
  <cp:version/>
  <cp:contentType/>
  <cp:contentStatus/>
</cp:coreProperties>
</file>