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SAVMT" sheetId="12" r:id="rId12"/>
    <sheet name="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<sst xmlns="http://schemas.openxmlformats.org/spreadsheetml/2006/main" count="2680" uniqueCount="791">
  <si>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</si>
  <si>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</si>
  <si>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</si>
  <si>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</si>
  <si>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</si>
  <si>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</si>
  <si>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</si>
  <si>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</si>
  <si>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</si>
  <si>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</si>
  <si>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</si>
  <si>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</si>
  <si>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</si>
  <si>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</si>
  <si>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</si>
  <si>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</si>
  <si>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</si>
  <si>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</si>
  <si>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</si>
  <si>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</si>
  <si>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</si>
  <si>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</si>
  <si>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</si>
  <si>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</si>
  <si>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</si>
  <si>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</si>
  <si>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</si>
  <si>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</si>
  <si>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</si>
  <si>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</si>
  <si>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</si>
  <si>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</si>
  <si>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</si>
  <si>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</si>
  <si>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</si>
  <si>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</si>
  <si>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</si>
  <si>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</si>
  <si>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</si>
  <si>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</si>
  <si>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</si>
  <si>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</si>
  <si>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</si>
  <si>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</si>
  <si>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</si>
  <si>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</si>
  <si>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</si>
  <si>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</si>
  <si>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</si>
  <si>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</si>
  <si>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</si>
  <si>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</si>
  <si>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</si>
  <si>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</si>
  <si>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</si>
  <si>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</si>
  <si>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</si>
  <si>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</si>
  <si>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</si>
  <si>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</si>
  <si>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</si>
  <si>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19.3</t>
  </si>
  <si>
    <t>20.0</t>
  </si>
  <si>
    <t>21.3</t>
  </si>
  <si>
    <t>21.5</t>
  </si>
  <si>
    <t>23.2</t>
  </si>
  <si>
    <t>22.9</t>
  </si>
  <si>
    <t>19.5</t>
  </si>
  <si>
    <t>20.9</t>
  </si>
  <si>
    <t>19.4</t>
  </si>
  <si>
    <t>19.9</t>
  </si>
  <si>
    <t>Rural Other Arterial</t>
  </si>
  <si>
    <t>25.6</t>
  </si>
  <si>
    <t>25.0</t>
  </si>
  <si>
    <t>29.6</t>
  </si>
  <si>
    <t>30.1</t>
  </si>
  <si>
    <t>32.4</t>
  </si>
  <si>
    <t>32.5</t>
  </si>
  <si>
    <t>34.6</t>
  </si>
  <si>
    <t>33.9</t>
  </si>
  <si>
    <t>30.8</t>
  </si>
  <si>
    <t>32.6</t>
  </si>
  <si>
    <t>28.9</t>
  </si>
  <si>
    <t>29.3</t>
  </si>
  <si>
    <t>Other Rural</t>
  </si>
  <si>
    <t>25.4</t>
  </si>
  <si>
    <t>24.1</t>
  </si>
  <si>
    <t>32.1</t>
  </si>
  <si>
    <t>31.9</t>
  </si>
  <si>
    <t>33.7</t>
  </si>
  <si>
    <t>32.7</t>
  </si>
  <si>
    <t>31.5</t>
  </si>
  <si>
    <t>27.3</t>
  </si>
  <si>
    <t>27.9</t>
  </si>
  <si>
    <t>Urban Interstate</t>
  </si>
  <si>
    <t>38.9</t>
  </si>
  <si>
    <t>36.5</t>
  </si>
  <si>
    <t>43.1</t>
  </si>
  <si>
    <t>43.6</t>
  </si>
  <si>
    <t>45.7</t>
  </si>
  <si>
    <t>45.8</t>
  </si>
  <si>
    <t>44.4</t>
  </si>
  <si>
    <t>45.2</t>
  </si>
  <si>
    <t>42.4</t>
  </si>
  <si>
    <t>44.6</t>
  </si>
  <si>
    <t>41.9</t>
  </si>
  <si>
    <t>43.7</t>
  </si>
  <si>
    <t>Urban Other Arterial</t>
  </si>
  <si>
    <t>83.2</t>
  </si>
  <si>
    <t>79.0</t>
  </si>
  <si>
    <t>91.1</t>
  </si>
  <si>
    <t>93.0</t>
  </si>
  <si>
    <t>94.4</t>
  </si>
  <si>
    <t>91.8</t>
  </si>
  <si>
    <t>93.9</t>
  </si>
  <si>
    <t>94.8</t>
  </si>
  <si>
    <t>88.0</t>
  </si>
  <si>
    <t>96.1</t>
  </si>
  <si>
    <t>86.8</t>
  </si>
  <si>
    <t>91.4</t>
  </si>
  <si>
    <t>Other Urban</t>
  </si>
  <si>
    <t>36.3</t>
  </si>
  <si>
    <t>39.9</t>
  </si>
  <si>
    <t>41.0</t>
  </si>
  <si>
    <t>42.0</t>
  </si>
  <si>
    <t>41.2</t>
  </si>
  <si>
    <t>42.2</t>
  </si>
  <si>
    <t>38.6</t>
  </si>
  <si>
    <t>38.3</t>
  </si>
  <si>
    <t>All Systems</t>
  </si>
  <si>
    <t>226.3</t>
  </si>
  <si>
    <t>215.0</t>
  </si>
  <si>
    <t>251.9</t>
  </si>
  <si>
    <t>257.8</t>
  </si>
  <si>
    <t>267.9</t>
  </si>
  <si>
    <t>264.7</t>
  </si>
  <si>
    <t>271.9</t>
  </si>
  <si>
    <t>270.7</t>
  </si>
  <si>
    <t>248.9</t>
  </si>
  <si>
    <t>267.0</t>
  </si>
  <si>
    <t>242.6</t>
  </si>
  <si>
    <t>253.4</t>
  </si>
  <si>
    <t>2015 Individual monthly vehicle-miles in Billions*</t>
  </si>
  <si>
    <t>18.1</t>
  </si>
  <si>
    <t>16.6</t>
  </si>
  <si>
    <t>27.0</t>
  </si>
  <si>
    <t>25.7</t>
  </si>
  <si>
    <t>26.7</t>
  </si>
  <si>
    <t>24.6</t>
  </si>
  <si>
    <t>37.8</t>
  </si>
  <si>
    <t>86.5</t>
  </si>
  <si>
    <t>81.0</t>
  </si>
  <si>
    <t>38.1</t>
  </si>
  <si>
    <t>35.5</t>
  </si>
  <si>
    <t>237.3</t>
  </si>
  <si>
    <t>221.1</t>
  </si>
  <si>
    <t>Percent Change In Individual Monthly Travel 2014 vs 2015</t>
  </si>
  <si>
    <t>7.6</t>
  </si>
  <si>
    <t>4.9</t>
  </si>
  <si>
    <t>5.2</t>
  </si>
  <si>
    <t>2.7</t>
  </si>
  <si>
    <t>1.9</t>
  </si>
  <si>
    <t>5.4</t>
  </si>
  <si>
    <t>3.4</t>
  </si>
  <si>
    <t>3.9</t>
  </si>
  <si>
    <t>2.6</t>
  </si>
  <si>
    <t>5.0</t>
  </si>
  <si>
    <t>2.8</t>
  </si>
  <si>
    <t>Table - 2. Estimated Cumulative Monthly Motor Vehicle Travel in the United States</t>
  </si>
  <si>
    <t>2014 Cumulative monthly vehicle-miles in Billions*</t>
  </si>
  <si>
    <t>52.0</t>
  </si>
  <si>
    <t>72.0</t>
  </si>
  <si>
    <t>93.3</t>
  </si>
  <si>
    <t>114.8</t>
  </si>
  <si>
    <t>138.0</t>
  </si>
  <si>
    <t>160.9</t>
  </si>
  <si>
    <t>180.3</t>
  </si>
  <si>
    <t>201.3</t>
  </si>
  <si>
    <t>220.7</t>
  </si>
  <si>
    <t>240.6</t>
  </si>
  <si>
    <t>50.6</t>
  </si>
  <si>
    <t>80.3</t>
  </si>
  <si>
    <t>110.3</t>
  </si>
  <si>
    <t>142.7</t>
  </si>
  <si>
    <t>175.2</t>
  </si>
  <si>
    <t>209.8</t>
  </si>
  <si>
    <t>243.7</t>
  </si>
  <si>
    <t>274.5</t>
  </si>
  <si>
    <t>307.1</t>
  </si>
  <si>
    <t>336.1</t>
  </si>
  <si>
    <t>365.4</t>
  </si>
  <si>
    <t>49.6</t>
  </si>
  <si>
    <t>78.4</t>
  </si>
  <si>
    <t>108.5</t>
  </si>
  <si>
    <t>140.6</t>
  </si>
  <si>
    <t>172.5</t>
  </si>
  <si>
    <t>206.2</t>
  </si>
  <si>
    <t>238.9</t>
  </si>
  <si>
    <t>268.5</t>
  </si>
  <si>
    <t>300.0</t>
  </si>
  <si>
    <t>327.4</t>
  </si>
  <si>
    <t>355.2</t>
  </si>
  <si>
    <t>75.4</t>
  </si>
  <si>
    <t>118.5</t>
  </si>
  <si>
    <t>162.1</t>
  </si>
  <si>
    <t>207.8</t>
  </si>
  <si>
    <t>253.6</t>
  </si>
  <si>
    <t>298.0</t>
  </si>
  <si>
    <t>343.2</t>
  </si>
  <si>
    <t>385.6</t>
  </si>
  <si>
    <t>430.2</t>
  </si>
  <si>
    <t>472.1</t>
  </si>
  <si>
    <t>515.8</t>
  </si>
  <si>
    <t>162.2</t>
  </si>
  <si>
    <t>253.3</t>
  </si>
  <si>
    <t>346.3</t>
  </si>
  <si>
    <t>440.6</t>
  </si>
  <si>
    <t>532.5</t>
  </si>
  <si>
    <t>626.3</t>
  </si>
  <si>
    <t>721.1</t>
  </si>
  <si>
    <t>809.1</t>
  </si>
  <si>
    <t>905.2</t>
  </si>
  <si>
    <t>992.0</t>
  </si>
  <si>
    <t>1083.4</t>
  </si>
  <si>
    <t>70.8</t>
  </si>
  <si>
    <t>110.7</t>
  </si>
  <si>
    <t>151.7</t>
  </si>
  <si>
    <t>193.8</t>
  </si>
  <si>
    <t>235.0</t>
  </si>
  <si>
    <t>277.2</t>
  </si>
  <si>
    <t>318.4</t>
  </si>
  <si>
    <t>357.0</t>
  </si>
  <si>
    <t>398.2</t>
  </si>
  <si>
    <t>436.5</t>
  </si>
  <si>
    <t>477.8</t>
  </si>
  <si>
    <t>441.3</t>
  </si>
  <si>
    <t>693.2</t>
  </si>
  <si>
    <t>951.0</t>
  </si>
  <si>
    <t>1218.9</t>
  </si>
  <si>
    <t>1483.6</t>
  </si>
  <si>
    <t>1755.5</t>
  </si>
  <si>
    <t>2026.3</t>
  </si>
  <si>
    <t>2275.1</t>
  </si>
  <si>
    <t>2542.1</t>
  </si>
  <si>
    <t>2784.7</t>
  </si>
  <si>
    <t>3038.1</t>
  </si>
  <si>
    <t>2015 Cumulative monthly vehicle-miles in Billions*</t>
  </si>
  <si>
    <t>34.7</t>
  </si>
  <si>
    <t>52.6</t>
  </si>
  <si>
    <t>51.3</t>
  </si>
  <si>
    <t>78.8</t>
  </si>
  <si>
    <t>167.5</t>
  </si>
  <si>
    <t>73.6</t>
  </si>
  <si>
    <t>458.5</t>
  </si>
  <si>
    <t>Percent Change In Cumulative Monthly Travel 2014 vs 2015</t>
  </si>
  <si>
    <t>6.3</t>
  </si>
  <si>
    <t>4.0</t>
  </si>
  <si>
    <t>3.5</t>
  </si>
  <si>
    <t>4.4</t>
  </si>
  <si>
    <t>3.3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</si>
  <si>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</si>
  <si>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</si>
  <si>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</si>
  <si>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</si>
  <si>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</si>
  <si>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</si>
  <si>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</si>
  <si>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</si>
  <si>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</si>
  <si>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</si>
  <si>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</si>
  <si>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</si>
  <si>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</si>
  <si>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</si>
  <si>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</si>
  <si>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</si>
  <si>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</si>
  <si>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</si>
  <si>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</si>
  <si>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</si>
  <si>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</si>
  <si>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</si>
  <si>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</si>
  <si>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</si>
  <si>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</si>
  <si>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</si>
  <si>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</si>
  <si>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</si>
  <si>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</si>
  <si>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</si>
  <si>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</si>
  <si>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</si>
  <si>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</si>
  <si>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</si>
  <si>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</si>
  <si>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</si>
  <si>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</si>
  <si>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</si>
  <si>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</si>
  <si>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</si>
  <si>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</si>
  <si>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</si>
  <si>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</si>
  <si>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</si>
  <si>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</si>
  <si>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</si>
  <si>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</si>
  <si>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</si>
  <si>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</si>
  <si>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</si>
  <si>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</si>
  <si>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</si>
  <si>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</si>
  <si>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</si>
  <si>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</si>
  <si>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</si>
  <si>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</si>
  <si>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</si>
  <si>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</si>
  <si>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</si>
  <si>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</si>
  <si>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</si>
  <si>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</si>
  <si>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</si>
  <si>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</si>
  <si>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</si>
  <si>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</si>
  <si>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</si>
  <si>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</si>
  <si>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</si>
  <si>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</si>
  <si>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</si>
  <si>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</si>
  <si>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</si>
  <si>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</si>
  <si>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</si>
  <si>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</si>
  <si>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</si>
  <si>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</si>
  <si>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</si>
  <si>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</si>
  <si>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</si>
  <si>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</si>
  <si>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</si>
  <si>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</si>
  <si>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</si>
  <si>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</si>
  <si>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</si>
  <si>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</si>
  <si>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</si>
  <si>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</si>
  <si>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</si>
  <si>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</si>
  <si>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</si>
  <si>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</si>
  <si>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</si>
  <si>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</si>
  <si>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</si>
  <si>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</si>
  <si>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</si>
  <si>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</si>
  <si>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</si>
  <si>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</si>
  <si>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</si>
  <si>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</si>
  <si>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</si>
  <si>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</si>
  <si>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</si>
  <si>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</si>
  <si>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</si>
  <si>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</si>
  <si>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</si>
  <si>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</si>
  <si>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</si>
  <si>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</si>
  <si>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</si>
  <si>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</si>
  <si>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</si>
  <si>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</si>
  <si>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</si>
  <si>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</si>
  <si>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</si>
  <si>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</si>
  <si>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</si>
  <si>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</si>
  <si>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</si>
  <si>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</si>
  <si>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</si>
  <si>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</si>
  <si>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</si>
  <si>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</si>
  <si>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</si>
  <si>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</si>
  <si>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</si>
  <si>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</si>
  <si>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</si>
  <si>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</si>
  <si>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February</t>
  </si>
  <si>
    <t>49.8</t>
  </si>
  <si>
    <t>49.0</t>
  </si>
  <si>
    <t>45.0</t>
  </si>
  <si>
    <t>30.2</t>
  </si>
  <si>
    <t>47.2</t>
  </si>
  <si>
    <t>66.8</t>
  </si>
  <si>
    <t>154.3</t>
  </si>
  <si>
    <t>6.6</t>
  </si>
  <si>
    <t>0.8</t>
  </si>
  <si>
    <t>1.4</t>
  </si>
  <si>
    <t>-2.8</t>
  </si>
  <si>
    <t>2013</t>
  </si>
  <si>
    <t>April9,2015</t>
  </si>
  <si>
    <t>January 2014</t>
  </si>
  <si>
    <t>April 09, 2015</t>
  </si>
  <si>
    <t>6.1</t>
  </si>
  <si>
    <t>17.1</t>
  </si>
  <si>
    <t>Page 2 - table</t>
  </si>
  <si>
    <t>year_record</t>
  </si>
  <si>
    <t>tmonth</t>
  </si>
  <si>
    <t>yearToDate</t>
  </si>
  <si>
    <t>moving</t>
  </si>
  <si>
    <t>1990</t>
  </si>
  <si>
    <t>153559.000000</t>
  </si>
  <si>
    <t>317159.000000</t>
  </si>
  <si>
    <t>2117716.000000</t>
  </si>
  <si>
    <t>1991</t>
  </si>
  <si>
    <t>153351.000000</t>
  </si>
  <si>
    <t>311240.000000</t>
  </si>
  <si>
    <t>2141582.000000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</si>
  <si>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</si>
  <si>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</si>
  <si>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</si>
  <si>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</si>
  <si>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</si>
  <si>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</si>
  <si>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</si>
  <si>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</si>
  <si>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</si>
  <si>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</si>
  <si>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</si>
  <si>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</si>
  <si>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</si>
  <si>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</si>
  <si>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</si>
  <si>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</si>
  <si>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</si>
  <si>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</si>
  <si>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</si>
  <si>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</si>
  <si>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</si>
  <si>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</si>
  <si>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</si>
  <si>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</si>
  <si>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</si>
  <si>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</si>
  <si>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</si>
  <si>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</si>
  <si>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</si>
  <si>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</si>
  <si>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</si>
  <si>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</si>
  <si>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</si>
  <si>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</si>
  <si>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</si>
  <si>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</si>
  <si>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</si>
  <si>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</si>
  <si>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</si>
  <si>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</si>
  <si>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</si>
  <si>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</si>
  <si>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</si>
  <si>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</si>
  <si>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</si>
  <si>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</si>
  <si>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</si>
  <si>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</si>
  <si>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</si>
  <si>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</si>
  <si>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</si>
  <si>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</si>
  <si>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</si>
  <si>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</si>
  <si>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</si>
  <si>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</si>
  <si>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</si>
  <si>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220730.000000</t>
  </si>
  <si>
    <t>454032.000000</t>
  </si>
  <si>
    <t>2999419.000000</t>
  </si>
  <si>
    <t>2007</t>
  </si>
  <si>
    <t>219221.000000</t>
  </si>
  <si>
    <t>453020.000000</t>
  </si>
  <si>
    <t>3013360.000000</t>
  </si>
  <si>
    <t>2008</t>
  </si>
  <si>
    <t>221728.000000</t>
  </si>
  <si>
    <t>455197.000000</t>
  </si>
  <si>
    <t>3033301.000000</t>
  </si>
  <si>
    <t>2009</t>
  </si>
  <si>
    <t>218031.000000</t>
  </si>
  <si>
    <t>442871.000000</t>
  </si>
  <si>
    <t>2964202.000000</t>
  </si>
  <si>
    <t>2010</t>
  </si>
  <si>
    <t>210968.000000</t>
  </si>
  <si>
    <t>431145.000000</t>
  </si>
  <si>
    <t>2945037.000000</t>
  </si>
  <si>
    <t>2011</t>
  </si>
  <si>
    <t>213547.000000</t>
  </si>
  <si>
    <t>436271.000000</t>
  </si>
  <si>
    <t>2972089.000000</t>
  </si>
  <si>
    <t>2012</t>
  </si>
  <si>
    <t>218714.000000</t>
  </si>
  <si>
    <t>445548.000000</t>
  </si>
  <si>
    <t>2955092.000000</t>
  </si>
  <si>
    <t>216306.000000</t>
  </si>
  <si>
    <t>444913.000000</t>
  </si>
  <si>
    <t>2968797.000000</t>
  </si>
  <si>
    <t>2014</t>
  </si>
  <si>
    <t>215039.000000</t>
  </si>
  <si>
    <t>441318.000000</t>
  </si>
  <si>
    <t>2984728.000000</t>
  </si>
  <si>
    <t>221150.000000</t>
  </si>
  <si>
    <t>458464.000000</t>
  </si>
  <si>
    <t>3055252.000000</t>
  </si>
  <si>
    <t>Figure 1</t>
  </si>
  <si>
    <t>MONTH_RECORD</t>
  </si>
  <si>
    <t>MONTHNAME</t>
  </si>
  <si>
    <t>VDT</t>
  </si>
  <si>
    <t>RVDT</t>
  </si>
  <si>
    <t>1</t>
  </si>
  <si>
    <t>January</t>
  </si>
  <si>
    <t>2143</t>
  </si>
  <si>
    <t>2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</si>
  <si>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</si>
  <si>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</si>
  <si>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</si>
  <si>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</si>
  <si>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</si>
  <si>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</si>
  <si>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</si>
  <si>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</si>
  <si>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</si>
  <si>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</si>
  <si>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</si>
  <si>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</si>
  <si>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</si>
  <si>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</si>
  <si>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</si>
  <si>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</si>
  <si>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</si>
  <si>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</si>
  <si>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</si>
  <si>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</si>
  <si>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</si>
  <si>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</si>
  <si>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</si>
  <si>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</si>
  <si>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</si>
  <si>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</si>
  <si>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</si>
  <si>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</si>
  <si>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</si>
  <si>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</si>
  <si>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</si>
  <si>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</si>
  <si>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</si>
  <si>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</si>
  <si>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</si>
  <si>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</si>
  <si>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</si>
  <si>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</si>
  <si>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</si>
  <si>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</si>
  <si>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</si>
  <si>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</si>
  <si>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</si>
  <si>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</si>
  <si>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</si>
  <si>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</si>
  <si>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</si>
  <si>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</si>
  <si>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</si>
  <si>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</si>
  <si>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</si>
  <si>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</si>
  <si>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</si>
  <si>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</si>
  <si>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</si>
  <si>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</si>
  <si>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</si>
  <si>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</si>
  <si>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</si>
  <si>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</si>
  <si>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</si>
  <si>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</si>
  <si>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</si>
  <si>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</si>
  <si>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</si>
  <si>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</si>
  <si>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</si>
  <si>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</si>
  <si>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</si>
  <si>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</si>
  <si>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</si>
  <si>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</si>
  <si>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</si>
  <si>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</si>
  <si>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</si>
  <si>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</si>
  <si>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</si>
  <si>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</si>
  <si>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</si>
  <si>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</si>
  <si>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</si>
  <si>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</si>
  <si>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</si>
  <si>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</si>
  <si>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</si>
  <si>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</si>
  <si>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</si>
  <si>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</si>
  <si>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</si>
  <si>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</si>
  <si>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</si>
  <si>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</si>
  <si>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</si>
  <si>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</si>
  <si>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</si>
  <si>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</si>
  <si>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</si>
  <si>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</si>
  <si>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</si>
  <si>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</si>
  <si>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</si>
  <si>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</si>
  <si>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</si>
  <si>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</si>
  <si>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</si>
  <si>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</si>
  <si>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</si>
  <si>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</si>
  <si>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</si>
  <si>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</si>
  <si>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</si>
  <si>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</si>
  <si>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</si>
  <si>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</si>
  <si>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</si>
  <si>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</si>
  <si>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</si>
  <si>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</si>
  <si>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</si>
  <si>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</si>
  <si>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</si>
  <si>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</si>
  <si>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</si>
  <si>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</si>
  <si>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</si>
  <si>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</si>
  <si>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</si>
  <si>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</si>
  <si>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</si>
  <si>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</si>
  <si>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</si>
  <si>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</si>
  <si>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</si>
  <si>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</si>
  <si>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</si>
  <si>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</si>
  <si>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</si>
  <si>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</si>
  <si>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</si>
  <si>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</si>
  <si>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</si>
  <si>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</si>
  <si>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</si>
  <si>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</si>
  <si>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</si>
  <si>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</si>
  <si>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</si>
  <si>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</si>
  <si>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</si>
  <si>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</si>
  <si>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</si>
  <si>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</si>
  <si>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</si>
  <si>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</si>
  <si>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</si>
  <si>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</si>
  <si>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</si>
  <si>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</si>
  <si>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</si>
  <si>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</si>
  <si>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</si>
  <si>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</si>
  <si>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</si>
  <si>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</si>
  <si>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</si>
  <si>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</si>
  <si>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</si>
  <si>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</si>
  <si>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</si>
  <si>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</si>
  <si>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</si>
  <si>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</si>
  <si>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</si>
  <si>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</si>
  <si>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</si>
  <si>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</si>
  <si>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</si>
  <si>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</si>
  <si>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</si>
  <si>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</si>
  <si>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</si>
  <si>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</si>
  <si>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</si>
  <si>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</si>
  <si>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</si>
  <si>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</si>
  <si>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</si>
  <si>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</si>
  <si>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</si>
  <si>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</si>
  <si>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</si>
  <si>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</si>
  <si>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</si>
  <si>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</si>
  <si>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</si>
  <si>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</si>
  <si>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</si>
  <si>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</si>
  <si>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</si>
  <si>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</si>
  <si>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</si>
  <si>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</si>
  <si>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</si>
  <si>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</si>
  <si>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</si>
  <si>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</si>
  <si>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</si>
  <si>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</si>
  <si>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</si>
  <si>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</si>
  <si>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</si>
  <si>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</si>
  <si>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</si>
  <si>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</si>
  <si>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</si>
  <si>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</si>
  <si>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</si>
  <si>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</si>
  <si>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</si>
  <si>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</si>
  <si>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</si>
  <si>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</si>
  <si>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</si>
  <si>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</si>
  <si>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</si>
  <si>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</si>
  <si>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</si>
  <si>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</si>
  <si>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</si>
  <si>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</si>
  <si>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2969</t>
  </si>
  <si>
    <t>2979</t>
  </si>
  <si>
    <t>2986</t>
  </si>
  <si>
    <t>2992</t>
  </si>
  <si>
    <t>3001</t>
  </si>
  <si>
    <t>3008</t>
  </si>
  <si>
    <t>3027</t>
  </si>
  <si>
    <t>3050</t>
  </si>
  <si>
    <t>3056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</si>
  <si>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</si>
  <si>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</si>
  <si>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</si>
  <si>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</si>
  <si>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</si>
  <si>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</si>
  <si>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</si>
  <si>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</si>
  <si>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</si>
  <si>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</si>
  <si>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</si>
  <si>
    <t>VMT</t>
  </si>
  <si>
    <t>Seasonally Adjusted VMT (2000 to present)</t>
  </si>
  <si>
    <t xml:space="preserve">The seasonally adjusted vehicle miles traveled for February 2015 is </t>
  </si>
  <si>
    <t xml:space="preserve">254.1 billion miles, a 2.6% (6.4 billion vehicle miles) increase over </t>
  </si>
  <si>
    <r>
      <t xml:space="preserve">February 2014. It also represents a </t>
    </r>
    <r>
      <rPr>
        <sz val="14"/>
        <color indexed="10"/>
        <rFont val="Verdana"/>
        <family val="2"/>
      </rPr>
      <t>-1.2%</t>
    </r>
    <r>
      <rPr>
        <sz val="14"/>
        <rFont val="Verdana"/>
        <family val="2"/>
      </rPr>
      <t xml:space="preserve"> change (</t>
    </r>
    <r>
      <rPr>
        <sz val="14"/>
        <color indexed="10"/>
        <rFont val="Verdana"/>
        <family val="2"/>
      </rPr>
      <t>-3.2</t>
    </r>
    <r>
      <rPr>
        <sz val="14"/>
        <rFont val="Verdana"/>
        <family val="2"/>
      </rPr>
      <t xml:space="preserve"> billion </t>
    </r>
  </si>
  <si>
    <t>vehicle miles) compared with January 2015.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</si>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</sst>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9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8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auto val="0"/>
        <c:lblOffset val="100"/>
        <c:tickLblSkip val="12"/>
        <c:noMultiLvlLbl val="0"/>
      </c:catAx>
      <c:valAx>
        <c:axId val="6498499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6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8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581025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1666875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3629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1628775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3439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2</xdr:row>
      <xdr:rowOff>114300</xdr:rowOff>
    </xdr:from>
    <xdr:to>
      <xdr:col>15</xdr:col>
      <xdr:colOff>123825</xdr:colOff>
      <xdr:row>41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381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2" t="s">
        <v>1</v>
      </c>
      <c r="F4" s="192"/>
      <c r="G4" s="192"/>
      <c r="H4" s="192"/>
      <c r="I4" s="192"/>
      <c r="J4" s="192"/>
    </row>
    <row r="5" spans="1:10" ht="12.75" customHeight="1">
      <c r="A5" s="3" t="s">
        <v>2</v>
      </c>
      <c r="D5" s="6"/>
      <c r="E5" s="192"/>
      <c r="F5" s="192"/>
      <c r="G5" s="192"/>
      <c r="H5" s="192"/>
      <c r="I5" s="192"/>
      <c r="J5" s="192"/>
    </row>
    <row r="7" spans="1:10" ht="12.75" customHeight="1">
      <c r="A7" s="7" t="s">
        <v>3</v>
      </c>
      <c r="D7" s="6"/>
      <c r="E7" s="192" t="s">
        <v>4</v>
      </c>
      <c r="F7" s="192"/>
      <c r="G7" s="192"/>
      <c r="H7" s="192"/>
      <c r="I7" s="192"/>
      <c r="J7" s="192"/>
    </row>
    <row r="8" spans="1:10" ht="12.75" customHeight="1">
      <c r="A8" s="7" t="s">
        <v>5</v>
      </c>
      <c r="D8" s="6"/>
      <c r="E8" s="192"/>
      <c r="F8" s="192"/>
      <c r="G8" s="192"/>
      <c r="H8" s="192"/>
      <c r="I8" s="192"/>
      <c r="J8" s="192"/>
    </row>
    <row r="10" spans="1:10" ht="12.75" customHeight="1">
      <c r="A10" s="3" t="s">
        <v>6</v>
      </c>
      <c r="E10" s="191" t="str">
        <f>CONCATENATE(Data!B4," ",Data!A4)</f>
        <v>February 2015</v>
      </c>
      <c r="F10" s="191"/>
      <c r="G10" s="191"/>
      <c r="H10" s="191"/>
      <c r="I10" s="191"/>
      <c r="J10" s="191"/>
    </row>
    <row r="11" spans="1:10" ht="12.75" customHeight="1">
      <c r="A11" s="3" t="s">
        <v>7</v>
      </c>
      <c r="E11" s="191"/>
      <c r="F11" s="191"/>
      <c r="G11" s="191"/>
      <c r="H11" s="191"/>
      <c r="I11" s="191"/>
      <c r="J11" s="191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2.8%</v>
      </c>
      <c r="F15" s="2" t="s">
        <v>9</v>
      </c>
      <c r="G15" s="184" t="str">
        <f>Data!Y4</f>
        <v>6.1</v>
      </c>
      <c r="H15" s="2" t="s">
        <v>10</v>
      </c>
      <c r="I15" s="1"/>
      <c r="L15" s="2" t="str">
        <f>CONCATENATE("for ",E10," as compared  with")</f>
        <v>for February 2015 as compared  with</v>
      </c>
    </row>
    <row r="16" spans="5:10" ht="18">
      <c r="E16" s="118">
        <f>Data!A6</f>
        <v>41671</v>
      </c>
      <c r="F16" s="200">
        <f>E16</f>
        <v>41671</v>
      </c>
      <c r="G16" s="194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221.1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783</v>
      </c>
      <c r="F20" s="1"/>
      <c r="G20" s="1"/>
      <c r="H20" s="1"/>
      <c r="I20" s="1"/>
      <c r="J20" s="1"/>
    </row>
    <row r="21" spans="5:10" ht="18">
      <c r="E21" s="4" t="s">
        <v>784</v>
      </c>
      <c r="F21" s="1"/>
      <c r="G21" s="1"/>
      <c r="H21" s="1"/>
      <c r="I21" s="1"/>
      <c r="J21" s="1"/>
    </row>
    <row r="22" spans="5:10" ht="18">
      <c r="E22" s="4" t="s">
        <v>785</v>
      </c>
      <c r="F22" s="1"/>
      <c r="G22" s="1"/>
      <c r="H22" s="1"/>
      <c r="I22" s="1"/>
      <c r="J22" s="1"/>
    </row>
    <row r="23" spans="5:10" ht="18">
      <c r="E23" s="4" t="s">
        <v>786</v>
      </c>
      <c r="F23" s="1"/>
      <c r="G23" s="1"/>
      <c r="H23" s="1"/>
      <c r="I23" s="1"/>
      <c r="J23" s="1"/>
    </row>
    <row r="25" spans="5:11" ht="18">
      <c r="E25" s="193" t="str">
        <f>"Cumulative Travel for "&amp;Data!A4&amp;" changed by "</f>
        <v>Cumulative Travel for 2015 changed by </v>
      </c>
      <c r="F25" s="194"/>
      <c r="G25" s="194"/>
      <c r="H25" s="194"/>
      <c r="I25" s="194"/>
      <c r="J25" s="194"/>
      <c r="K25" s="109" t="str">
        <f>Data!S4&amp;"%"</f>
        <v>3.9%</v>
      </c>
    </row>
    <row r="26" spans="6:8" ht="18">
      <c r="F26" s="4" t="s">
        <v>9</v>
      </c>
      <c r="G26" s="184" t="str">
        <f>Data!Z4</f>
        <v>17.1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458.5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9" t="str">
        <f>"Estimated Vehicle-Miles of Travel by Region - "&amp;E10&amp;" - (in Billions)"</f>
        <v>Estimated Vehicle-Miles of Travel by Region - February 2015 - (in Billions)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1:11" ht="15">
      <c r="A32" s="199" t="s">
        <v>13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49.8</v>
      </c>
      <c r="G61" s="12" t="str">
        <f>Data!D4</f>
        <v>49.0</v>
      </c>
      <c r="J61" s="12" t="str">
        <f>Data!G4</f>
        <v>30.2</v>
      </c>
    </row>
    <row r="62" spans="4:10" ht="15">
      <c r="D62" s="11" t="str">
        <f>Data!L4&amp;"%"</f>
        <v>6.6%</v>
      </c>
      <c r="G62" s="11" t="str">
        <f>Data!M4&amp;"%"</f>
        <v>2.8%</v>
      </c>
      <c r="J62" s="11" t="str">
        <f>Data!O4&amp;"%"</f>
        <v>1.4%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45.0</v>
      </c>
      <c r="J65" s="10" t="str">
        <f>Data!H4</f>
        <v>47.2</v>
      </c>
    </row>
    <row r="66" spans="7:10" ht="15">
      <c r="G66" s="11" t="str">
        <f>Data!N4&amp;"%"</f>
        <v>0.8%</v>
      </c>
      <c r="J66" s="11" t="str">
        <f>Data!P4&amp;"%"</f>
        <v>1.9%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5" t="s">
        <v>21</v>
      </c>
      <c r="C70" s="196"/>
      <c r="D70" s="196"/>
      <c r="E70" s="196"/>
      <c r="F70" s="197" t="str">
        <f>Data!X4</f>
        <v>April 09, 2015</v>
      </c>
      <c r="G70" s="198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787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  <col min="12" max="12" width="26.421875" style="0" customWidth="1"/>
  </cols>
  <sheetData>
    <row r="1" spans="1:16" ht="12.75" customHeight="1">
      <c r="A1" s="268" t="s">
        <v>366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367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Data!H362</f>
        <v>2013</v>
      </c>
      <c r="O4" s="119">
        <f>Data!I362</f>
        <v>2014</v>
      </c>
      <c r="P4" s="119">
        <f>Data!J362</f>
        <v>2015</v>
      </c>
    </row>
    <row r="5" spans="13:16" ht="12.75">
      <c r="M5" s="20" t="s">
        <v>343</v>
      </c>
      <c r="N5" s="77">
        <f>Data!M363</f>
        <v>5.16</v>
      </c>
      <c r="O5" s="77">
        <f>Data!N363</f>
        <v>5.11</v>
      </c>
      <c r="P5" s="77">
        <f>Data!O363</f>
        <v>5.34</v>
      </c>
    </row>
    <row r="6" spans="13:16" ht="12.75">
      <c r="M6" s="20" t="s">
        <v>344</v>
      </c>
      <c r="N6" s="77">
        <f>Data!M364</f>
        <v>5.39</v>
      </c>
      <c r="O6" s="77">
        <f>Data!N364</f>
        <v>5.36</v>
      </c>
      <c r="P6" s="77">
        <f>Data!O364</f>
        <v>5.51</v>
      </c>
    </row>
    <row r="7" spans="13:16" ht="12.75">
      <c r="M7" s="20" t="s">
        <v>345</v>
      </c>
      <c r="N7" s="77">
        <f>Data!M365</f>
        <v>5.57</v>
      </c>
      <c r="O7" s="77">
        <f>Data!N365</f>
        <v>5.62</v>
      </c>
      <c r="P7" s="77" t="e">
        <f>Data!O365</f>
        <v>#N/A</v>
      </c>
    </row>
    <row r="8" spans="13:16" ht="12.75">
      <c r="M8" s="20" t="s">
        <v>347</v>
      </c>
      <c r="N8" s="77">
        <f>Data!M366</f>
        <v>5.82</v>
      </c>
      <c r="O8" s="77">
        <f>Data!N366</f>
        <v>5.92</v>
      </c>
      <c r="P8" s="77" t="e">
        <f>Data!O366</f>
        <v>#N/A</v>
      </c>
    </row>
    <row r="9" spans="13:16" ht="12.75">
      <c r="M9" s="20" t="s">
        <v>348</v>
      </c>
      <c r="N9" s="77">
        <f>Data!M367</f>
        <v>5.81</v>
      </c>
      <c r="O9" s="77">
        <f>Data!N367</f>
        <v>5.88</v>
      </c>
      <c r="P9" s="77" t="e">
        <f>Data!O367</f>
        <v>#N/A</v>
      </c>
    </row>
    <row r="10" spans="13:16" ht="12.75">
      <c r="M10" s="20" t="s">
        <v>349</v>
      </c>
      <c r="N10" s="77">
        <f>Data!M368</f>
        <v>5.86</v>
      </c>
      <c r="O10" s="77">
        <f>Data!N368</f>
        <v>5.96</v>
      </c>
      <c r="P10" s="77" t="e">
        <f>Data!O368</f>
        <v>#N/A</v>
      </c>
    </row>
    <row r="11" spans="13:16" ht="12.75">
      <c r="M11" s="20" t="s">
        <v>352</v>
      </c>
      <c r="N11" s="77">
        <f>Data!M369</f>
        <v>5.68</v>
      </c>
      <c r="O11" s="77">
        <f>Data!N369</f>
        <v>5.82</v>
      </c>
      <c r="P11" s="77" t="e">
        <f>Data!O369</f>
        <v>#N/A</v>
      </c>
    </row>
    <row r="12" spans="13:16" ht="12.75">
      <c r="M12" s="20" t="s">
        <v>353</v>
      </c>
      <c r="N12" s="77">
        <f>Data!M370</f>
        <v>5.81</v>
      </c>
      <c r="O12" s="77">
        <f>Data!N370</f>
        <v>5.84</v>
      </c>
      <c r="P12" s="77" t="e">
        <f>Data!O370</f>
        <v>#N/A</v>
      </c>
    </row>
    <row r="13" spans="13:16" ht="12.75" customHeight="1">
      <c r="M13" s="20" t="s">
        <v>354</v>
      </c>
      <c r="N13" s="77">
        <f>Data!M371</f>
        <v>5.49</v>
      </c>
      <c r="O13" s="77">
        <f>Data!N371</f>
        <v>5.63</v>
      </c>
      <c r="P13" s="77" t="e">
        <f>Data!O371</f>
        <v>#N/A</v>
      </c>
    </row>
    <row r="14" spans="13:16" ht="12.75">
      <c r="M14" s="20" t="s">
        <v>356</v>
      </c>
      <c r="N14" s="77">
        <f>Data!M372</f>
        <v>5.72</v>
      </c>
      <c r="O14" s="77">
        <f>Data!N372</f>
        <v>5.87</v>
      </c>
      <c r="P14" s="77" t="e">
        <f>Data!O372</f>
        <v>#N/A</v>
      </c>
    </row>
    <row r="15" spans="13:16" ht="12.75">
      <c r="M15" s="20" t="s">
        <v>357</v>
      </c>
      <c r="N15" s="77">
        <f>Data!M373</f>
        <v>5.52</v>
      </c>
      <c r="O15" s="77">
        <f>Data!N373</f>
        <v>5.57</v>
      </c>
      <c r="P15" s="77" t="e">
        <f>Data!O373</f>
        <v>#N/A</v>
      </c>
    </row>
    <row r="16" spans="13:16" ht="12.75" customHeight="1">
      <c r="M16" s="20" t="s">
        <v>358</v>
      </c>
      <c r="N16" s="77">
        <f>Data!M374</f>
        <v>5.43</v>
      </c>
      <c r="O16" s="77">
        <f>Data!N374</f>
        <v>5.69</v>
      </c>
      <c r="P16" s="77" t="e">
        <f>Data!O374</f>
        <v>#N/A</v>
      </c>
    </row>
    <row r="19" spans="13:16" ht="12.75" customHeight="1">
      <c r="M19" s="265" t="s">
        <v>368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Data!H362</f>
        <v>2013</v>
      </c>
      <c r="O21" s="76">
        <f>Data!I362</f>
        <v>2014</v>
      </c>
      <c r="P21" s="76">
        <f>Data!J362</f>
        <v>2015</v>
      </c>
    </row>
    <row r="22" spans="13:16" ht="12.75">
      <c r="M22" s="20" t="s">
        <v>343</v>
      </c>
      <c r="N22" s="78">
        <f>Data!H363</f>
        <v>2.22</v>
      </c>
      <c r="O22" s="78">
        <f>Data!I363</f>
        <v>2.19</v>
      </c>
      <c r="P22" s="78">
        <f>Data!J363</f>
        <v>2.32</v>
      </c>
    </row>
    <row r="23" spans="13:16" ht="12.75">
      <c r="M23" s="20" t="s">
        <v>344</v>
      </c>
      <c r="N23" s="78">
        <f>Data!H364</f>
        <v>2.33</v>
      </c>
      <c r="O23" s="78">
        <f>Data!I364</f>
        <v>2.32</v>
      </c>
      <c r="P23" s="78">
        <f>Data!J364</f>
        <v>2.39</v>
      </c>
    </row>
    <row r="24" spans="13:16" ht="12.75">
      <c r="M24" s="20" t="s">
        <v>345</v>
      </c>
      <c r="N24" s="78">
        <f>Data!H365</f>
        <v>2.51</v>
      </c>
      <c r="O24" s="78">
        <f>Data!I365</f>
        <v>2.51</v>
      </c>
      <c r="P24" s="78" t="e">
        <f>Data!J365</f>
        <v>#N/A</v>
      </c>
    </row>
    <row r="25" spans="13:16" ht="12.75">
      <c r="M25" s="20" t="s">
        <v>347</v>
      </c>
      <c r="N25" s="78">
        <f>Data!H366</f>
        <v>2.59</v>
      </c>
      <c r="O25" s="78">
        <f>Data!I366</f>
        <v>2.67</v>
      </c>
      <c r="P25" s="78" t="e">
        <f>Data!J366</f>
        <v>#N/A</v>
      </c>
    </row>
    <row r="26" spans="13:16" ht="12.75">
      <c r="M26" s="20" t="s">
        <v>348</v>
      </c>
      <c r="N26" s="78">
        <f>Data!H367</f>
        <v>2.71</v>
      </c>
      <c r="O26" s="78">
        <f>Data!I367</f>
        <v>2.77</v>
      </c>
      <c r="P26" s="78" t="e">
        <f>Data!J367</f>
        <v>#N/A</v>
      </c>
    </row>
    <row r="27" spans="13:16" ht="12.75">
      <c r="M27" s="20" t="s">
        <v>349</v>
      </c>
      <c r="N27" s="78">
        <f>Data!H368</f>
        <v>2.8</v>
      </c>
      <c r="O27" s="78">
        <f>Data!I368</f>
        <v>2.86</v>
      </c>
      <c r="P27" s="78" t="e">
        <f>Data!J368</f>
        <v>#N/A</v>
      </c>
    </row>
    <row r="28" spans="13:16" ht="12.75">
      <c r="M28" s="20" t="s">
        <v>352</v>
      </c>
      <c r="N28" s="78">
        <f>Data!H369</f>
        <v>2.85</v>
      </c>
      <c r="O28" s="78">
        <f>Data!I369</f>
        <v>2.95</v>
      </c>
      <c r="P28" s="78" t="e">
        <f>Data!J369</f>
        <v>#N/A</v>
      </c>
    </row>
    <row r="29" spans="13:16" ht="12.75">
      <c r="M29" s="20" t="s">
        <v>353</v>
      </c>
      <c r="N29" s="78">
        <f>Data!H370</f>
        <v>2.85</v>
      </c>
      <c r="O29" s="78">
        <f>Data!I370</f>
        <v>2.89</v>
      </c>
      <c r="P29" s="78" t="e">
        <f>Data!J370</f>
        <v>#N/A</v>
      </c>
    </row>
    <row r="30" spans="13:16" ht="12.75" customHeight="1">
      <c r="M30" s="20" t="s">
        <v>354</v>
      </c>
      <c r="N30" s="78">
        <f>Data!H371</f>
        <v>2.6</v>
      </c>
      <c r="O30" s="78">
        <f>Data!I371</f>
        <v>2.66</v>
      </c>
      <c r="P30" s="78" t="e">
        <f>Data!J371</f>
        <v>#N/A</v>
      </c>
    </row>
    <row r="31" spans="13:16" ht="12.75">
      <c r="M31" s="20" t="s">
        <v>356</v>
      </c>
      <c r="N31" s="78">
        <f>Data!H372</f>
        <v>2.64</v>
      </c>
      <c r="O31" s="78">
        <f>Data!I372</f>
        <v>2.74</v>
      </c>
      <c r="P31" s="78" t="e">
        <f>Data!J372</f>
        <v>#N/A</v>
      </c>
    </row>
    <row r="32" spans="13:16" ht="12.75">
      <c r="M32" s="20" t="s">
        <v>357</v>
      </c>
      <c r="N32" s="78">
        <f>Data!H373</f>
        <v>2.48</v>
      </c>
      <c r="O32" s="78">
        <f>Data!I373</f>
        <v>2.52</v>
      </c>
      <c r="P32" s="78" t="e">
        <f>Data!J373</f>
        <v>#N/A</v>
      </c>
    </row>
    <row r="33" spans="13:16" ht="12.75" customHeight="1">
      <c r="M33" s="20" t="s">
        <v>358</v>
      </c>
      <c r="N33" s="78">
        <f>Data!H374</f>
        <v>2.36</v>
      </c>
      <c r="O33" s="78">
        <f>Data!I374</f>
        <v>2.49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C1" t="s">
        <v>788</v>
      </c>
    </row>
    <row r="45" ht="12.75">
      <c r="A45" t="s">
        <v>789</v>
      </c>
    </row>
    <row r="46" ht="12.75">
      <c r="A46" t="s">
        <v>790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57421875" style="0" customWidth="1"/>
  </cols>
  <sheetData>
    <row r="1" spans="1:4" ht="51">
      <c r="A1" s="185" t="s">
        <v>43</v>
      </c>
      <c r="B1" s="186" t="s">
        <v>364</v>
      </c>
      <c r="C1" s="187" t="s">
        <v>781</v>
      </c>
      <c r="D1" s="187" t="s">
        <v>782</v>
      </c>
    </row>
    <row r="2" spans="1:4" ht="12.75">
      <c r="A2" s="185" t="s">
        <v>343</v>
      </c>
      <c r="B2" s="188">
        <v>36526</v>
      </c>
      <c r="C2" s="189">
        <v>203442</v>
      </c>
      <c r="D2" s="189">
        <v>227930</v>
      </c>
    </row>
    <row r="3" spans="1:4" ht="12.75">
      <c r="A3" s="185" t="s">
        <v>344</v>
      </c>
      <c r="B3" s="188">
        <v>36557</v>
      </c>
      <c r="C3" s="189">
        <v>199261</v>
      </c>
      <c r="D3" s="189">
        <v>228671</v>
      </c>
    </row>
    <row r="4" spans="1:4" ht="12.75">
      <c r="A4" s="185" t="s">
        <v>345</v>
      </c>
      <c r="B4" s="188">
        <v>36586</v>
      </c>
      <c r="C4" s="189">
        <v>232490</v>
      </c>
      <c r="D4" s="189">
        <v>229860</v>
      </c>
    </row>
    <row r="5" spans="1:4" ht="12.75">
      <c r="A5" s="185" t="s">
        <v>347</v>
      </c>
      <c r="B5" s="188">
        <v>36617</v>
      </c>
      <c r="C5" s="189">
        <v>227698</v>
      </c>
      <c r="D5" s="189">
        <v>229322</v>
      </c>
    </row>
    <row r="6" spans="1:4" ht="12.75">
      <c r="A6" s="185" t="s">
        <v>348</v>
      </c>
      <c r="B6" s="188">
        <v>36647</v>
      </c>
      <c r="C6" s="189">
        <v>242501</v>
      </c>
      <c r="D6" s="189">
        <v>229788</v>
      </c>
    </row>
    <row r="7" spans="1:4" ht="12.75">
      <c r="A7" s="185" t="s">
        <v>349</v>
      </c>
      <c r="B7" s="188">
        <v>36678</v>
      </c>
      <c r="C7" s="189">
        <v>242963</v>
      </c>
      <c r="D7" s="189">
        <v>229405</v>
      </c>
    </row>
    <row r="8" spans="1:4" ht="12.75">
      <c r="A8" s="185" t="s">
        <v>352</v>
      </c>
      <c r="B8" s="188">
        <v>36708</v>
      </c>
      <c r="C8" s="189">
        <v>245140</v>
      </c>
      <c r="D8" s="189">
        <v>229156</v>
      </c>
    </row>
    <row r="9" spans="1:4" ht="12.75">
      <c r="A9" s="185" t="s">
        <v>353</v>
      </c>
      <c r="B9" s="188">
        <v>36739</v>
      </c>
      <c r="C9" s="189">
        <v>247832</v>
      </c>
      <c r="D9" s="189">
        <v>229118</v>
      </c>
    </row>
    <row r="10" spans="1:4" ht="12.75">
      <c r="A10" s="185" t="s">
        <v>354</v>
      </c>
      <c r="B10" s="188">
        <v>36770</v>
      </c>
      <c r="C10" s="189">
        <v>227899</v>
      </c>
      <c r="D10" s="189">
        <v>230794</v>
      </c>
    </row>
    <row r="11" spans="1:4" ht="12.75">
      <c r="A11" s="185" t="s">
        <v>356</v>
      </c>
      <c r="B11" s="188">
        <v>36800</v>
      </c>
      <c r="C11" s="189">
        <v>236491</v>
      </c>
      <c r="D11" s="189">
        <v>230917</v>
      </c>
    </row>
    <row r="12" spans="1:4" ht="12.75">
      <c r="A12" s="185" t="s">
        <v>357</v>
      </c>
      <c r="B12" s="188">
        <v>36831</v>
      </c>
      <c r="C12" s="189">
        <v>222819</v>
      </c>
      <c r="D12" s="189">
        <v>229025</v>
      </c>
    </row>
    <row r="13" spans="1:4" ht="12.75">
      <c r="A13" s="185" t="s">
        <v>358</v>
      </c>
      <c r="B13" s="188">
        <v>36861</v>
      </c>
      <c r="C13" s="189">
        <v>218390</v>
      </c>
      <c r="D13" s="189">
        <v>225235</v>
      </c>
    </row>
    <row r="14" spans="1:4" ht="12.75">
      <c r="A14" s="185" t="s">
        <v>343</v>
      </c>
      <c r="B14" s="188">
        <v>36892</v>
      </c>
      <c r="C14" s="189">
        <v>209685</v>
      </c>
      <c r="D14" s="189">
        <v>231409</v>
      </c>
    </row>
    <row r="15" spans="1:4" ht="12.75">
      <c r="A15" s="185" t="s">
        <v>344</v>
      </c>
      <c r="B15" s="188">
        <v>36923</v>
      </c>
      <c r="C15" s="189">
        <v>200876</v>
      </c>
      <c r="D15" s="189">
        <v>230577</v>
      </c>
    </row>
    <row r="16" spans="1:4" ht="12.75">
      <c r="A16" s="185" t="s">
        <v>345</v>
      </c>
      <c r="B16" s="188">
        <v>36951</v>
      </c>
      <c r="C16" s="189">
        <v>232587</v>
      </c>
      <c r="D16" s="189">
        <v>231077</v>
      </c>
    </row>
    <row r="17" spans="1:4" ht="12.75">
      <c r="A17" s="185" t="s">
        <v>347</v>
      </c>
      <c r="B17" s="188">
        <v>36982</v>
      </c>
      <c r="C17" s="189">
        <v>232513</v>
      </c>
      <c r="D17" s="189">
        <v>233222</v>
      </c>
    </row>
    <row r="18" spans="1:4" ht="12.75">
      <c r="A18" s="185" t="s">
        <v>348</v>
      </c>
      <c r="B18" s="188">
        <v>37012</v>
      </c>
      <c r="C18" s="189">
        <v>245357</v>
      </c>
      <c r="D18" s="189">
        <v>231982</v>
      </c>
    </row>
    <row r="19" spans="1:4" ht="12.75">
      <c r="A19" s="185" t="s">
        <v>349</v>
      </c>
      <c r="B19" s="188">
        <v>37043</v>
      </c>
      <c r="C19" s="189">
        <v>243498</v>
      </c>
      <c r="D19" s="189">
        <v>231347</v>
      </c>
    </row>
    <row r="20" spans="1:4" ht="12.75">
      <c r="A20" s="185" t="s">
        <v>352</v>
      </c>
      <c r="B20" s="188">
        <v>37073</v>
      </c>
      <c r="C20" s="189">
        <v>250363</v>
      </c>
      <c r="D20" s="189">
        <v>233258</v>
      </c>
    </row>
    <row r="21" spans="1:4" ht="12.75">
      <c r="A21" s="185" t="s">
        <v>353</v>
      </c>
      <c r="B21" s="188">
        <v>37104</v>
      </c>
      <c r="C21" s="189">
        <v>253274</v>
      </c>
      <c r="D21" s="189">
        <v>233013</v>
      </c>
    </row>
    <row r="22" spans="1:4" ht="12.75">
      <c r="A22" s="185" t="s">
        <v>354</v>
      </c>
      <c r="B22" s="188">
        <v>37135</v>
      </c>
      <c r="C22" s="189">
        <v>226312</v>
      </c>
      <c r="D22" s="189">
        <v>232585</v>
      </c>
    </row>
    <row r="23" spans="1:4" ht="12.75">
      <c r="A23" s="185" t="s">
        <v>356</v>
      </c>
      <c r="B23" s="188">
        <v>37165</v>
      </c>
      <c r="C23" s="189">
        <v>241050</v>
      </c>
      <c r="D23" s="189">
        <v>233620</v>
      </c>
    </row>
    <row r="24" spans="1:4" ht="12.75">
      <c r="A24" s="185" t="s">
        <v>357</v>
      </c>
      <c r="B24" s="188">
        <v>37196</v>
      </c>
      <c r="C24" s="189">
        <v>230511</v>
      </c>
      <c r="D24" s="189">
        <v>235864</v>
      </c>
    </row>
    <row r="25" spans="1:4" ht="12.75">
      <c r="A25" s="185" t="s">
        <v>358</v>
      </c>
      <c r="B25" s="188">
        <v>37226</v>
      </c>
      <c r="C25" s="189">
        <v>229584</v>
      </c>
      <c r="D25" s="189">
        <v>237881</v>
      </c>
    </row>
    <row r="26" spans="1:4" ht="12.75">
      <c r="A26" s="185" t="s">
        <v>343</v>
      </c>
      <c r="B26" s="188">
        <v>37257</v>
      </c>
      <c r="C26" s="189">
        <v>215215</v>
      </c>
      <c r="D26" s="189">
        <v>236388</v>
      </c>
    </row>
    <row r="27" spans="1:4" ht="12.75">
      <c r="A27" s="185" t="s">
        <v>344</v>
      </c>
      <c r="B27" s="188">
        <v>37288</v>
      </c>
      <c r="C27" s="189">
        <v>208237</v>
      </c>
      <c r="D27" s="189">
        <v>237987</v>
      </c>
    </row>
    <row r="28" spans="1:4" ht="12.75">
      <c r="A28" s="185" t="s">
        <v>345</v>
      </c>
      <c r="B28" s="188">
        <v>37316</v>
      </c>
      <c r="C28" s="189">
        <v>236070</v>
      </c>
      <c r="D28" s="189">
        <v>236270</v>
      </c>
    </row>
    <row r="29" spans="1:4" ht="12.75">
      <c r="A29" s="185" t="s">
        <v>347</v>
      </c>
      <c r="B29" s="188">
        <v>37347</v>
      </c>
      <c r="C29" s="189">
        <v>237226</v>
      </c>
      <c r="D29" s="189">
        <v>236229</v>
      </c>
    </row>
    <row r="30" spans="1:4" ht="12.75">
      <c r="A30" s="185" t="s">
        <v>348</v>
      </c>
      <c r="B30" s="188">
        <v>37377</v>
      </c>
      <c r="C30" s="189">
        <v>251746</v>
      </c>
      <c r="D30" s="189">
        <v>237105</v>
      </c>
    </row>
    <row r="31" spans="1:4" ht="12.75">
      <c r="A31" s="185" t="s">
        <v>349</v>
      </c>
      <c r="B31" s="188">
        <v>37408</v>
      </c>
      <c r="C31" s="189">
        <v>247868</v>
      </c>
      <c r="D31" s="189">
        <v>238292</v>
      </c>
    </row>
    <row r="32" spans="1:4" ht="12.75">
      <c r="A32" s="185" t="s">
        <v>352</v>
      </c>
      <c r="B32" s="188">
        <v>37438</v>
      </c>
      <c r="C32" s="189">
        <v>256392</v>
      </c>
      <c r="D32" s="189">
        <v>237520</v>
      </c>
    </row>
    <row r="33" spans="1:4" ht="12.75">
      <c r="A33" s="185" t="s">
        <v>353</v>
      </c>
      <c r="B33" s="188">
        <v>37469</v>
      </c>
      <c r="C33" s="189">
        <v>258666</v>
      </c>
      <c r="D33" s="189">
        <v>239363</v>
      </c>
    </row>
    <row r="34" spans="1:4" ht="12.75">
      <c r="A34" s="185" t="s">
        <v>354</v>
      </c>
      <c r="B34" s="188">
        <v>37500</v>
      </c>
      <c r="C34" s="189">
        <v>233625</v>
      </c>
      <c r="D34" s="189">
        <v>239962</v>
      </c>
    </row>
    <row r="35" spans="1:4" ht="12.75">
      <c r="A35" s="185" t="s">
        <v>356</v>
      </c>
      <c r="B35" s="188">
        <v>37530</v>
      </c>
      <c r="C35" s="189">
        <v>245556</v>
      </c>
      <c r="D35" s="189">
        <v>237494</v>
      </c>
    </row>
    <row r="36" spans="1:4" ht="12.75">
      <c r="A36" s="185" t="s">
        <v>357</v>
      </c>
      <c r="B36" s="188">
        <v>37561</v>
      </c>
      <c r="C36" s="189">
        <v>230648</v>
      </c>
      <c r="D36" s="189">
        <v>239328</v>
      </c>
    </row>
    <row r="37" spans="1:4" ht="12.75">
      <c r="A37" s="185" t="s">
        <v>358</v>
      </c>
      <c r="B37" s="188">
        <v>37591</v>
      </c>
      <c r="C37" s="189">
        <v>234260</v>
      </c>
      <c r="D37" s="189">
        <v>239719</v>
      </c>
    </row>
    <row r="38" spans="1:4" ht="12.75">
      <c r="A38" s="185" t="s">
        <v>343</v>
      </c>
      <c r="B38" s="188">
        <v>37622</v>
      </c>
      <c r="C38" s="189">
        <v>218534</v>
      </c>
      <c r="D38" s="189">
        <v>238624</v>
      </c>
    </row>
    <row r="39" spans="1:4" ht="12.75">
      <c r="A39" s="185" t="s">
        <v>344</v>
      </c>
      <c r="B39" s="188">
        <v>37653</v>
      </c>
      <c r="C39" s="189">
        <v>203677</v>
      </c>
      <c r="D39" s="189">
        <v>233409</v>
      </c>
    </row>
    <row r="40" spans="1:4" ht="12.75">
      <c r="A40" s="185" t="s">
        <v>345</v>
      </c>
      <c r="B40" s="188">
        <v>37681</v>
      </c>
      <c r="C40" s="189">
        <v>236679</v>
      </c>
      <c r="D40" s="189">
        <v>237757</v>
      </c>
    </row>
    <row r="41" spans="1:4" ht="12.75">
      <c r="A41" s="185" t="s">
        <v>347</v>
      </c>
      <c r="B41" s="188">
        <v>37712</v>
      </c>
      <c r="C41" s="189">
        <v>239415</v>
      </c>
      <c r="D41" s="189">
        <v>237800</v>
      </c>
    </row>
    <row r="42" spans="1:4" ht="12.75">
      <c r="A42" s="185" t="s">
        <v>348</v>
      </c>
      <c r="B42" s="188">
        <v>37742</v>
      </c>
      <c r="C42" s="189">
        <v>253244</v>
      </c>
      <c r="D42" s="189">
        <v>239650</v>
      </c>
    </row>
    <row r="43" spans="1:4" ht="12.75">
      <c r="A43" s="185" t="s">
        <v>349</v>
      </c>
      <c r="B43" s="188">
        <v>37773</v>
      </c>
      <c r="C43" s="189">
        <v>252145</v>
      </c>
      <c r="D43" s="189">
        <v>241581</v>
      </c>
    </row>
    <row r="44" spans="1:4" ht="12.75">
      <c r="A44" s="185" t="s">
        <v>352</v>
      </c>
      <c r="B44" s="188">
        <v>37803</v>
      </c>
      <c r="C44" s="189">
        <v>262105</v>
      </c>
      <c r="D44" s="189">
        <v>242872</v>
      </c>
    </row>
    <row r="45" spans="1:4" ht="12.75">
      <c r="A45" s="185" t="s">
        <v>353</v>
      </c>
      <c r="B45" s="188">
        <v>37834</v>
      </c>
      <c r="C45" s="189">
        <v>260687</v>
      </c>
      <c r="D45" s="189">
        <v>243302</v>
      </c>
    </row>
    <row r="46" spans="1:4" ht="12.75">
      <c r="A46" s="185" t="s">
        <v>354</v>
      </c>
      <c r="B46" s="188">
        <v>37865</v>
      </c>
      <c r="C46" s="189">
        <v>237451</v>
      </c>
      <c r="D46" s="189">
        <v>243101</v>
      </c>
    </row>
    <row r="47" spans="1:4" ht="12.75">
      <c r="A47" s="185" t="s">
        <v>356</v>
      </c>
      <c r="B47" s="188">
        <v>37895</v>
      </c>
      <c r="C47" s="189">
        <v>254048</v>
      </c>
      <c r="D47" s="189">
        <v>244842</v>
      </c>
    </row>
    <row r="48" spans="1:4" ht="12.75">
      <c r="A48" s="185" t="s">
        <v>357</v>
      </c>
      <c r="B48" s="188">
        <v>37926</v>
      </c>
      <c r="C48" s="189">
        <v>233698</v>
      </c>
      <c r="D48" s="189">
        <v>244379</v>
      </c>
    </row>
    <row r="49" spans="1:4" ht="12.75">
      <c r="A49" s="185" t="s">
        <v>358</v>
      </c>
      <c r="B49" s="188">
        <v>37956</v>
      </c>
      <c r="C49" s="189">
        <v>238538</v>
      </c>
      <c r="D49" s="189">
        <v>243092</v>
      </c>
    </row>
    <row r="50" spans="1:4" ht="12.75">
      <c r="A50" s="185" t="s">
        <v>343</v>
      </c>
      <c r="B50" s="188">
        <v>37987</v>
      </c>
      <c r="C50" s="189">
        <v>222450</v>
      </c>
      <c r="D50" s="189">
        <v>243537</v>
      </c>
    </row>
    <row r="51" spans="1:4" ht="12.75">
      <c r="A51" s="185" t="s">
        <v>344</v>
      </c>
      <c r="B51" s="188">
        <v>38018</v>
      </c>
      <c r="C51" s="189">
        <v>213709</v>
      </c>
      <c r="D51" s="189">
        <v>244937</v>
      </c>
    </row>
    <row r="52" spans="1:4" ht="12.75">
      <c r="A52" s="185" t="s">
        <v>345</v>
      </c>
      <c r="B52" s="188">
        <v>38047</v>
      </c>
      <c r="C52" s="189">
        <v>251403</v>
      </c>
      <c r="D52" s="189">
        <v>248882</v>
      </c>
    </row>
    <row r="53" spans="1:4" ht="12.75">
      <c r="A53" s="185" t="s">
        <v>347</v>
      </c>
      <c r="B53" s="188">
        <v>38078</v>
      </c>
      <c r="C53" s="189">
        <v>250968</v>
      </c>
      <c r="D53" s="189">
        <v>247900</v>
      </c>
    </row>
    <row r="54" spans="1:4" ht="12.75">
      <c r="A54" s="185" t="s">
        <v>348</v>
      </c>
      <c r="B54" s="188">
        <v>38108</v>
      </c>
      <c r="C54" s="189">
        <v>257235</v>
      </c>
      <c r="D54" s="189">
        <v>246728</v>
      </c>
    </row>
    <row r="55" spans="1:4" ht="12.75">
      <c r="A55" s="185" t="s">
        <v>349</v>
      </c>
      <c r="B55" s="188">
        <v>38139</v>
      </c>
      <c r="C55" s="189">
        <v>257383</v>
      </c>
      <c r="D55" s="189">
        <v>244680</v>
      </c>
    </row>
    <row r="56" spans="1:4" ht="12.75">
      <c r="A56" s="185" t="s">
        <v>352</v>
      </c>
      <c r="B56" s="188">
        <v>38169</v>
      </c>
      <c r="C56" s="189">
        <v>265969</v>
      </c>
      <c r="D56" s="189">
        <v>247298</v>
      </c>
    </row>
    <row r="57" spans="1:4" ht="12.75">
      <c r="A57" s="185" t="s">
        <v>353</v>
      </c>
      <c r="B57" s="188">
        <v>38200</v>
      </c>
      <c r="C57" s="189">
        <v>262836</v>
      </c>
      <c r="D57" s="189">
        <v>247856</v>
      </c>
    </row>
    <row r="58" spans="1:4" ht="12.75">
      <c r="A58" s="185" t="s">
        <v>354</v>
      </c>
      <c r="B58" s="188">
        <v>38231</v>
      </c>
      <c r="C58" s="189">
        <v>243515</v>
      </c>
      <c r="D58" s="189">
        <v>247364</v>
      </c>
    </row>
    <row r="59" spans="1:4" ht="12.75">
      <c r="A59" s="185" t="s">
        <v>356</v>
      </c>
      <c r="B59" s="188">
        <v>38261</v>
      </c>
      <c r="C59" s="189">
        <v>254496</v>
      </c>
      <c r="D59" s="189">
        <v>248334</v>
      </c>
    </row>
    <row r="60" spans="1:4" ht="12.75">
      <c r="A60" s="185" t="s">
        <v>357</v>
      </c>
      <c r="B60" s="188">
        <v>38292</v>
      </c>
      <c r="C60" s="189">
        <v>239796</v>
      </c>
      <c r="D60" s="189">
        <v>247360</v>
      </c>
    </row>
    <row r="61" spans="1:4" ht="12.75">
      <c r="A61" s="185" t="s">
        <v>358</v>
      </c>
      <c r="B61" s="188">
        <v>38322</v>
      </c>
      <c r="C61" s="189">
        <v>245029</v>
      </c>
      <c r="D61" s="189">
        <v>248797</v>
      </c>
    </row>
    <row r="62" spans="1:4" ht="12.75">
      <c r="A62" s="185" t="s">
        <v>343</v>
      </c>
      <c r="B62" s="188">
        <v>38353</v>
      </c>
      <c r="C62" s="189">
        <v>224072</v>
      </c>
      <c r="D62" s="189">
        <v>248035</v>
      </c>
    </row>
    <row r="63" spans="1:4" ht="12.75">
      <c r="A63" s="185" t="s">
        <v>344</v>
      </c>
      <c r="B63" s="188">
        <v>38384</v>
      </c>
      <c r="C63" s="189">
        <v>219970</v>
      </c>
      <c r="D63" s="189">
        <v>249931</v>
      </c>
    </row>
    <row r="64" spans="1:4" ht="12.75">
      <c r="A64" s="185" t="s">
        <v>345</v>
      </c>
      <c r="B64" s="188">
        <v>38412</v>
      </c>
      <c r="C64" s="189">
        <v>253182</v>
      </c>
      <c r="D64" s="189">
        <v>249091</v>
      </c>
    </row>
    <row r="65" spans="1:4" ht="12.75">
      <c r="A65" s="185" t="s">
        <v>347</v>
      </c>
      <c r="B65" s="188">
        <v>38443</v>
      </c>
      <c r="C65" s="189">
        <v>250860</v>
      </c>
      <c r="D65" s="189">
        <v>248884</v>
      </c>
    </row>
    <row r="66" spans="1:4" ht="12.75">
      <c r="A66" s="185" t="s">
        <v>348</v>
      </c>
      <c r="B66" s="188">
        <v>38473</v>
      </c>
      <c r="C66" s="189">
        <v>262678</v>
      </c>
      <c r="D66" s="189">
        <v>250900</v>
      </c>
    </row>
    <row r="67" spans="1:4" ht="12.75">
      <c r="A67" s="185" t="s">
        <v>349</v>
      </c>
      <c r="B67" s="188">
        <v>38504</v>
      </c>
      <c r="C67" s="189">
        <v>263816</v>
      </c>
      <c r="D67" s="189">
        <v>250887</v>
      </c>
    </row>
    <row r="68" spans="1:4" ht="12.75">
      <c r="A68" s="185" t="s">
        <v>352</v>
      </c>
      <c r="B68" s="188">
        <v>38534</v>
      </c>
      <c r="C68" s="189">
        <v>267025</v>
      </c>
      <c r="D68" s="189">
        <v>251019</v>
      </c>
    </row>
    <row r="69" spans="1:4" ht="12.75">
      <c r="A69" s="185" t="s">
        <v>353</v>
      </c>
      <c r="B69" s="188">
        <v>38565</v>
      </c>
      <c r="C69" s="189">
        <v>265323</v>
      </c>
      <c r="D69" s="189">
        <v>249262</v>
      </c>
    </row>
    <row r="70" spans="1:4" ht="12.75">
      <c r="A70" s="185" t="s">
        <v>354</v>
      </c>
      <c r="B70" s="188">
        <v>38596</v>
      </c>
      <c r="C70" s="189">
        <v>242240</v>
      </c>
      <c r="D70" s="189">
        <v>245443</v>
      </c>
    </row>
    <row r="71" spans="1:4" ht="12.75">
      <c r="A71" s="185" t="s">
        <v>356</v>
      </c>
      <c r="B71" s="188">
        <v>38626</v>
      </c>
      <c r="C71" s="189">
        <v>251419</v>
      </c>
      <c r="D71" s="189">
        <v>246395</v>
      </c>
    </row>
    <row r="72" spans="1:4" ht="12.75">
      <c r="A72" s="185" t="s">
        <v>357</v>
      </c>
      <c r="B72" s="188">
        <v>38657</v>
      </c>
      <c r="C72" s="189">
        <v>243056</v>
      </c>
      <c r="D72" s="189">
        <v>250333</v>
      </c>
    </row>
    <row r="73" spans="1:4" ht="12.75">
      <c r="A73" s="185" t="s">
        <v>358</v>
      </c>
      <c r="B73" s="188">
        <v>38687</v>
      </c>
      <c r="C73" s="189">
        <v>245787</v>
      </c>
      <c r="D73" s="189">
        <v>250787</v>
      </c>
    </row>
    <row r="74" spans="1:4" ht="12.75">
      <c r="A74" s="185" t="s">
        <v>343</v>
      </c>
      <c r="B74" s="188">
        <v>38718</v>
      </c>
      <c r="C74" s="189">
        <v>233302</v>
      </c>
      <c r="D74" s="189">
        <v>255642</v>
      </c>
    </row>
    <row r="75" spans="1:4" ht="12.75">
      <c r="A75" s="185" t="s">
        <v>344</v>
      </c>
      <c r="B75" s="188">
        <v>38749</v>
      </c>
      <c r="C75" s="189">
        <v>220730</v>
      </c>
      <c r="D75" s="189">
        <v>250840</v>
      </c>
    </row>
    <row r="76" spans="1:4" ht="12.75">
      <c r="A76" s="185" t="s">
        <v>345</v>
      </c>
      <c r="B76" s="188">
        <v>38777</v>
      </c>
      <c r="C76" s="189">
        <v>256645</v>
      </c>
      <c r="D76" s="189">
        <v>250697</v>
      </c>
    </row>
    <row r="77" spans="1:4" ht="12.75">
      <c r="A77" s="185" t="s">
        <v>347</v>
      </c>
      <c r="B77" s="188">
        <v>38808</v>
      </c>
      <c r="C77" s="189">
        <v>250665</v>
      </c>
      <c r="D77" s="189">
        <v>251049</v>
      </c>
    </row>
    <row r="78" spans="1:4" ht="12.75">
      <c r="A78" s="185" t="s">
        <v>348</v>
      </c>
      <c r="B78" s="188">
        <v>38838</v>
      </c>
      <c r="C78" s="189">
        <v>263393</v>
      </c>
      <c r="D78" s="189">
        <v>249784</v>
      </c>
    </row>
    <row r="79" spans="1:4" ht="12.75">
      <c r="A79" s="185" t="s">
        <v>349</v>
      </c>
      <c r="B79" s="188">
        <v>38869</v>
      </c>
      <c r="C79" s="189">
        <v>263805</v>
      </c>
      <c r="D79" s="189">
        <v>250147</v>
      </c>
    </row>
    <row r="80" spans="1:4" ht="12.75">
      <c r="A80" s="185" t="s">
        <v>352</v>
      </c>
      <c r="B80" s="188">
        <v>38899</v>
      </c>
      <c r="C80" s="189">
        <v>263442</v>
      </c>
      <c r="D80" s="189">
        <v>249456</v>
      </c>
    </row>
    <row r="81" spans="1:4" ht="12.75">
      <c r="A81" s="185" t="s">
        <v>353</v>
      </c>
      <c r="B81" s="188">
        <v>38930</v>
      </c>
      <c r="C81" s="189">
        <v>265229</v>
      </c>
      <c r="D81" s="189">
        <v>248965</v>
      </c>
    </row>
    <row r="82" spans="1:4" ht="12.75">
      <c r="A82" s="185" t="s">
        <v>354</v>
      </c>
      <c r="B82" s="188">
        <v>38961</v>
      </c>
      <c r="C82" s="189">
        <v>245624</v>
      </c>
      <c r="D82" s="189">
        <v>250469</v>
      </c>
    </row>
    <row r="83" spans="1:4" ht="12.75">
      <c r="A83" s="185" t="s">
        <v>356</v>
      </c>
      <c r="B83" s="188">
        <v>38991</v>
      </c>
      <c r="C83" s="189">
        <v>257961</v>
      </c>
      <c r="D83" s="189">
        <v>251777</v>
      </c>
    </row>
    <row r="84" spans="1:4" ht="12.75">
      <c r="A84" s="185" t="s">
        <v>357</v>
      </c>
      <c r="B84" s="188">
        <v>39022</v>
      </c>
      <c r="C84" s="189">
        <v>245367</v>
      </c>
      <c r="D84" s="189">
        <v>252210</v>
      </c>
    </row>
    <row r="85" spans="1:4" ht="12.75">
      <c r="A85" s="185" t="s">
        <v>358</v>
      </c>
      <c r="B85" s="188">
        <v>39052</v>
      </c>
      <c r="C85" s="189">
        <v>248208</v>
      </c>
      <c r="D85" s="189">
        <v>255175</v>
      </c>
    </row>
    <row r="86" spans="1:4" ht="12.75">
      <c r="A86" s="185" t="s">
        <v>343</v>
      </c>
      <c r="B86" s="188">
        <v>39083</v>
      </c>
      <c r="C86" s="189">
        <v>233799</v>
      </c>
      <c r="D86" s="189">
        <v>253992</v>
      </c>
    </row>
    <row r="87" spans="1:4" ht="12.75">
      <c r="A87" s="185" t="s">
        <v>344</v>
      </c>
      <c r="B87" s="188">
        <v>39114</v>
      </c>
      <c r="C87" s="189">
        <v>219221</v>
      </c>
      <c r="D87" s="189">
        <v>249500</v>
      </c>
    </row>
    <row r="88" spans="1:4" ht="12.75">
      <c r="A88" s="185" t="s">
        <v>345</v>
      </c>
      <c r="B88" s="188">
        <v>39142</v>
      </c>
      <c r="C88" s="189">
        <v>259740</v>
      </c>
      <c r="D88" s="189">
        <v>254536</v>
      </c>
    </row>
    <row r="89" spans="1:4" ht="12.75">
      <c r="A89" s="185" t="s">
        <v>347</v>
      </c>
      <c r="B89" s="188">
        <v>39173</v>
      </c>
      <c r="C89" s="189">
        <v>252734</v>
      </c>
      <c r="D89" s="189">
        <v>251800</v>
      </c>
    </row>
    <row r="90" spans="1:4" ht="12.75">
      <c r="A90" s="185" t="s">
        <v>348</v>
      </c>
      <c r="B90" s="188">
        <v>39203</v>
      </c>
      <c r="C90" s="189">
        <v>267646</v>
      </c>
      <c r="D90" s="189">
        <v>253574</v>
      </c>
    </row>
    <row r="91" spans="1:4" ht="12.75">
      <c r="A91" s="185" t="s">
        <v>349</v>
      </c>
      <c r="B91" s="188">
        <v>39234</v>
      </c>
      <c r="C91" s="189">
        <v>265475</v>
      </c>
      <c r="D91" s="189">
        <v>253562</v>
      </c>
    </row>
    <row r="92" spans="1:4" ht="12.75">
      <c r="A92" s="185" t="s">
        <v>352</v>
      </c>
      <c r="B92" s="188">
        <v>39264</v>
      </c>
      <c r="C92" s="189">
        <v>267179</v>
      </c>
      <c r="D92" s="189">
        <v>252660</v>
      </c>
    </row>
    <row r="93" spans="1:4" ht="12.75">
      <c r="A93" s="185" t="s">
        <v>353</v>
      </c>
      <c r="B93" s="188">
        <v>39295</v>
      </c>
      <c r="C93" s="189">
        <v>271401</v>
      </c>
      <c r="D93" s="189">
        <v>253606</v>
      </c>
    </row>
    <row r="94" spans="1:4" ht="12.75">
      <c r="A94" s="185" t="s">
        <v>354</v>
      </c>
      <c r="B94" s="188">
        <v>39326</v>
      </c>
      <c r="C94" s="189">
        <v>246050</v>
      </c>
      <c r="D94" s="189">
        <v>254127</v>
      </c>
    </row>
    <row r="95" spans="1:4" ht="12.75">
      <c r="A95" s="185" t="s">
        <v>356</v>
      </c>
      <c r="B95" s="188">
        <v>39356</v>
      </c>
      <c r="C95" s="189">
        <v>261505</v>
      </c>
      <c r="D95" s="189">
        <v>253476</v>
      </c>
    </row>
    <row r="96" spans="1:4" ht="12.75">
      <c r="A96" s="185" t="s">
        <v>357</v>
      </c>
      <c r="B96" s="188">
        <v>39387</v>
      </c>
      <c r="C96" s="189">
        <v>245928</v>
      </c>
      <c r="D96" s="189">
        <v>251606</v>
      </c>
    </row>
    <row r="97" spans="1:4" ht="12.75">
      <c r="A97" s="185" t="s">
        <v>358</v>
      </c>
      <c r="B97" s="188">
        <v>39417</v>
      </c>
      <c r="C97" s="189">
        <v>240444</v>
      </c>
      <c r="D97" s="189">
        <v>248824</v>
      </c>
    </row>
    <row r="98" spans="1:4" ht="12.75">
      <c r="A98" s="185" t="s">
        <v>343</v>
      </c>
      <c r="B98" s="188">
        <v>39448</v>
      </c>
      <c r="C98" s="189">
        <v>233469</v>
      </c>
      <c r="D98" s="189">
        <v>252866</v>
      </c>
    </row>
    <row r="99" spans="1:4" ht="12.75">
      <c r="A99" s="185" t="s">
        <v>344</v>
      </c>
      <c r="B99" s="188">
        <v>39479</v>
      </c>
      <c r="C99" s="189">
        <v>221728</v>
      </c>
      <c r="D99" s="189">
        <v>251002</v>
      </c>
    </row>
    <row r="100" spans="1:4" ht="12.75">
      <c r="A100" s="185" t="s">
        <v>345</v>
      </c>
      <c r="B100" s="188">
        <v>39508</v>
      </c>
      <c r="C100" s="189">
        <v>252773</v>
      </c>
      <c r="D100" s="189">
        <v>250678</v>
      </c>
    </row>
    <row r="101" spans="1:4" ht="12.75">
      <c r="A101" s="185" t="s">
        <v>347</v>
      </c>
      <c r="B101" s="188">
        <v>39539</v>
      </c>
      <c r="C101" s="189">
        <v>252699</v>
      </c>
      <c r="D101" s="189">
        <v>249382</v>
      </c>
    </row>
    <row r="102" spans="1:4" ht="12.75">
      <c r="A102" s="185" t="s">
        <v>348</v>
      </c>
      <c r="B102" s="188">
        <v>39569</v>
      </c>
      <c r="C102" s="189">
        <v>261890</v>
      </c>
      <c r="D102" s="189">
        <v>248274</v>
      </c>
    </row>
    <row r="103" spans="1:4" ht="12.75">
      <c r="A103" s="185" t="s">
        <v>349</v>
      </c>
      <c r="B103" s="188">
        <v>39600</v>
      </c>
      <c r="C103" s="189">
        <v>256152</v>
      </c>
      <c r="D103" s="189">
        <v>246223</v>
      </c>
    </row>
    <row r="104" spans="1:4" ht="12.75">
      <c r="A104" s="185" t="s">
        <v>352</v>
      </c>
      <c r="B104" s="188">
        <v>39630</v>
      </c>
      <c r="C104" s="189">
        <v>262152</v>
      </c>
      <c r="D104" s="189">
        <v>245482</v>
      </c>
    </row>
    <row r="105" spans="1:4" ht="12.75">
      <c r="A105" s="185" t="s">
        <v>353</v>
      </c>
      <c r="B105" s="188">
        <v>39661</v>
      </c>
      <c r="C105" s="189">
        <v>261228</v>
      </c>
      <c r="D105" s="189">
        <v>245430</v>
      </c>
    </row>
    <row r="106" spans="1:4" ht="12.75">
      <c r="A106" s="185" t="s">
        <v>354</v>
      </c>
      <c r="B106" s="188">
        <v>39692</v>
      </c>
      <c r="C106" s="189">
        <v>238701</v>
      </c>
      <c r="D106" s="189">
        <v>245281</v>
      </c>
    </row>
    <row r="107" spans="1:4" ht="12.75">
      <c r="A107" s="185" t="s">
        <v>356</v>
      </c>
      <c r="B107" s="188">
        <v>39722</v>
      </c>
      <c r="C107" s="189">
        <v>256402</v>
      </c>
      <c r="D107" s="189">
        <v>246542</v>
      </c>
    </row>
    <row r="108" spans="1:4" ht="12.75">
      <c r="A108" s="185" t="s">
        <v>357</v>
      </c>
      <c r="B108" s="188">
        <v>39753</v>
      </c>
      <c r="C108" s="189">
        <v>237009</v>
      </c>
      <c r="D108" s="189">
        <v>247692</v>
      </c>
    </row>
    <row r="109" spans="1:4" ht="12.75">
      <c r="A109" s="185" t="s">
        <v>358</v>
      </c>
      <c r="B109" s="188">
        <v>39783</v>
      </c>
      <c r="C109" s="189">
        <v>242326</v>
      </c>
      <c r="D109" s="189">
        <v>247069</v>
      </c>
    </row>
    <row r="110" spans="1:4" ht="12.75">
      <c r="A110" s="185" t="s">
        <v>343</v>
      </c>
      <c r="B110" s="188">
        <v>39814</v>
      </c>
      <c r="C110" s="189">
        <v>224840</v>
      </c>
      <c r="D110" s="189">
        <v>244408</v>
      </c>
    </row>
    <row r="111" spans="1:4" ht="12.75">
      <c r="A111" s="185" t="s">
        <v>344</v>
      </c>
      <c r="B111" s="188">
        <v>39845</v>
      </c>
      <c r="C111" s="189">
        <v>218031</v>
      </c>
      <c r="D111" s="189">
        <v>248907</v>
      </c>
    </row>
    <row r="112" spans="1:4" ht="12.75">
      <c r="A112" s="185" t="s">
        <v>345</v>
      </c>
      <c r="B112" s="188">
        <v>39873</v>
      </c>
      <c r="C112" s="189">
        <v>247433</v>
      </c>
      <c r="D112" s="189">
        <v>244199</v>
      </c>
    </row>
    <row r="113" spans="1:4" ht="12.75">
      <c r="A113" s="185" t="s">
        <v>347</v>
      </c>
      <c r="B113" s="188">
        <v>39904</v>
      </c>
      <c r="C113" s="189">
        <v>251481</v>
      </c>
      <c r="D113" s="189">
        <v>247399</v>
      </c>
    </row>
    <row r="114" spans="1:4" ht="12.75">
      <c r="A114" s="185" t="s">
        <v>348</v>
      </c>
      <c r="B114" s="188">
        <v>39934</v>
      </c>
      <c r="C114" s="189">
        <v>258793</v>
      </c>
      <c r="D114" s="189">
        <v>247465</v>
      </c>
    </row>
    <row r="115" spans="1:4" ht="12.75">
      <c r="A115" s="185" t="s">
        <v>349</v>
      </c>
      <c r="B115" s="188">
        <v>39965</v>
      </c>
      <c r="C115" s="189">
        <v>258487</v>
      </c>
      <c r="D115" s="189">
        <v>246949</v>
      </c>
    </row>
    <row r="116" spans="1:4" ht="12.75">
      <c r="A116" s="185" t="s">
        <v>352</v>
      </c>
      <c r="B116" s="188">
        <v>39995</v>
      </c>
      <c r="C116" s="189">
        <v>265026</v>
      </c>
      <c r="D116" s="189">
        <v>247280</v>
      </c>
    </row>
    <row r="117" spans="1:4" ht="12.75">
      <c r="A117" s="185" t="s">
        <v>353</v>
      </c>
      <c r="B117" s="188">
        <v>40026</v>
      </c>
      <c r="C117" s="189">
        <v>260838</v>
      </c>
      <c r="D117" s="189">
        <v>247648</v>
      </c>
    </row>
    <row r="118" spans="1:4" ht="12.75">
      <c r="A118" s="185" t="s">
        <v>354</v>
      </c>
      <c r="B118" s="188">
        <v>40057</v>
      </c>
      <c r="C118" s="189">
        <v>242034</v>
      </c>
      <c r="D118" s="189">
        <v>246668</v>
      </c>
    </row>
    <row r="119" spans="1:4" ht="12.75">
      <c r="A119" s="185" t="s">
        <v>356</v>
      </c>
      <c r="B119" s="188">
        <v>40087</v>
      </c>
      <c r="C119" s="189">
        <v>252683</v>
      </c>
      <c r="D119" s="189">
        <v>243903</v>
      </c>
    </row>
    <row r="120" spans="1:4" ht="12.75">
      <c r="A120" s="185" t="s">
        <v>357</v>
      </c>
      <c r="B120" s="188">
        <v>40118</v>
      </c>
      <c r="C120" s="189">
        <v>237342</v>
      </c>
      <c r="D120" s="189">
        <v>246363</v>
      </c>
    </row>
    <row r="121" spans="1:4" ht="12.75">
      <c r="A121" s="185" t="s">
        <v>358</v>
      </c>
      <c r="B121" s="188">
        <v>40148</v>
      </c>
      <c r="C121" s="189">
        <v>239774</v>
      </c>
      <c r="D121" s="189">
        <v>244811</v>
      </c>
    </row>
    <row r="122" spans="1:4" ht="12.75">
      <c r="A122" s="185" t="s">
        <v>343</v>
      </c>
      <c r="B122" s="188">
        <v>40179</v>
      </c>
      <c r="C122" s="189">
        <v>220177</v>
      </c>
      <c r="D122" s="189">
        <v>241870</v>
      </c>
    </row>
    <row r="123" spans="1:4" ht="12.75">
      <c r="A123" s="185" t="s">
        <v>344</v>
      </c>
      <c r="B123" s="188">
        <v>40210</v>
      </c>
      <c r="C123" s="189">
        <v>210968</v>
      </c>
      <c r="D123" s="189">
        <v>242057</v>
      </c>
    </row>
    <row r="124" spans="1:4" ht="12.75">
      <c r="A124" s="185" t="s">
        <v>345</v>
      </c>
      <c r="B124" s="188">
        <v>40238</v>
      </c>
      <c r="C124" s="189">
        <v>251858</v>
      </c>
      <c r="D124" s="189">
        <v>247110</v>
      </c>
    </row>
    <row r="125" spans="1:4" ht="12.75">
      <c r="A125" s="185" t="s">
        <v>347</v>
      </c>
      <c r="B125" s="188">
        <v>40269</v>
      </c>
      <c r="C125" s="189">
        <v>254014</v>
      </c>
      <c r="D125" s="189">
        <v>248765</v>
      </c>
    </row>
    <row r="126" spans="1:4" ht="12.75">
      <c r="A126" s="185" t="s">
        <v>348</v>
      </c>
      <c r="B126" s="188">
        <v>40299</v>
      </c>
      <c r="C126" s="189">
        <v>257401</v>
      </c>
      <c r="D126" s="189">
        <v>247659</v>
      </c>
    </row>
    <row r="127" spans="1:4" ht="12.75">
      <c r="A127" s="185" t="s">
        <v>349</v>
      </c>
      <c r="B127" s="188">
        <v>40330</v>
      </c>
      <c r="C127" s="189">
        <v>260159</v>
      </c>
      <c r="D127" s="189">
        <v>247920</v>
      </c>
    </row>
    <row r="128" spans="1:4" ht="12.75">
      <c r="A128" s="185" t="s">
        <v>352</v>
      </c>
      <c r="B128" s="188">
        <v>40360</v>
      </c>
      <c r="C128" s="189">
        <v>265861</v>
      </c>
      <c r="D128" s="189">
        <v>249271</v>
      </c>
    </row>
    <row r="129" spans="1:4" ht="12.75">
      <c r="A129" s="185" t="s">
        <v>353</v>
      </c>
      <c r="B129" s="188">
        <v>40391</v>
      </c>
      <c r="C129" s="189">
        <v>264358</v>
      </c>
      <c r="D129" s="189">
        <v>249779</v>
      </c>
    </row>
    <row r="130" spans="1:4" ht="12.75">
      <c r="A130" s="185" t="s">
        <v>354</v>
      </c>
      <c r="B130" s="188">
        <v>40422</v>
      </c>
      <c r="C130" s="189">
        <v>244712</v>
      </c>
      <c r="D130" s="189">
        <v>248912</v>
      </c>
    </row>
    <row r="131" spans="1:4" ht="12.75">
      <c r="A131" s="185" t="s">
        <v>356</v>
      </c>
      <c r="B131" s="188">
        <v>40452</v>
      </c>
      <c r="C131" s="189">
        <v>256867</v>
      </c>
      <c r="D131" s="189">
        <v>249995</v>
      </c>
    </row>
    <row r="132" spans="1:4" ht="12.75">
      <c r="A132" s="185" t="s">
        <v>357</v>
      </c>
      <c r="B132" s="188">
        <v>40483</v>
      </c>
      <c r="C132" s="189">
        <v>239656</v>
      </c>
      <c r="D132" s="189">
        <v>247192</v>
      </c>
    </row>
    <row r="133" spans="1:4" ht="12.75">
      <c r="A133" s="185" t="s">
        <v>358</v>
      </c>
      <c r="B133" s="188">
        <v>40513</v>
      </c>
      <c r="C133" s="189">
        <v>240932</v>
      </c>
      <c r="D133" s="189">
        <v>244924</v>
      </c>
    </row>
    <row r="134" spans="1:4" ht="12.75">
      <c r="A134" s="185" t="s">
        <v>343</v>
      </c>
      <c r="B134" s="188">
        <v>40544</v>
      </c>
      <c r="C134" s="189">
        <v>222724</v>
      </c>
      <c r="D134" s="189">
        <v>245938</v>
      </c>
    </row>
    <row r="135" spans="1:4" ht="12.75">
      <c r="A135" s="185" t="s">
        <v>344</v>
      </c>
      <c r="B135" s="188">
        <v>40575</v>
      </c>
      <c r="C135" s="189">
        <v>213547</v>
      </c>
      <c r="D135" s="189">
        <v>244975</v>
      </c>
    </row>
    <row r="136" spans="1:4" ht="12.75">
      <c r="A136" s="185" t="s">
        <v>345</v>
      </c>
      <c r="B136" s="188">
        <v>40603</v>
      </c>
      <c r="C136" s="189">
        <v>250410</v>
      </c>
      <c r="D136" s="189">
        <v>245264</v>
      </c>
    </row>
    <row r="137" spans="1:4" ht="12.75">
      <c r="A137" s="185" t="s">
        <v>347</v>
      </c>
      <c r="B137" s="188">
        <v>40634</v>
      </c>
      <c r="C137" s="189">
        <v>249309</v>
      </c>
      <c r="D137" s="189">
        <v>245396</v>
      </c>
    </row>
    <row r="138" spans="1:4" ht="12.75">
      <c r="A138" s="185" t="s">
        <v>348</v>
      </c>
      <c r="B138" s="188">
        <v>40664</v>
      </c>
      <c r="C138" s="189">
        <v>254145</v>
      </c>
      <c r="D138" s="189">
        <v>243264</v>
      </c>
    </row>
    <row r="139" spans="1:4" ht="12.75">
      <c r="A139" s="185" t="s">
        <v>349</v>
      </c>
      <c r="B139" s="188">
        <v>40695</v>
      </c>
      <c r="C139" s="189">
        <v>258025</v>
      </c>
      <c r="D139" s="189">
        <v>245105</v>
      </c>
    </row>
    <row r="140" spans="1:4" ht="12.75">
      <c r="A140" s="185" t="s">
        <v>352</v>
      </c>
      <c r="B140" s="188">
        <v>40725</v>
      </c>
      <c r="C140" s="189">
        <v>260317</v>
      </c>
      <c r="D140" s="189">
        <v>245596</v>
      </c>
    </row>
    <row r="141" spans="1:4" ht="12.75">
      <c r="A141" s="185" t="s">
        <v>353</v>
      </c>
      <c r="B141" s="188">
        <v>40756</v>
      </c>
      <c r="C141" s="189">
        <v>260623</v>
      </c>
      <c r="D141" s="189">
        <v>244193</v>
      </c>
    </row>
    <row r="142" spans="1:4" ht="12.75">
      <c r="A142" s="185" t="s">
        <v>354</v>
      </c>
      <c r="B142" s="188">
        <v>40787</v>
      </c>
      <c r="C142" s="189">
        <v>241764</v>
      </c>
      <c r="D142" s="189">
        <v>244953</v>
      </c>
    </row>
    <row r="143" spans="1:4" ht="12.75">
      <c r="A143" s="185" t="s">
        <v>356</v>
      </c>
      <c r="B143" s="188">
        <v>40817</v>
      </c>
      <c r="C143" s="189">
        <v>252058</v>
      </c>
      <c r="D143" s="189">
        <v>246372</v>
      </c>
    </row>
    <row r="144" spans="1:4" ht="12.75">
      <c r="A144" s="185" t="s">
        <v>357</v>
      </c>
      <c r="B144" s="188">
        <v>40848</v>
      </c>
      <c r="C144" s="189">
        <v>238278</v>
      </c>
      <c r="D144" s="189">
        <v>245532</v>
      </c>
    </row>
    <row r="145" spans="1:4" ht="12.75">
      <c r="A145" s="185" t="s">
        <v>358</v>
      </c>
      <c r="B145" s="188">
        <v>40878</v>
      </c>
      <c r="C145" s="189">
        <v>244615</v>
      </c>
      <c r="D145" s="189">
        <v>249891</v>
      </c>
    </row>
    <row r="146" spans="1:4" ht="12.75">
      <c r="A146" s="185" t="s">
        <v>343</v>
      </c>
      <c r="B146" s="188">
        <v>40909</v>
      </c>
      <c r="C146" s="189">
        <v>226834</v>
      </c>
      <c r="D146" s="189">
        <v>248955</v>
      </c>
    </row>
    <row r="147" spans="1:4" ht="12.75">
      <c r="A147" s="185" t="s">
        <v>344</v>
      </c>
      <c r="B147" s="188">
        <v>40940</v>
      </c>
      <c r="C147" s="189">
        <v>218714</v>
      </c>
      <c r="D147" s="189">
        <v>250255</v>
      </c>
    </row>
    <row r="148" spans="1:4" ht="12.75">
      <c r="A148" s="185" t="s">
        <v>345</v>
      </c>
      <c r="B148" s="188">
        <v>40969</v>
      </c>
      <c r="C148" s="189">
        <v>253785</v>
      </c>
      <c r="D148" s="189">
        <v>249034</v>
      </c>
    </row>
    <row r="149" spans="1:4" ht="12.75">
      <c r="A149" s="185" t="s">
        <v>347</v>
      </c>
      <c r="B149" s="188">
        <v>41000</v>
      </c>
      <c r="C149" s="189">
        <v>249567</v>
      </c>
      <c r="D149" s="189">
        <v>247591</v>
      </c>
    </row>
    <row r="150" spans="1:4" ht="12.75">
      <c r="A150" s="185" t="s">
        <v>348</v>
      </c>
      <c r="B150" s="188">
        <v>41030</v>
      </c>
      <c r="C150" s="189">
        <v>261355</v>
      </c>
      <c r="D150" s="189">
        <v>247942</v>
      </c>
    </row>
    <row r="151" spans="1:4" ht="12.75">
      <c r="A151" s="185" t="s">
        <v>349</v>
      </c>
      <c r="B151" s="188">
        <v>41061</v>
      </c>
      <c r="C151" s="189">
        <v>260534</v>
      </c>
      <c r="D151" s="189">
        <v>247731</v>
      </c>
    </row>
    <row r="152" spans="1:4" ht="12.75">
      <c r="A152" s="185" t="s">
        <v>352</v>
      </c>
      <c r="B152" s="188">
        <v>41091</v>
      </c>
      <c r="C152" s="189">
        <v>260880</v>
      </c>
      <c r="D152" s="189">
        <v>246356</v>
      </c>
    </row>
    <row r="153" spans="1:4" ht="12.75">
      <c r="A153" s="185" t="s">
        <v>353</v>
      </c>
      <c r="B153" s="188">
        <v>41122</v>
      </c>
      <c r="C153" s="189">
        <v>264983</v>
      </c>
      <c r="D153" s="189">
        <v>246275</v>
      </c>
    </row>
    <row r="154" spans="1:4" ht="12.75">
      <c r="A154" s="185" t="s">
        <v>354</v>
      </c>
      <c r="B154" s="188">
        <v>41153</v>
      </c>
      <c r="C154" s="189">
        <v>239001</v>
      </c>
      <c r="D154" s="189">
        <v>246755</v>
      </c>
    </row>
    <row r="155" spans="1:4" ht="12.75">
      <c r="A155" s="185" t="s">
        <v>356</v>
      </c>
      <c r="B155" s="188">
        <v>41183</v>
      </c>
      <c r="C155" s="189">
        <v>254170</v>
      </c>
      <c r="D155" s="189">
        <v>245462</v>
      </c>
    </row>
    <row r="156" spans="1:4" ht="12.75">
      <c r="A156" s="185" t="s">
        <v>357</v>
      </c>
      <c r="B156" s="188">
        <v>41214</v>
      </c>
      <c r="C156" s="189">
        <v>240734</v>
      </c>
      <c r="D156" s="189">
        <v>246873</v>
      </c>
    </row>
    <row r="157" spans="1:4" ht="12.75">
      <c r="A157" s="185" t="s">
        <v>358</v>
      </c>
      <c r="B157" s="188">
        <v>41244</v>
      </c>
      <c r="C157" s="189">
        <v>238876</v>
      </c>
      <c r="D157" s="189">
        <v>247453</v>
      </c>
    </row>
    <row r="158" spans="1:4" ht="12.75">
      <c r="A158" s="185" t="s">
        <v>343</v>
      </c>
      <c r="B158" s="188">
        <v>41275</v>
      </c>
      <c r="C158" s="189">
        <v>228607</v>
      </c>
      <c r="D158" s="189">
        <v>248353</v>
      </c>
    </row>
    <row r="159" spans="1:4" ht="12.75">
      <c r="A159" s="185" t="s">
        <v>344</v>
      </c>
      <c r="B159" s="188">
        <v>41306</v>
      </c>
      <c r="C159" s="189">
        <v>216306</v>
      </c>
      <c r="D159" s="189">
        <v>248637</v>
      </c>
    </row>
    <row r="160" spans="1:4" ht="12.75">
      <c r="A160" s="185" t="s">
        <v>345</v>
      </c>
      <c r="B160" s="188">
        <v>41334</v>
      </c>
      <c r="C160" s="189">
        <v>250538</v>
      </c>
      <c r="D160" s="189">
        <v>247920</v>
      </c>
    </row>
    <row r="161" spans="1:4" ht="12.75">
      <c r="A161" s="185" t="s">
        <v>347</v>
      </c>
      <c r="B161" s="188">
        <v>41365</v>
      </c>
      <c r="C161" s="189">
        <v>252161</v>
      </c>
      <c r="D161" s="189">
        <v>248723</v>
      </c>
    </row>
    <row r="162" spans="1:4" ht="12.75">
      <c r="A162" s="185" t="s">
        <v>348</v>
      </c>
      <c r="B162" s="188">
        <v>41395</v>
      </c>
      <c r="C162" s="189">
        <v>263964</v>
      </c>
      <c r="D162" s="189">
        <v>249106</v>
      </c>
    </row>
    <row r="163" spans="1:4" ht="12.75">
      <c r="A163" s="185" t="s">
        <v>349</v>
      </c>
      <c r="B163" s="188">
        <v>41426</v>
      </c>
      <c r="C163" s="189">
        <v>260055</v>
      </c>
      <c r="D163" s="189">
        <v>249738</v>
      </c>
    </row>
    <row r="164" spans="1:4" ht="12.75">
      <c r="A164" s="185" t="s">
        <v>352</v>
      </c>
      <c r="B164" s="188">
        <v>41456</v>
      </c>
      <c r="C164" s="189">
        <v>264570</v>
      </c>
      <c r="D164" s="189">
        <v>248270</v>
      </c>
    </row>
    <row r="165" spans="1:4" ht="12.75">
      <c r="A165" s="185" t="s">
        <v>353</v>
      </c>
      <c r="B165" s="188">
        <v>41487</v>
      </c>
      <c r="C165" s="189">
        <v>268639</v>
      </c>
      <c r="D165" s="189">
        <v>250693</v>
      </c>
    </row>
    <row r="166" spans="1:4" ht="12.75">
      <c r="A166" s="185" t="s">
        <v>354</v>
      </c>
      <c r="B166" s="188">
        <v>41518</v>
      </c>
      <c r="C166" s="189">
        <v>242582</v>
      </c>
      <c r="D166" s="189">
        <v>249933</v>
      </c>
    </row>
    <row r="167" spans="1:4" ht="12.75">
      <c r="A167" s="185" t="s">
        <v>356</v>
      </c>
      <c r="B167" s="188">
        <v>41548</v>
      </c>
      <c r="C167" s="189">
        <v>259319</v>
      </c>
      <c r="D167" s="189">
        <v>249856</v>
      </c>
    </row>
    <row r="168" spans="1:4" ht="12.75">
      <c r="A168" s="185" t="s">
        <v>357</v>
      </c>
      <c r="B168" s="188">
        <v>41579</v>
      </c>
      <c r="C168" s="189">
        <v>240181</v>
      </c>
      <c r="D168" s="189">
        <v>249582</v>
      </c>
    </row>
    <row r="169" spans="1:4" ht="12.75">
      <c r="A169" s="185" t="s">
        <v>358</v>
      </c>
      <c r="B169" s="188">
        <v>41609</v>
      </c>
      <c r="C169" s="189">
        <v>241402</v>
      </c>
      <c r="D169" s="189">
        <v>247053</v>
      </c>
    </row>
    <row r="170" spans="1:4" ht="12.75">
      <c r="A170" s="185" t="s">
        <v>343</v>
      </c>
      <c r="B170" s="188">
        <v>41640</v>
      </c>
      <c r="C170" s="189">
        <v>226279</v>
      </c>
      <c r="D170" s="189">
        <v>244934</v>
      </c>
    </row>
    <row r="171" spans="1:4" ht="12.75">
      <c r="A171" s="185" t="s">
        <v>344</v>
      </c>
      <c r="B171" s="188">
        <v>41671</v>
      </c>
      <c r="C171" s="189">
        <v>215039</v>
      </c>
      <c r="D171" s="189">
        <v>247706</v>
      </c>
    </row>
    <row r="172" spans="1:4" ht="12.75">
      <c r="A172" s="185" t="s">
        <v>345</v>
      </c>
      <c r="B172" s="188">
        <v>41699</v>
      </c>
      <c r="C172" s="189">
        <v>251913</v>
      </c>
      <c r="D172" s="189">
        <v>250930</v>
      </c>
    </row>
    <row r="173" spans="1:4" ht="12.75">
      <c r="A173" s="185" t="s">
        <v>347</v>
      </c>
      <c r="B173" s="188">
        <v>41730</v>
      </c>
      <c r="C173" s="189">
        <v>257761</v>
      </c>
      <c r="D173" s="189">
        <v>254009</v>
      </c>
    </row>
    <row r="174" spans="1:4" ht="12.75">
      <c r="A174" s="185" t="s">
        <v>348</v>
      </c>
      <c r="B174" s="188">
        <v>41760</v>
      </c>
      <c r="C174" s="189">
        <v>267895</v>
      </c>
      <c r="D174" s="189">
        <v>254014</v>
      </c>
    </row>
    <row r="175" spans="1:4" ht="12.75">
      <c r="A175" s="185" t="s">
        <v>349</v>
      </c>
      <c r="B175" s="188">
        <v>41791</v>
      </c>
      <c r="C175" s="189">
        <v>264729</v>
      </c>
      <c r="D175" s="189">
        <v>253455</v>
      </c>
    </row>
    <row r="176" spans="1:4" ht="12.75">
      <c r="A176" s="185" t="s">
        <v>352</v>
      </c>
      <c r="B176" s="188">
        <v>41821</v>
      </c>
      <c r="C176" s="189">
        <v>271921</v>
      </c>
      <c r="D176" s="189">
        <v>254990</v>
      </c>
    </row>
    <row r="177" spans="1:4" ht="12.75">
      <c r="A177" s="185" t="s">
        <v>353</v>
      </c>
      <c r="B177" s="188">
        <v>41852</v>
      </c>
      <c r="C177" s="189">
        <v>270721</v>
      </c>
      <c r="D177" s="189">
        <v>254120</v>
      </c>
    </row>
    <row r="178" spans="1:4" ht="12.75">
      <c r="A178" s="185" t="s">
        <v>354</v>
      </c>
      <c r="B178" s="188">
        <v>41883</v>
      </c>
      <c r="C178" s="189">
        <v>248860</v>
      </c>
      <c r="D178" s="189">
        <v>255006</v>
      </c>
    </row>
    <row r="179" spans="1:4" ht="12.75">
      <c r="A179" s="185" t="s">
        <v>356</v>
      </c>
      <c r="B179" s="188">
        <v>41913</v>
      </c>
      <c r="C179" s="189">
        <v>266955</v>
      </c>
      <c r="D179" s="189">
        <v>256347</v>
      </c>
    </row>
    <row r="180" spans="1:4" ht="12.75">
      <c r="A180" s="185" t="s">
        <v>357</v>
      </c>
      <c r="B180" s="188">
        <v>41944</v>
      </c>
      <c r="C180" s="189">
        <v>242640</v>
      </c>
      <c r="D180" s="189">
        <v>253799</v>
      </c>
    </row>
    <row r="181" spans="1:4" ht="12.75">
      <c r="A181" s="185" t="s">
        <v>358</v>
      </c>
      <c r="B181" s="188">
        <v>41974</v>
      </c>
      <c r="C181" s="190">
        <v>253392</v>
      </c>
      <c r="D181" s="190">
        <v>258219</v>
      </c>
    </row>
    <row r="182" spans="1:4" ht="12.75">
      <c r="A182" s="185" t="s">
        <v>343</v>
      </c>
      <c r="B182" s="188">
        <v>42005</v>
      </c>
      <c r="C182" s="190">
        <v>237314</v>
      </c>
      <c r="D182" s="190">
        <v>257305</v>
      </c>
    </row>
    <row r="183" spans="1:4" ht="12.75">
      <c r="A183" s="185" t="s">
        <v>344</v>
      </c>
      <c r="B183" s="188">
        <v>42036</v>
      </c>
      <c r="C183" s="190">
        <v>221150</v>
      </c>
      <c r="D183" s="190">
        <v>254128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369</v>
      </c>
    </row>
    <row r="2" spans="1:27" ht="12.75">
      <c r="A2" t="s">
        <v>370</v>
      </c>
      <c r="B2" t="s">
        <v>371</v>
      </c>
      <c r="C2" t="s">
        <v>372</v>
      </c>
      <c r="D2" t="s">
        <v>373</v>
      </c>
      <c r="E2" t="s">
        <v>374</v>
      </c>
      <c r="G2" t="s">
        <v>375</v>
      </c>
      <c r="H2" t="s">
        <v>376</v>
      </c>
      <c r="I2" t="s">
        <v>377</v>
      </c>
      <c r="J2" t="s">
        <v>378</v>
      </c>
      <c r="K2" t="s">
        <v>379</v>
      </c>
      <c r="L2" t="s">
        <v>380</v>
      </c>
      <c r="M2" t="s">
        <v>381</v>
      </c>
      <c r="N2" t="s">
        <v>382</v>
      </c>
      <c r="O2" t="s">
        <v>383</v>
      </c>
      <c r="P2" t="s">
        <v>384</v>
      </c>
      <c r="Q2" t="s">
        <v>385</v>
      </c>
      <c r="R2" t="s">
        <v>386</v>
      </c>
      <c r="S2" t="s">
        <v>387</v>
      </c>
      <c r="T2" t="s">
        <v>388</v>
      </c>
      <c r="U2" t="s">
        <v>389</v>
      </c>
      <c r="V2" t="s">
        <v>390</v>
      </c>
      <c r="W2" t="s">
        <v>391</v>
      </c>
      <c r="X2" t="s">
        <v>392</v>
      </c>
      <c r="Y2" t="s">
        <v>393</v>
      </c>
      <c r="Z2" t="s">
        <v>394</v>
      </c>
      <c r="AA2" t="s">
        <v>395</v>
      </c>
    </row>
    <row r="3" spans="2:26" ht="12.75">
      <c r="B3" s="42"/>
      <c r="Y3" s="42"/>
      <c r="Z3" s="42"/>
    </row>
    <row r="4" spans="1:27" ht="12.75">
      <c r="A4" s="16" t="s">
        <v>396</v>
      </c>
      <c r="B4" s="16" t="s">
        <v>397</v>
      </c>
      <c r="C4" s="16" t="s">
        <v>398</v>
      </c>
      <c r="D4" s="16" t="s">
        <v>399</v>
      </c>
      <c r="E4" s="16" t="s">
        <v>400</v>
      </c>
      <c r="G4" s="16" t="s">
        <v>401</v>
      </c>
      <c r="H4" s="16" t="s">
        <v>402</v>
      </c>
      <c r="I4" s="16" t="s">
        <v>403</v>
      </c>
      <c r="J4" s="16" t="s">
        <v>404</v>
      </c>
      <c r="K4" s="16" t="s">
        <v>155</v>
      </c>
      <c r="L4" s="16" t="s">
        <v>405</v>
      </c>
      <c r="M4" s="16" t="s">
        <v>167</v>
      </c>
      <c r="N4" s="16" t="s">
        <v>406</v>
      </c>
      <c r="O4" s="16" t="s">
        <v>407</v>
      </c>
      <c r="P4" s="16" t="s">
        <v>161</v>
      </c>
      <c r="Q4" s="16" t="s">
        <v>167</v>
      </c>
      <c r="R4" s="16" t="s">
        <v>408</v>
      </c>
      <c r="S4" s="16" t="s">
        <v>164</v>
      </c>
      <c r="T4" s="16" t="s">
        <v>409</v>
      </c>
      <c r="U4" s="16" t="s">
        <v>410</v>
      </c>
      <c r="V4" s="16" t="s">
        <v>253</v>
      </c>
      <c r="W4" s="16" t="s">
        <v>411</v>
      </c>
      <c r="X4" s="16" t="s">
        <v>412</v>
      </c>
      <c r="Y4" s="16" t="s">
        <v>413</v>
      </c>
      <c r="Z4" s="16" t="s">
        <v>414</v>
      </c>
      <c r="AA4" s="16" t="s">
        <v>409</v>
      </c>
    </row>
    <row r="6" spans="1:2" ht="12.75">
      <c r="A6" s="107">
        <f>W4+31</f>
        <v>41671</v>
      </c>
      <c r="B6" s="108">
        <f>A6-31</f>
        <v>41640</v>
      </c>
    </row>
    <row r="7" spans="1:23" ht="12.75">
      <c r="A7" s="72"/>
      <c r="B7" s="72"/>
      <c r="C7" s="72"/>
      <c r="D7" s="72"/>
      <c r="E7" s="72"/>
      <c r="F7" s="72"/>
      <c r="G7" s="72" t="s">
        <v>415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416</v>
      </c>
      <c r="B8" s="73" t="s">
        <v>417</v>
      </c>
      <c r="C8" s="73" t="s">
        <v>418</v>
      </c>
      <c r="D8" s="73" t="s">
        <v>419</v>
      </c>
    </row>
    <row r="9" spans="1:4" ht="12.75">
      <c r="A9" s="73" t="s">
        <v>420</v>
      </c>
      <c r="B9" s="73" t="s">
        <v>421</v>
      </c>
      <c r="C9" s="73" t="s">
        <v>422</v>
      </c>
      <c r="D9" s="73" t="s">
        <v>423</v>
      </c>
    </row>
    <row r="10" spans="1:4" ht="12.75">
      <c r="A10" s="73" t="s">
        <v>424</v>
      </c>
      <c r="B10" s="73" t="s">
        <v>425</v>
      </c>
      <c r="C10" s="73" t="s">
        <v>426</v>
      </c>
      <c r="D10" s="73" t="s">
        <v>427</v>
      </c>
    </row>
    <row r="11" spans="1:4" ht="12.75">
      <c r="A11" s="73" t="s">
        <v>428</v>
      </c>
      <c r="B11" s="73" t="s">
        <v>429</v>
      </c>
      <c r="C11" s="73" t="s">
        <v>430</v>
      </c>
      <c r="D11" s="73" t="s">
        <v>431</v>
      </c>
    </row>
    <row r="12" spans="1:4" ht="12.75">
      <c r="A12" s="73" t="s">
        <v>432</v>
      </c>
      <c r="B12" s="73" t="s">
        <v>433</v>
      </c>
      <c r="C12" s="73" t="s">
        <v>434</v>
      </c>
      <c r="D12" s="73" t="s">
        <v>435</v>
      </c>
    </row>
    <row r="13" spans="1:4" ht="12.75">
      <c r="A13" s="73" t="s">
        <v>436</v>
      </c>
      <c r="B13" s="73" t="s">
        <v>437</v>
      </c>
      <c r="C13" s="73" t="s">
        <v>438</v>
      </c>
      <c r="D13" s="73" t="s">
        <v>439</v>
      </c>
    </row>
    <row r="14" spans="1:4" ht="12.75">
      <c r="A14" s="73" t="s">
        <v>440</v>
      </c>
      <c r="B14" s="73" t="s">
        <v>441</v>
      </c>
      <c r="C14" s="73" t="s">
        <v>442</v>
      </c>
      <c r="D14" s="73" t="s">
        <v>443</v>
      </c>
    </row>
    <row r="15" spans="1:4" ht="12.75">
      <c r="A15" s="73" t="s">
        <v>444</v>
      </c>
      <c r="B15" s="73" t="s">
        <v>445</v>
      </c>
      <c r="C15" s="73" t="s">
        <v>446</v>
      </c>
      <c r="D15" s="73" t="s">
        <v>447</v>
      </c>
    </row>
    <row r="16" spans="1:4" ht="12.75">
      <c r="A16" s="73" t="s">
        <v>448</v>
      </c>
      <c r="B16" s="73" t="s">
        <v>449</v>
      </c>
      <c r="C16" s="73" t="s">
        <v>450</v>
      </c>
      <c r="D16" s="73" t="s">
        <v>451</v>
      </c>
    </row>
    <row r="17" spans="1:4" ht="12.75">
      <c r="A17" s="73" t="s">
        <v>452</v>
      </c>
      <c r="B17" s="73" t="s">
        <v>453</v>
      </c>
      <c r="C17" s="73" t="s">
        <v>454</v>
      </c>
      <c r="D17" s="73" t="s">
        <v>455</v>
      </c>
    </row>
    <row r="18" spans="1:4" ht="12.75">
      <c r="A18" s="73" t="s">
        <v>456</v>
      </c>
      <c r="B18" s="73" t="s">
        <v>457</v>
      </c>
      <c r="C18" s="73" t="s">
        <v>458</v>
      </c>
      <c r="D18" s="73" t="s">
        <v>459</v>
      </c>
    </row>
    <row r="19" spans="1:4" ht="12.75">
      <c r="A19" s="73" t="s">
        <v>460</v>
      </c>
      <c r="B19" s="73" t="s">
        <v>461</v>
      </c>
      <c r="C19" s="73" t="s">
        <v>462</v>
      </c>
      <c r="D19" s="73" t="s">
        <v>463</v>
      </c>
    </row>
    <row r="20" spans="1:4" ht="12.75">
      <c r="A20" s="73" t="s">
        <v>464</v>
      </c>
      <c r="B20" s="73" t="s">
        <v>465</v>
      </c>
      <c r="C20" s="73" t="s">
        <v>466</v>
      </c>
      <c r="D20" s="73" t="s">
        <v>467</v>
      </c>
    </row>
    <row r="21" spans="1:4" ht="12.75">
      <c r="A21" s="73" t="s">
        <v>468</v>
      </c>
      <c r="B21" s="73" t="s">
        <v>469</v>
      </c>
      <c r="C21" s="73" t="s">
        <v>470</v>
      </c>
      <c r="D21" s="73" t="s">
        <v>471</v>
      </c>
    </row>
    <row r="22" spans="1:4" ht="12.75">
      <c r="A22" s="73" t="s">
        <v>472</v>
      </c>
      <c r="B22" s="73" t="s">
        <v>473</v>
      </c>
      <c r="C22" s="73" t="s">
        <v>474</v>
      </c>
      <c r="D22" s="73" t="s">
        <v>475</v>
      </c>
    </row>
    <row r="23" spans="1:4" ht="12.75">
      <c r="A23" s="73" t="s">
        <v>476</v>
      </c>
      <c r="B23" s="73" t="s">
        <v>477</v>
      </c>
      <c r="C23" s="73" t="s">
        <v>478</v>
      </c>
      <c r="D23" s="73" t="s">
        <v>479</v>
      </c>
    </row>
    <row r="24" spans="1:4" ht="12.75">
      <c r="A24" s="73" t="s">
        <v>480</v>
      </c>
      <c r="B24" s="73" t="s">
        <v>481</v>
      </c>
      <c r="C24" s="73" t="s">
        <v>482</v>
      </c>
      <c r="D24" s="73" t="s">
        <v>483</v>
      </c>
    </row>
    <row r="25" spans="1:4" ht="12.75">
      <c r="A25" s="73" t="s">
        <v>484</v>
      </c>
      <c r="B25" s="73" t="s">
        <v>485</v>
      </c>
      <c r="C25" s="73" t="s">
        <v>486</v>
      </c>
      <c r="D25" s="73" t="s">
        <v>487</v>
      </c>
    </row>
    <row r="26" spans="1:4" ht="12.75">
      <c r="A26" s="73" t="s">
        <v>488</v>
      </c>
      <c r="B26" s="73" t="s">
        <v>489</v>
      </c>
      <c r="C26" s="73" t="s">
        <v>490</v>
      </c>
      <c r="D26" s="73" t="s">
        <v>491</v>
      </c>
    </row>
    <row r="27" spans="1:4" ht="12.75">
      <c r="A27" s="73" t="s">
        <v>492</v>
      </c>
      <c r="B27" s="73" t="s">
        <v>493</v>
      </c>
      <c r="C27" s="73" t="s">
        <v>494</v>
      </c>
      <c r="D27" s="73" t="s">
        <v>495</v>
      </c>
    </row>
    <row r="28" spans="1:4" ht="12.75">
      <c r="A28" s="73" t="s">
        <v>496</v>
      </c>
      <c r="B28" s="73" t="s">
        <v>497</v>
      </c>
      <c r="C28" s="73" t="s">
        <v>498</v>
      </c>
      <c r="D28" s="73" t="s">
        <v>499</v>
      </c>
    </row>
    <row r="29" spans="1:4" ht="12.75">
      <c r="A29" s="73" t="s">
        <v>500</v>
      </c>
      <c r="B29" s="73" t="s">
        <v>501</v>
      </c>
      <c r="C29" s="73" t="s">
        <v>502</v>
      </c>
      <c r="D29" s="73" t="s">
        <v>503</v>
      </c>
    </row>
    <row r="30" spans="1:4" ht="12.75">
      <c r="A30" s="73" t="s">
        <v>504</v>
      </c>
      <c r="B30" s="73" t="s">
        <v>505</v>
      </c>
      <c r="C30" s="73" t="s">
        <v>506</v>
      </c>
      <c r="D30" s="73" t="s">
        <v>507</v>
      </c>
    </row>
    <row r="31" spans="1:4" ht="12.75">
      <c r="A31" s="73" t="s">
        <v>508</v>
      </c>
      <c r="B31" s="73" t="s">
        <v>509</v>
      </c>
      <c r="C31" s="73" t="s">
        <v>510</v>
      </c>
      <c r="D31" s="73" t="s">
        <v>511</v>
      </c>
    </row>
    <row r="32" spans="1:4" ht="12.75">
      <c r="A32" s="73" t="s">
        <v>409</v>
      </c>
      <c r="B32" s="73" t="s">
        <v>512</v>
      </c>
      <c r="C32" s="73" t="s">
        <v>513</v>
      </c>
      <c r="D32" s="73" t="s">
        <v>514</v>
      </c>
    </row>
    <row r="33" spans="1:4" ht="12.75">
      <c r="A33" s="73" t="s">
        <v>515</v>
      </c>
      <c r="B33" s="73" t="s">
        <v>516</v>
      </c>
      <c r="C33" s="73" t="s">
        <v>517</v>
      </c>
      <c r="D33" s="73" t="s">
        <v>518</v>
      </c>
    </row>
    <row r="34" spans="1:4" ht="12.75">
      <c r="A34" s="73" t="s">
        <v>396</v>
      </c>
      <c r="B34" s="73" t="s">
        <v>519</v>
      </c>
      <c r="C34" s="73" t="s">
        <v>520</v>
      </c>
      <c r="D34" s="73" t="s">
        <v>521</v>
      </c>
    </row>
    <row r="38" spans="10:12" ht="12.75">
      <c r="J38" s="174"/>
      <c r="L38" s="175"/>
    </row>
    <row r="40" ht="12.75">
      <c r="H40" s="72" t="s">
        <v>522</v>
      </c>
    </row>
    <row r="41" spans="1:6" ht="12.75">
      <c r="A41" t="s">
        <v>370</v>
      </c>
      <c r="B41" t="s">
        <v>523</v>
      </c>
      <c r="C41" t="s">
        <v>524</v>
      </c>
      <c r="D41" t="s">
        <v>525</v>
      </c>
      <c r="E41" t="s">
        <v>526</v>
      </c>
      <c r="F41" s="73" t="s">
        <v>57</v>
      </c>
    </row>
    <row r="42" spans="1:11" ht="12.75">
      <c r="A42" s="16" t="s">
        <v>424</v>
      </c>
      <c r="B42" s="16" t="s">
        <v>527</v>
      </c>
      <c r="C42" s="16" t="s">
        <v>528</v>
      </c>
      <c r="E42" s="16" t="s">
        <v>529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</row>
    <row r="43" spans="1:11" ht="12.75">
      <c r="A43" s="16" t="s">
        <v>424</v>
      </c>
      <c r="B43" s="16" t="s">
        <v>530</v>
      </c>
      <c r="C43" s="16" t="s">
        <v>397</v>
      </c>
      <c r="E43" s="16" t="s">
        <v>531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</row>
    <row r="44" spans="1:10" ht="12.75">
      <c r="A44" s="16" t="s">
        <v>424</v>
      </c>
      <c r="B44" s="16" t="s">
        <v>532</v>
      </c>
      <c r="C44" s="16" t="s">
        <v>533</v>
      </c>
      <c r="E44" s="16" t="s">
        <v>531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</row>
    <row r="45" spans="1:10" ht="12.75">
      <c r="A45" s="16" t="s">
        <v>424</v>
      </c>
      <c r="B45" s="16" t="s">
        <v>534</v>
      </c>
      <c r="C45" s="16" t="s">
        <v>535</v>
      </c>
      <c r="E45" s="16" t="s">
        <v>529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</row>
    <row r="46" spans="1:10" ht="12.75">
      <c r="A46" s="16" t="s">
        <v>424</v>
      </c>
      <c r="B46" s="16" t="s">
        <v>536</v>
      </c>
      <c r="C46" s="16" t="s">
        <v>348</v>
      </c>
      <c r="E46" s="16" t="s">
        <v>537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</row>
    <row r="47" spans="1:10" ht="12.75">
      <c r="A47" s="16" t="s">
        <v>424</v>
      </c>
      <c r="B47" s="16" t="s">
        <v>538</v>
      </c>
      <c r="C47" s="16" t="s">
        <v>539</v>
      </c>
      <c r="E47" s="16" t="s">
        <v>540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</row>
    <row r="48" spans="1:10" ht="12.75">
      <c r="A48" s="16" t="s">
        <v>424</v>
      </c>
      <c r="B48" s="16" t="s">
        <v>541</v>
      </c>
      <c r="C48" s="16" t="s">
        <v>542</v>
      </c>
      <c r="E48" s="16" t="s">
        <v>543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</row>
    <row r="49" spans="1:10" ht="12.75">
      <c r="A49" s="16" t="s">
        <v>424</v>
      </c>
      <c r="B49" s="16" t="s">
        <v>544</v>
      </c>
      <c r="C49" s="16" t="s">
        <v>545</v>
      </c>
      <c r="E49" s="16" t="s">
        <v>546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</row>
    <row r="50" spans="1:10" ht="12.75">
      <c r="A50" s="16" t="s">
        <v>424</v>
      </c>
      <c r="B50" s="16" t="s">
        <v>547</v>
      </c>
      <c r="C50" s="16" t="s">
        <v>548</v>
      </c>
      <c r="E50" s="16" t="s">
        <v>549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</row>
    <row r="51" spans="1:10" ht="12.75">
      <c r="A51" s="16" t="s">
        <v>424</v>
      </c>
      <c r="B51" s="16" t="s">
        <v>550</v>
      </c>
      <c r="C51" s="16" t="s">
        <v>551</v>
      </c>
      <c r="E51" s="16" t="s">
        <v>552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</row>
    <row r="52" spans="1:10" ht="12.75">
      <c r="A52" s="16" t="s">
        <v>424</v>
      </c>
      <c r="B52" s="16" t="s">
        <v>553</v>
      </c>
      <c r="C52" s="16" t="s">
        <v>554</v>
      </c>
      <c r="E52" s="16" t="s">
        <v>555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</row>
    <row r="53" spans="1:10" ht="12.75">
      <c r="A53" s="16" t="s">
        <v>424</v>
      </c>
      <c r="B53" s="16" t="s">
        <v>556</v>
      </c>
      <c r="C53" s="16" t="s">
        <v>557</v>
      </c>
      <c r="E53" s="16" t="s">
        <v>558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</row>
    <row r="54" spans="1:10" ht="12.75">
      <c r="A54" s="16" t="s">
        <v>428</v>
      </c>
      <c r="B54" s="16" t="s">
        <v>527</v>
      </c>
      <c r="C54" s="16" t="s">
        <v>528</v>
      </c>
      <c r="E54" s="16" t="s">
        <v>559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</row>
    <row r="55" spans="1:10" ht="12.75">
      <c r="A55" s="16" t="s">
        <v>428</v>
      </c>
      <c r="B55" s="16" t="s">
        <v>530</v>
      </c>
      <c r="C55" s="16" t="s">
        <v>397</v>
      </c>
      <c r="E55" s="16" t="s">
        <v>560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</row>
    <row r="56" spans="1:10" ht="12.75">
      <c r="A56" s="16" t="s">
        <v>428</v>
      </c>
      <c r="B56" s="16" t="s">
        <v>532</v>
      </c>
      <c r="C56" s="16" t="s">
        <v>533</v>
      </c>
      <c r="E56" s="16" t="s">
        <v>561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</row>
    <row r="57" spans="1:10" ht="12.75">
      <c r="A57" s="16" t="s">
        <v>428</v>
      </c>
      <c r="B57" s="16" t="s">
        <v>534</v>
      </c>
      <c r="C57" s="16" t="s">
        <v>535</v>
      </c>
      <c r="E57" s="16" t="s">
        <v>562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</row>
    <row r="58" spans="1:10" ht="12.75">
      <c r="A58" s="16" t="s">
        <v>428</v>
      </c>
      <c r="B58" s="16" t="s">
        <v>536</v>
      </c>
      <c r="C58" s="16" t="s">
        <v>348</v>
      </c>
      <c r="E58" s="16" t="s">
        <v>563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</row>
    <row r="59" spans="1:10" ht="12.75">
      <c r="A59" s="16" t="s">
        <v>428</v>
      </c>
      <c r="B59" s="16" t="s">
        <v>538</v>
      </c>
      <c r="C59" s="16" t="s">
        <v>539</v>
      </c>
      <c r="E59" s="16" t="s">
        <v>564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</row>
    <row r="60" spans="1:10" ht="12.75">
      <c r="A60" s="16" t="s">
        <v>428</v>
      </c>
      <c r="B60" s="16" t="s">
        <v>541</v>
      </c>
      <c r="C60" s="16" t="s">
        <v>542</v>
      </c>
      <c r="E60" s="16" t="s">
        <v>565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</row>
    <row r="61" spans="1:10" ht="12.75">
      <c r="A61" s="16" t="s">
        <v>428</v>
      </c>
      <c r="B61" s="16" t="s">
        <v>544</v>
      </c>
      <c r="C61" s="16" t="s">
        <v>545</v>
      </c>
      <c r="E61" s="16" t="s">
        <v>566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</row>
    <row r="62" spans="1:10" ht="12.75">
      <c r="A62" s="16" t="s">
        <v>428</v>
      </c>
      <c r="B62" s="16" t="s">
        <v>547</v>
      </c>
      <c r="C62" s="16" t="s">
        <v>548</v>
      </c>
      <c r="E62" s="16" t="s">
        <v>567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</row>
    <row r="63" spans="1:10" ht="12.75">
      <c r="A63" s="16" t="s">
        <v>428</v>
      </c>
      <c r="B63" s="16" t="s">
        <v>550</v>
      </c>
      <c r="C63" s="16" t="s">
        <v>551</v>
      </c>
      <c r="E63" s="16" t="s">
        <v>568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</row>
    <row r="64" spans="1:10" ht="12.75">
      <c r="A64" s="16" t="s">
        <v>428</v>
      </c>
      <c r="B64" s="16" t="s">
        <v>553</v>
      </c>
      <c r="C64" s="16" t="s">
        <v>554</v>
      </c>
      <c r="E64" s="16" t="s">
        <v>569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</row>
    <row r="65" spans="1:10" ht="12.75">
      <c r="A65" s="16" t="s">
        <v>428</v>
      </c>
      <c r="B65" s="16" t="s">
        <v>556</v>
      </c>
      <c r="C65" s="16" t="s">
        <v>557</v>
      </c>
      <c r="E65" s="16" t="s">
        <v>570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</row>
    <row r="66" spans="1:10" ht="12.75">
      <c r="A66" s="16" t="s">
        <v>432</v>
      </c>
      <c r="B66" s="16" t="s">
        <v>527</v>
      </c>
      <c r="C66" s="16" t="s">
        <v>528</v>
      </c>
      <c r="E66" s="16" t="s">
        <v>571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</row>
    <row r="67" spans="1:10" ht="12.75">
      <c r="A67" s="16" t="s">
        <v>432</v>
      </c>
      <c r="B67" s="16" t="s">
        <v>530</v>
      </c>
      <c r="C67" s="16" t="s">
        <v>397</v>
      </c>
      <c r="E67" s="16" t="s">
        <v>572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</row>
    <row r="68" spans="1:10" ht="12.75">
      <c r="A68" s="16" t="s">
        <v>432</v>
      </c>
      <c r="B68" s="16" t="s">
        <v>532</v>
      </c>
      <c r="C68" s="16" t="s">
        <v>533</v>
      </c>
      <c r="E68" s="16" t="s">
        <v>573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</row>
    <row r="69" spans="1:10" ht="12.75">
      <c r="A69" s="16" t="s">
        <v>432</v>
      </c>
      <c r="B69" s="16" t="s">
        <v>534</v>
      </c>
      <c r="C69" s="16" t="s">
        <v>535</v>
      </c>
      <c r="E69" s="16" t="s">
        <v>574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</row>
    <row r="70" spans="1:10" ht="12.75">
      <c r="A70" s="16" t="s">
        <v>432</v>
      </c>
      <c r="B70" s="16" t="s">
        <v>536</v>
      </c>
      <c r="C70" s="16" t="s">
        <v>348</v>
      </c>
      <c r="E70" s="16" t="s">
        <v>575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</row>
    <row r="71" spans="1:10" ht="12.75">
      <c r="A71" s="16" t="s">
        <v>432</v>
      </c>
      <c r="B71" s="16" t="s">
        <v>538</v>
      </c>
      <c r="C71" s="16" t="s">
        <v>539</v>
      </c>
      <c r="E71" s="16" t="s">
        <v>576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</row>
    <row r="72" spans="1:10" ht="12.75">
      <c r="A72" s="16" t="s">
        <v>432</v>
      </c>
      <c r="B72" s="16" t="s">
        <v>541</v>
      </c>
      <c r="C72" s="16" t="s">
        <v>542</v>
      </c>
      <c r="E72" s="16" t="s">
        <v>577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</row>
    <row r="73" spans="1:10" ht="12.75">
      <c r="A73" s="16" t="s">
        <v>432</v>
      </c>
      <c r="B73" s="16" t="s">
        <v>544</v>
      </c>
      <c r="C73" s="16" t="s">
        <v>545</v>
      </c>
      <c r="E73" s="16" t="s">
        <v>578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</row>
    <row r="74" spans="1:10" ht="12.75">
      <c r="A74" s="16" t="s">
        <v>432</v>
      </c>
      <c r="B74" s="16" t="s">
        <v>547</v>
      </c>
      <c r="C74" s="16" t="s">
        <v>548</v>
      </c>
      <c r="E74" s="16" t="s">
        <v>579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</row>
    <row r="75" spans="1:10" ht="12.75">
      <c r="A75" s="16" t="s">
        <v>432</v>
      </c>
      <c r="B75" s="16" t="s">
        <v>550</v>
      </c>
      <c r="C75" s="16" t="s">
        <v>551</v>
      </c>
      <c r="E75" s="16" t="s">
        <v>580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</row>
    <row r="76" spans="1:10" ht="12.75">
      <c r="A76" s="16" t="s">
        <v>432</v>
      </c>
      <c r="B76" s="16" t="s">
        <v>553</v>
      </c>
      <c r="C76" s="16" t="s">
        <v>554</v>
      </c>
      <c r="E76" s="16" t="s">
        <v>581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</row>
    <row r="77" spans="1:10" ht="12.75">
      <c r="A77" s="16" t="s">
        <v>432</v>
      </c>
      <c r="B77" s="16" t="s">
        <v>556</v>
      </c>
      <c r="C77" s="16" t="s">
        <v>557</v>
      </c>
      <c r="E77" s="16" t="s">
        <v>582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</row>
    <row r="78" spans="1:10" ht="12.75">
      <c r="A78" s="16" t="s">
        <v>436</v>
      </c>
      <c r="B78" s="16" t="s">
        <v>527</v>
      </c>
      <c r="C78" s="16" t="s">
        <v>528</v>
      </c>
      <c r="E78" s="16" t="s">
        <v>583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436</v>
      </c>
      <c r="B79" s="16" t="s">
        <v>530</v>
      </c>
      <c r="C79" s="16" t="s">
        <v>397</v>
      </c>
      <c r="E79" s="16" t="s">
        <v>582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436</v>
      </c>
      <c r="B80" s="16" t="s">
        <v>532</v>
      </c>
      <c r="C80" s="16" t="s">
        <v>533</v>
      </c>
      <c r="E80" s="16" t="s">
        <v>584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436</v>
      </c>
      <c r="B81" s="16" t="s">
        <v>534</v>
      </c>
      <c r="C81" s="16" t="s">
        <v>535</v>
      </c>
      <c r="E81" s="16" t="s">
        <v>585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436</v>
      </c>
      <c r="B82" s="16" t="s">
        <v>536</v>
      </c>
      <c r="C82" s="16" t="s">
        <v>348</v>
      </c>
      <c r="E82" s="16" t="s">
        <v>586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436</v>
      </c>
      <c r="B83" s="16" t="s">
        <v>538</v>
      </c>
      <c r="C83" s="16" t="s">
        <v>539</v>
      </c>
      <c r="E83" s="16" t="s">
        <v>587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436</v>
      </c>
      <c r="B84" s="16" t="s">
        <v>541</v>
      </c>
      <c r="C84" s="16" t="s">
        <v>542</v>
      </c>
      <c r="E84" s="16" t="s">
        <v>588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436</v>
      </c>
      <c r="B85" s="16" t="s">
        <v>544</v>
      </c>
      <c r="C85" s="16" t="s">
        <v>545</v>
      </c>
      <c r="E85" s="16" t="s">
        <v>589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436</v>
      </c>
      <c r="B86" s="16" t="s">
        <v>547</v>
      </c>
      <c r="C86" s="16" t="s">
        <v>548</v>
      </c>
      <c r="E86" s="16" t="s">
        <v>590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436</v>
      </c>
      <c r="B87" s="16" t="s">
        <v>550</v>
      </c>
      <c r="C87" s="16" t="s">
        <v>551</v>
      </c>
      <c r="E87" s="16" t="s">
        <v>591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436</v>
      </c>
      <c r="B88" s="16" t="s">
        <v>553</v>
      </c>
      <c r="C88" s="16" t="s">
        <v>554</v>
      </c>
      <c r="E88" s="16" t="s">
        <v>592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436</v>
      </c>
      <c r="B89" s="16" t="s">
        <v>556</v>
      </c>
      <c r="C89" s="16" t="s">
        <v>557</v>
      </c>
      <c r="E89" s="16" t="s">
        <v>593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440</v>
      </c>
      <c r="B90" s="16" t="s">
        <v>527</v>
      </c>
      <c r="C90" s="16" t="s">
        <v>528</v>
      </c>
      <c r="E90" s="16" t="s">
        <v>594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440</v>
      </c>
      <c r="B91" s="16" t="s">
        <v>530</v>
      </c>
      <c r="C91" s="16" t="s">
        <v>397</v>
      </c>
      <c r="E91" s="16" t="s">
        <v>595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440</v>
      </c>
      <c r="B92" s="16" t="s">
        <v>532</v>
      </c>
      <c r="C92" s="16" t="s">
        <v>533</v>
      </c>
      <c r="E92" s="16" t="s">
        <v>596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440</v>
      </c>
      <c r="B93" s="16" t="s">
        <v>534</v>
      </c>
      <c r="C93" s="16" t="s">
        <v>535</v>
      </c>
      <c r="E93" s="16" t="s">
        <v>597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440</v>
      </c>
      <c r="B94" s="16" t="s">
        <v>536</v>
      </c>
      <c r="C94" s="16" t="s">
        <v>348</v>
      </c>
      <c r="E94" s="16" t="s">
        <v>598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440</v>
      </c>
      <c r="B95" s="16" t="s">
        <v>538</v>
      </c>
      <c r="C95" s="16" t="s">
        <v>539</v>
      </c>
      <c r="E95" s="16" t="s">
        <v>599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440</v>
      </c>
      <c r="B96" s="16" t="s">
        <v>541</v>
      </c>
      <c r="C96" s="16" t="s">
        <v>542</v>
      </c>
      <c r="E96" s="16" t="s">
        <v>600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440</v>
      </c>
      <c r="B97" s="16" t="s">
        <v>544</v>
      </c>
      <c r="C97" s="16" t="s">
        <v>545</v>
      </c>
      <c r="E97" s="16" t="s">
        <v>601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440</v>
      </c>
      <c r="B98" s="16" t="s">
        <v>547</v>
      </c>
      <c r="C98" s="16" t="s">
        <v>548</v>
      </c>
      <c r="E98" s="16" t="s">
        <v>602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440</v>
      </c>
      <c r="B99" s="16" t="s">
        <v>550</v>
      </c>
      <c r="C99" s="16" t="s">
        <v>551</v>
      </c>
      <c r="E99" s="16" t="s">
        <v>603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440</v>
      </c>
      <c r="B100" s="16" t="s">
        <v>553</v>
      </c>
      <c r="C100" s="16" t="s">
        <v>554</v>
      </c>
      <c r="E100" s="16" t="s">
        <v>604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440</v>
      </c>
      <c r="B101" s="16" t="s">
        <v>556</v>
      </c>
      <c r="C101" s="16" t="s">
        <v>557</v>
      </c>
      <c r="E101" s="16" t="s">
        <v>604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444</v>
      </c>
      <c r="B102" s="16" t="s">
        <v>527</v>
      </c>
      <c r="C102" s="16" t="s">
        <v>528</v>
      </c>
      <c r="E102" s="16" t="s">
        <v>601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444</v>
      </c>
      <c r="B103" s="16" t="s">
        <v>530</v>
      </c>
      <c r="C103" s="16" t="s">
        <v>397</v>
      </c>
      <c r="E103" s="16" t="s">
        <v>605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444</v>
      </c>
      <c r="B104" s="16" t="s">
        <v>532</v>
      </c>
      <c r="C104" s="16" t="s">
        <v>533</v>
      </c>
      <c r="E104" s="16" t="s">
        <v>606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444</v>
      </c>
      <c r="B105" s="16" t="s">
        <v>534</v>
      </c>
      <c r="C105" s="16" t="s">
        <v>535</v>
      </c>
      <c r="E105" s="16" t="s">
        <v>607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444</v>
      </c>
      <c r="B106" s="16" t="s">
        <v>536</v>
      </c>
      <c r="C106" s="16" t="s">
        <v>348</v>
      </c>
      <c r="E106" s="16" t="s">
        <v>608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444</v>
      </c>
      <c r="B107" s="16" t="s">
        <v>538</v>
      </c>
      <c r="C107" s="16" t="s">
        <v>539</v>
      </c>
      <c r="E107" s="16" t="s">
        <v>609</v>
      </c>
      <c r="F107" s="74">
        <v>66</v>
      </c>
      <c r="G107">
        <f aca="true" t="shared" si="4" ref="G107:G170">VALUE(A107)</f>
        <v>1996</v>
      </c>
      <c r="H107" s="177">
        <f aca="true" t="shared" si="5" ref="H107:H170">IF(ISBLANK(A107),"",J107)</f>
        <v>35217</v>
      </c>
      <c r="I107">
        <f aca="true" t="shared" si="6" ref="I107:I170">IF(ISBLANK(E107),NA(),VALUE(E107))</f>
        <v>2438</v>
      </c>
      <c r="J107" s="176">
        <f aca="true" t="shared" si="7" ref="J107:J170">DATE(G107,B107,1)</f>
        <v>35217</v>
      </c>
    </row>
    <row r="108" spans="1:10" ht="12.75">
      <c r="A108" s="16" t="s">
        <v>444</v>
      </c>
      <c r="B108" s="16" t="s">
        <v>541</v>
      </c>
      <c r="C108" s="16" t="s">
        <v>542</v>
      </c>
      <c r="E108" s="16" t="s">
        <v>610</v>
      </c>
      <c r="F108" s="74">
        <v>67</v>
      </c>
      <c r="G108">
        <f t="shared" si="4"/>
        <v>1996</v>
      </c>
      <c r="H108" s="177">
        <f t="shared" si="5"/>
        <v>35247</v>
      </c>
      <c r="I108">
        <f t="shared" si="6"/>
        <v>2446</v>
      </c>
      <c r="J108" s="176">
        <f t="shared" si="7"/>
        <v>35247</v>
      </c>
    </row>
    <row r="109" spans="1:10" ht="12.75">
      <c r="A109" s="16" t="s">
        <v>444</v>
      </c>
      <c r="B109" s="16" t="s">
        <v>544</v>
      </c>
      <c r="C109" s="16" t="s">
        <v>545</v>
      </c>
      <c r="E109" s="16" t="s">
        <v>611</v>
      </c>
      <c r="F109" s="74">
        <v>68</v>
      </c>
      <c r="G109">
        <f t="shared" si="4"/>
        <v>1996</v>
      </c>
      <c r="H109" s="177">
        <f t="shared" si="5"/>
        <v>35278</v>
      </c>
      <c r="I109">
        <f t="shared" si="6"/>
        <v>2456</v>
      </c>
      <c r="J109" s="176">
        <f t="shared" si="7"/>
        <v>35278</v>
      </c>
    </row>
    <row r="110" spans="1:10" ht="12.75">
      <c r="A110" s="16" t="s">
        <v>444</v>
      </c>
      <c r="B110" s="16" t="s">
        <v>547</v>
      </c>
      <c r="C110" s="16" t="s">
        <v>548</v>
      </c>
      <c r="E110" s="16" t="s">
        <v>612</v>
      </c>
      <c r="F110" s="74">
        <v>69</v>
      </c>
      <c r="G110">
        <f t="shared" si="4"/>
        <v>1996</v>
      </c>
      <c r="H110" s="177">
        <f t="shared" si="5"/>
        <v>35309</v>
      </c>
      <c r="I110">
        <f t="shared" si="6"/>
        <v>2460</v>
      </c>
      <c r="J110" s="176">
        <f t="shared" si="7"/>
        <v>35309</v>
      </c>
    </row>
    <row r="111" spans="1:10" ht="12.75">
      <c r="A111" s="16" t="s">
        <v>444</v>
      </c>
      <c r="B111" s="16" t="s">
        <v>550</v>
      </c>
      <c r="C111" s="16" t="s">
        <v>551</v>
      </c>
      <c r="E111" s="16" t="s">
        <v>613</v>
      </c>
      <c r="F111" s="74">
        <v>70</v>
      </c>
      <c r="G111">
        <f t="shared" si="4"/>
        <v>1996</v>
      </c>
      <c r="H111" s="177">
        <f t="shared" si="5"/>
        <v>35339</v>
      </c>
      <c r="I111">
        <f t="shared" si="6"/>
        <v>2469</v>
      </c>
      <c r="J111" s="176">
        <f t="shared" si="7"/>
        <v>35339</v>
      </c>
    </row>
    <row r="112" spans="1:10" ht="12.75">
      <c r="A112" s="16" t="s">
        <v>444</v>
      </c>
      <c r="B112" s="16" t="s">
        <v>553</v>
      </c>
      <c r="C112" s="16" t="s">
        <v>554</v>
      </c>
      <c r="E112" s="16" t="s">
        <v>614</v>
      </c>
      <c r="F112" s="74">
        <v>71</v>
      </c>
      <c r="G112">
        <f t="shared" si="4"/>
        <v>1996</v>
      </c>
      <c r="H112" s="177">
        <f t="shared" si="5"/>
        <v>35370</v>
      </c>
      <c r="I112">
        <f t="shared" si="6"/>
        <v>2475</v>
      </c>
      <c r="J112" s="176">
        <f t="shared" si="7"/>
        <v>35370</v>
      </c>
    </row>
    <row r="113" spans="1:10" ht="12.75">
      <c r="A113" s="16" t="s">
        <v>444</v>
      </c>
      <c r="B113" s="16" t="s">
        <v>556</v>
      </c>
      <c r="C113" s="16" t="s">
        <v>557</v>
      </c>
      <c r="E113" s="16" t="s">
        <v>615</v>
      </c>
      <c r="F113" s="74">
        <v>72</v>
      </c>
      <c r="G113">
        <f t="shared" si="4"/>
        <v>1996</v>
      </c>
      <c r="H113" s="177">
        <f t="shared" si="5"/>
        <v>35400</v>
      </c>
      <c r="I113">
        <f t="shared" si="6"/>
        <v>2483</v>
      </c>
      <c r="J113" s="176">
        <f t="shared" si="7"/>
        <v>35400</v>
      </c>
    </row>
    <row r="114" spans="1:10" ht="12.75">
      <c r="A114" s="16" t="s">
        <v>448</v>
      </c>
      <c r="B114" s="16" t="s">
        <v>527</v>
      </c>
      <c r="C114" s="16" t="s">
        <v>528</v>
      </c>
      <c r="E114" s="16" t="s">
        <v>616</v>
      </c>
      <c r="F114" s="74">
        <v>73</v>
      </c>
      <c r="G114">
        <f t="shared" si="4"/>
        <v>1997</v>
      </c>
      <c r="H114" s="177">
        <f t="shared" si="5"/>
        <v>35431</v>
      </c>
      <c r="I114">
        <f t="shared" si="6"/>
        <v>2490</v>
      </c>
      <c r="J114" s="176">
        <f t="shared" si="7"/>
        <v>35431</v>
      </c>
    </row>
    <row r="115" spans="1:10" ht="12.75">
      <c r="A115" s="16" t="s">
        <v>448</v>
      </c>
      <c r="B115" s="16" t="s">
        <v>530</v>
      </c>
      <c r="C115" s="16" t="s">
        <v>397</v>
      </c>
      <c r="E115" s="16" t="s">
        <v>617</v>
      </c>
      <c r="F115" s="74">
        <v>74</v>
      </c>
      <c r="G115">
        <f t="shared" si="4"/>
        <v>1997</v>
      </c>
      <c r="H115" s="177">
        <f t="shared" si="5"/>
        <v>35462</v>
      </c>
      <c r="I115">
        <f t="shared" si="6"/>
        <v>2497</v>
      </c>
      <c r="J115" s="176">
        <f t="shared" si="7"/>
        <v>35462</v>
      </c>
    </row>
    <row r="116" spans="1:10" ht="12.75">
      <c r="A116" s="16" t="s">
        <v>448</v>
      </c>
      <c r="B116" s="16" t="s">
        <v>532</v>
      </c>
      <c r="C116" s="16" t="s">
        <v>533</v>
      </c>
      <c r="E116" s="16" t="s">
        <v>618</v>
      </c>
      <c r="F116" s="74">
        <v>75</v>
      </c>
      <c r="G116">
        <f t="shared" si="4"/>
        <v>1997</v>
      </c>
      <c r="H116" s="177">
        <f t="shared" si="5"/>
        <v>35490</v>
      </c>
      <c r="I116">
        <f t="shared" si="6"/>
        <v>2505</v>
      </c>
      <c r="J116" s="176">
        <f t="shared" si="7"/>
        <v>35490</v>
      </c>
    </row>
    <row r="117" spans="1:10" ht="12.75">
      <c r="A117" s="16" t="s">
        <v>448</v>
      </c>
      <c r="B117" s="16" t="s">
        <v>534</v>
      </c>
      <c r="C117" s="16" t="s">
        <v>535</v>
      </c>
      <c r="E117" s="16" t="s">
        <v>619</v>
      </c>
      <c r="F117" s="74">
        <v>76</v>
      </c>
      <c r="G117">
        <f t="shared" si="4"/>
        <v>1997</v>
      </c>
      <c r="H117" s="177">
        <f t="shared" si="5"/>
        <v>35521</v>
      </c>
      <c r="I117">
        <f t="shared" si="6"/>
        <v>2511</v>
      </c>
      <c r="J117" s="176">
        <f t="shared" si="7"/>
        <v>35521</v>
      </c>
    </row>
    <row r="118" spans="1:10" ht="12.75">
      <c r="A118" s="16" t="s">
        <v>448</v>
      </c>
      <c r="B118" s="16" t="s">
        <v>536</v>
      </c>
      <c r="C118" s="16" t="s">
        <v>348</v>
      </c>
      <c r="E118" s="16" t="s">
        <v>620</v>
      </c>
      <c r="F118" s="74">
        <v>77</v>
      </c>
      <c r="G118">
        <f t="shared" si="4"/>
        <v>1997</v>
      </c>
      <c r="H118" s="177">
        <f t="shared" si="5"/>
        <v>35551</v>
      </c>
      <c r="I118">
        <f t="shared" si="6"/>
        <v>2518</v>
      </c>
      <c r="J118" s="176">
        <f t="shared" si="7"/>
        <v>35551</v>
      </c>
    </row>
    <row r="119" spans="1:10" ht="12.75">
      <c r="A119" s="16" t="s">
        <v>448</v>
      </c>
      <c r="B119" s="16" t="s">
        <v>538</v>
      </c>
      <c r="C119" s="16" t="s">
        <v>539</v>
      </c>
      <c r="E119" s="16" t="s">
        <v>621</v>
      </c>
      <c r="F119" s="74">
        <v>78</v>
      </c>
      <c r="G119">
        <f t="shared" si="4"/>
        <v>1997</v>
      </c>
      <c r="H119" s="177">
        <f t="shared" si="5"/>
        <v>35582</v>
      </c>
      <c r="I119">
        <f t="shared" si="6"/>
        <v>2524</v>
      </c>
      <c r="J119" s="176">
        <f t="shared" si="7"/>
        <v>35582</v>
      </c>
    </row>
    <row r="120" spans="1:10" ht="12.75">
      <c r="A120" s="16" t="s">
        <v>448</v>
      </c>
      <c r="B120" s="16" t="s">
        <v>541</v>
      </c>
      <c r="C120" s="16" t="s">
        <v>542</v>
      </c>
      <c r="E120" s="16" t="s">
        <v>622</v>
      </c>
      <c r="F120" s="74">
        <v>79</v>
      </c>
      <c r="G120">
        <f t="shared" si="4"/>
        <v>1997</v>
      </c>
      <c r="H120" s="177">
        <f t="shared" si="5"/>
        <v>35612</v>
      </c>
      <c r="I120">
        <f t="shared" si="6"/>
        <v>2536</v>
      </c>
      <c r="J120" s="176">
        <f t="shared" si="7"/>
        <v>35612</v>
      </c>
    </row>
    <row r="121" spans="1:10" ht="12.75">
      <c r="A121" s="16" t="s">
        <v>448</v>
      </c>
      <c r="B121" s="16" t="s">
        <v>544</v>
      </c>
      <c r="C121" s="16" t="s">
        <v>545</v>
      </c>
      <c r="E121" s="16" t="s">
        <v>623</v>
      </c>
      <c r="F121" s="74">
        <v>80</v>
      </c>
      <c r="G121">
        <f t="shared" si="4"/>
        <v>1997</v>
      </c>
      <c r="H121" s="177">
        <f t="shared" si="5"/>
        <v>35643</v>
      </c>
      <c r="I121">
        <f t="shared" si="6"/>
        <v>2540</v>
      </c>
      <c r="J121" s="176">
        <f t="shared" si="7"/>
        <v>35643</v>
      </c>
    </row>
    <row r="122" spans="1:10" ht="12.75">
      <c r="A122" s="16" t="s">
        <v>448</v>
      </c>
      <c r="B122" s="16" t="s">
        <v>547</v>
      </c>
      <c r="C122" s="16" t="s">
        <v>548</v>
      </c>
      <c r="E122" s="16" t="s">
        <v>624</v>
      </c>
      <c r="F122" s="74">
        <v>81</v>
      </c>
      <c r="G122">
        <f t="shared" si="4"/>
        <v>1997</v>
      </c>
      <c r="H122" s="177">
        <f t="shared" si="5"/>
        <v>35674</v>
      </c>
      <c r="I122">
        <f t="shared" si="6"/>
        <v>2546</v>
      </c>
      <c r="J122" s="176">
        <f t="shared" si="7"/>
        <v>35674</v>
      </c>
    </row>
    <row r="123" spans="1:10" ht="12.75">
      <c r="A123" s="16" t="s">
        <v>448</v>
      </c>
      <c r="B123" s="16" t="s">
        <v>550</v>
      </c>
      <c r="C123" s="16" t="s">
        <v>551</v>
      </c>
      <c r="E123" s="16" t="s">
        <v>625</v>
      </c>
      <c r="F123" s="74">
        <v>82</v>
      </c>
      <c r="G123">
        <f t="shared" si="4"/>
        <v>1997</v>
      </c>
      <c r="H123" s="177">
        <f t="shared" si="5"/>
        <v>35704</v>
      </c>
      <c r="I123">
        <f t="shared" si="6"/>
        <v>2551</v>
      </c>
      <c r="J123" s="176">
        <f t="shared" si="7"/>
        <v>35704</v>
      </c>
    </row>
    <row r="124" spans="1:10" ht="12.75">
      <c r="A124" s="16" t="s">
        <v>448</v>
      </c>
      <c r="B124" s="16" t="s">
        <v>553</v>
      </c>
      <c r="C124" s="16" t="s">
        <v>554</v>
      </c>
      <c r="E124" s="16" t="s">
        <v>626</v>
      </c>
      <c r="F124" s="74">
        <v>83</v>
      </c>
      <c r="G124">
        <f t="shared" si="4"/>
        <v>1997</v>
      </c>
      <c r="H124" s="177">
        <f t="shared" si="5"/>
        <v>35735</v>
      </c>
      <c r="I124">
        <f t="shared" si="6"/>
        <v>2553</v>
      </c>
      <c r="J124" s="176">
        <f t="shared" si="7"/>
        <v>35735</v>
      </c>
    </row>
    <row r="125" spans="1:10" ht="12.75">
      <c r="A125" s="16" t="s">
        <v>448</v>
      </c>
      <c r="B125" s="16" t="s">
        <v>556</v>
      </c>
      <c r="C125" s="16" t="s">
        <v>557</v>
      </c>
      <c r="E125" s="16" t="s">
        <v>627</v>
      </c>
      <c r="F125" s="74">
        <v>84</v>
      </c>
      <c r="G125">
        <f t="shared" si="4"/>
        <v>1997</v>
      </c>
      <c r="H125" s="177">
        <f t="shared" si="5"/>
        <v>35765</v>
      </c>
      <c r="I125">
        <f t="shared" si="6"/>
        <v>2559</v>
      </c>
      <c r="J125" s="176">
        <f t="shared" si="7"/>
        <v>35765</v>
      </c>
    </row>
    <row r="126" spans="1:10" ht="12.75">
      <c r="A126" s="16" t="s">
        <v>452</v>
      </c>
      <c r="B126" s="16" t="s">
        <v>527</v>
      </c>
      <c r="C126" s="16" t="s">
        <v>528</v>
      </c>
      <c r="E126" s="16" t="s">
        <v>628</v>
      </c>
      <c r="F126" s="74">
        <v>85</v>
      </c>
      <c r="G126">
        <f t="shared" si="4"/>
        <v>1998</v>
      </c>
      <c r="H126" s="177">
        <f t="shared" si="5"/>
        <v>35796</v>
      </c>
      <c r="I126">
        <f t="shared" si="6"/>
        <v>2566</v>
      </c>
      <c r="J126" s="176">
        <f t="shared" si="7"/>
        <v>35796</v>
      </c>
    </row>
    <row r="127" spans="1:10" ht="12.75">
      <c r="A127" s="16" t="s">
        <v>452</v>
      </c>
      <c r="B127" s="16" t="s">
        <v>530</v>
      </c>
      <c r="C127" s="16" t="s">
        <v>397</v>
      </c>
      <c r="E127" s="16" t="s">
        <v>629</v>
      </c>
      <c r="F127" s="74">
        <v>86</v>
      </c>
      <c r="G127">
        <f t="shared" si="4"/>
        <v>1998</v>
      </c>
      <c r="H127" s="177">
        <f t="shared" si="5"/>
        <v>35827</v>
      </c>
      <c r="I127">
        <f t="shared" si="6"/>
        <v>2569</v>
      </c>
      <c r="J127" s="176">
        <f t="shared" si="7"/>
        <v>35827</v>
      </c>
    </row>
    <row r="128" spans="1:10" ht="12.75">
      <c r="A128" s="16" t="s">
        <v>452</v>
      </c>
      <c r="B128" s="16" t="s">
        <v>532</v>
      </c>
      <c r="C128" s="16" t="s">
        <v>533</v>
      </c>
      <c r="E128" s="16" t="s">
        <v>630</v>
      </c>
      <c r="F128" s="74">
        <v>87</v>
      </c>
      <c r="G128">
        <f t="shared" si="4"/>
        <v>1998</v>
      </c>
      <c r="H128" s="177">
        <f t="shared" si="5"/>
        <v>35855</v>
      </c>
      <c r="I128">
        <f t="shared" si="6"/>
        <v>2571</v>
      </c>
      <c r="J128" s="176">
        <f t="shared" si="7"/>
        <v>35855</v>
      </c>
    </row>
    <row r="129" spans="1:10" ht="12.75">
      <c r="A129" s="16" t="s">
        <v>452</v>
      </c>
      <c r="B129" s="16" t="s">
        <v>534</v>
      </c>
      <c r="C129" s="16" t="s">
        <v>535</v>
      </c>
      <c r="E129" s="16" t="s">
        <v>631</v>
      </c>
      <c r="F129" s="74">
        <v>88</v>
      </c>
      <c r="G129">
        <f t="shared" si="4"/>
        <v>1998</v>
      </c>
      <c r="H129" s="177">
        <f t="shared" si="5"/>
        <v>35886</v>
      </c>
      <c r="I129">
        <f t="shared" si="6"/>
        <v>2578</v>
      </c>
      <c r="J129" s="176">
        <f t="shared" si="7"/>
        <v>35886</v>
      </c>
    </row>
    <row r="130" spans="1:10" ht="12.75">
      <c r="A130" s="16" t="s">
        <v>452</v>
      </c>
      <c r="B130" s="16" t="s">
        <v>536</v>
      </c>
      <c r="C130" s="16" t="s">
        <v>348</v>
      </c>
      <c r="E130" s="16" t="s">
        <v>632</v>
      </c>
      <c r="F130" s="74">
        <v>89</v>
      </c>
      <c r="G130">
        <f t="shared" si="4"/>
        <v>1998</v>
      </c>
      <c r="H130" s="177">
        <f t="shared" si="5"/>
        <v>35916</v>
      </c>
      <c r="I130">
        <f t="shared" si="6"/>
        <v>2580</v>
      </c>
      <c r="J130" s="176">
        <f t="shared" si="7"/>
        <v>35916</v>
      </c>
    </row>
    <row r="131" spans="1:10" ht="12.75">
      <c r="A131" s="16" t="s">
        <v>452</v>
      </c>
      <c r="B131" s="16" t="s">
        <v>538</v>
      </c>
      <c r="C131" s="16" t="s">
        <v>539</v>
      </c>
      <c r="E131" s="16" t="s">
        <v>633</v>
      </c>
      <c r="F131" s="74">
        <v>90</v>
      </c>
      <c r="G131">
        <f t="shared" si="4"/>
        <v>1998</v>
      </c>
      <c r="H131" s="177">
        <f t="shared" si="5"/>
        <v>35947</v>
      </c>
      <c r="I131">
        <f t="shared" si="6"/>
        <v>2587</v>
      </c>
      <c r="J131" s="176">
        <f t="shared" si="7"/>
        <v>35947</v>
      </c>
    </row>
    <row r="132" spans="1:10" ht="12.75">
      <c r="A132" s="16" t="s">
        <v>452</v>
      </c>
      <c r="B132" s="16" t="s">
        <v>541</v>
      </c>
      <c r="C132" s="16" t="s">
        <v>542</v>
      </c>
      <c r="E132" s="16" t="s">
        <v>634</v>
      </c>
      <c r="F132" s="74">
        <v>91</v>
      </c>
      <c r="G132">
        <f t="shared" si="4"/>
        <v>1998</v>
      </c>
      <c r="H132" s="177">
        <f t="shared" si="5"/>
        <v>35977</v>
      </c>
      <c r="I132">
        <f t="shared" si="6"/>
        <v>2590</v>
      </c>
      <c r="J132" s="176">
        <f t="shared" si="7"/>
        <v>35977</v>
      </c>
    </row>
    <row r="133" spans="1:10" ht="12.75">
      <c r="A133" s="16" t="s">
        <v>452</v>
      </c>
      <c r="B133" s="16" t="s">
        <v>544</v>
      </c>
      <c r="C133" s="16" t="s">
        <v>545</v>
      </c>
      <c r="E133" s="16" t="s">
        <v>635</v>
      </c>
      <c r="F133" s="74">
        <v>92</v>
      </c>
      <c r="G133">
        <f t="shared" si="4"/>
        <v>1998</v>
      </c>
      <c r="H133" s="177">
        <f t="shared" si="5"/>
        <v>36008</v>
      </c>
      <c r="I133">
        <f t="shared" si="6"/>
        <v>2594</v>
      </c>
      <c r="J133" s="176">
        <f t="shared" si="7"/>
        <v>36008</v>
      </c>
    </row>
    <row r="134" spans="1:10" ht="12.75">
      <c r="A134" s="16" t="s">
        <v>452</v>
      </c>
      <c r="B134" s="16" t="s">
        <v>547</v>
      </c>
      <c r="C134" s="16" t="s">
        <v>548</v>
      </c>
      <c r="E134" s="16" t="s">
        <v>636</v>
      </c>
      <c r="F134" s="74">
        <v>93</v>
      </c>
      <c r="G134">
        <f t="shared" si="4"/>
        <v>1998</v>
      </c>
      <c r="H134" s="177">
        <f t="shared" si="5"/>
        <v>36039</v>
      </c>
      <c r="I134">
        <f t="shared" si="6"/>
        <v>2599</v>
      </c>
      <c r="J134" s="176">
        <f t="shared" si="7"/>
        <v>36039</v>
      </c>
    </row>
    <row r="135" spans="1:10" ht="12.75">
      <c r="A135" s="16" t="s">
        <v>452</v>
      </c>
      <c r="B135" s="16" t="s">
        <v>550</v>
      </c>
      <c r="C135" s="16" t="s">
        <v>551</v>
      </c>
      <c r="E135" s="16" t="s">
        <v>637</v>
      </c>
      <c r="F135" s="74">
        <v>94</v>
      </c>
      <c r="G135">
        <f t="shared" si="4"/>
        <v>1998</v>
      </c>
      <c r="H135" s="177">
        <f t="shared" si="5"/>
        <v>36069</v>
      </c>
      <c r="I135">
        <f t="shared" si="6"/>
        <v>2607</v>
      </c>
      <c r="J135" s="176">
        <f t="shared" si="7"/>
        <v>36069</v>
      </c>
    </row>
    <row r="136" spans="1:10" ht="12.75">
      <c r="A136" s="16" t="s">
        <v>452</v>
      </c>
      <c r="B136" s="16" t="s">
        <v>553</v>
      </c>
      <c r="C136" s="16" t="s">
        <v>554</v>
      </c>
      <c r="E136" s="16" t="s">
        <v>638</v>
      </c>
      <c r="F136" s="74">
        <v>95</v>
      </c>
      <c r="G136">
        <f t="shared" si="4"/>
        <v>1998</v>
      </c>
      <c r="H136" s="177">
        <f t="shared" si="5"/>
        <v>36100</v>
      </c>
      <c r="I136">
        <f t="shared" si="6"/>
        <v>2616</v>
      </c>
      <c r="J136" s="176">
        <f t="shared" si="7"/>
        <v>36100</v>
      </c>
    </row>
    <row r="137" spans="1:10" ht="12.75">
      <c r="A137" s="16" t="s">
        <v>452</v>
      </c>
      <c r="B137" s="16" t="s">
        <v>556</v>
      </c>
      <c r="C137" s="16" t="s">
        <v>557</v>
      </c>
      <c r="E137" s="16" t="s">
        <v>639</v>
      </c>
      <c r="F137" s="74">
        <v>96</v>
      </c>
      <c r="G137">
        <f t="shared" si="4"/>
        <v>1998</v>
      </c>
      <c r="H137" s="177">
        <f t="shared" si="5"/>
        <v>36130</v>
      </c>
      <c r="I137">
        <f t="shared" si="6"/>
        <v>2625</v>
      </c>
      <c r="J137" s="176">
        <f t="shared" si="7"/>
        <v>36130</v>
      </c>
    </row>
    <row r="138" spans="1:10" ht="12.75">
      <c r="A138" s="16" t="s">
        <v>456</v>
      </c>
      <c r="B138" s="16" t="s">
        <v>527</v>
      </c>
      <c r="C138" s="16" t="s">
        <v>528</v>
      </c>
      <c r="E138" s="16" t="s">
        <v>640</v>
      </c>
      <c r="F138" s="74">
        <v>97</v>
      </c>
      <c r="G138">
        <f t="shared" si="4"/>
        <v>1999</v>
      </c>
      <c r="H138" s="177">
        <f t="shared" si="5"/>
        <v>36161</v>
      </c>
      <c r="I138">
        <f t="shared" si="6"/>
        <v>2622</v>
      </c>
      <c r="J138" s="176">
        <f t="shared" si="7"/>
        <v>36161</v>
      </c>
    </row>
    <row r="139" spans="1:10" ht="12.75">
      <c r="A139" s="16" t="s">
        <v>456</v>
      </c>
      <c r="B139" s="16" t="s">
        <v>530</v>
      </c>
      <c r="C139" s="16" t="s">
        <v>397</v>
      </c>
      <c r="E139" s="16" t="s">
        <v>641</v>
      </c>
      <c r="F139" s="74">
        <v>98</v>
      </c>
      <c r="G139">
        <f t="shared" si="4"/>
        <v>1999</v>
      </c>
      <c r="H139" s="177">
        <f t="shared" si="5"/>
        <v>36192</v>
      </c>
      <c r="I139">
        <f t="shared" si="6"/>
        <v>2626</v>
      </c>
      <c r="J139" s="176">
        <f t="shared" si="7"/>
        <v>36192</v>
      </c>
    </row>
    <row r="140" spans="1:10" ht="12.75">
      <c r="A140" s="16" t="s">
        <v>456</v>
      </c>
      <c r="B140" s="16" t="s">
        <v>532</v>
      </c>
      <c r="C140" s="16" t="s">
        <v>533</v>
      </c>
      <c r="E140" s="16" t="s">
        <v>642</v>
      </c>
      <c r="F140" s="74">
        <v>99</v>
      </c>
      <c r="G140">
        <f t="shared" si="4"/>
        <v>1999</v>
      </c>
      <c r="H140" s="177">
        <f t="shared" si="5"/>
        <v>36220</v>
      </c>
      <c r="I140">
        <f t="shared" si="6"/>
        <v>2633</v>
      </c>
      <c r="J140" s="176">
        <f t="shared" si="7"/>
        <v>36220</v>
      </c>
    </row>
    <row r="141" spans="1:10" ht="12.75">
      <c r="A141" s="16" t="s">
        <v>456</v>
      </c>
      <c r="B141" s="16" t="s">
        <v>534</v>
      </c>
      <c r="C141" s="16" t="s">
        <v>535</v>
      </c>
      <c r="E141" s="16" t="s">
        <v>643</v>
      </c>
      <c r="F141" s="74">
        <v>100</v>
      </c>
      <c r="G141">
        <f t="shared" si="4"/>
        <v>1999</v>
      </c>
      <c r="H141" s="177">
        <f t="shared" si="5"/>
        <v>36251</v>
      </c>
      <c r="I141">
        <f t="shared" si="6"/>
        <v>2636</v>
      </c>
      <c r="J141" s="176">
        <f t="shared" si="7"/>
        <v>36251</v>
      </c>
    </row>
    <row r="142" spans="1:10" ht="12.75">
      <c r="A142" s="16" t="s">
        <v>456</v>
      </c>
      <c r="B142" s="16" t="s">
        <v>536</v>
      </c>
      <c r="C142" s="16" t="s">
        <v>348</v>
      </c>
      <c r="E142" s="16" t="s">
        <v>644</v>
      </c>
      <c r="F142" s="74">
        <v>101</v>
      </c>
      <c r="G142">
        <f t="shared" si="4"/>
        <v>1999</v>
      </c>
      <c r="H142" s="177">
        <f t="shared" si="5"/>
        <v>36281</v>
      </c>
      <c r="I142">
        <f t="shared" si="6"/>
        <v>2639</v>
      </c>
      <c r="J142" s="176">
        <f t="shared" si="7"/>
        <v>36281</v>
      </c>
    </row>
    <row r="143" spans="1:10" ht="12.75">
      <c r="A143" s="16" t="s">
        <v>456</v>
      </c>
      <c r="B143" s="16" t="s">
        <v>538</v>
      </c>
      <c r="C143" s="16" t="s">
        <v>539</v>
      </c>
      <c r="E143" s="16" t="s">
        <v>645</v>
      </c>
      <c r="F143" s="74">
        <v>102</v>
      </c>
      <c r="G143">
        <f t="shared" si="4"/>
        <v>1999</v>
      </c>
      <c r="H143" s="177">
        <f t="shared" si="5"/>
        <v>36312</v>
      </c>
      <c r="I143">
        <f t="shared" si="6"/>
        <v>2646</v>
      </c>
      <c r="J143" s="176">
        <f t="shared" si="7"/>
        <v>36312</v>
      </c>
    </row>
    <row r="144" spans="1:10" ht="12.75">
      <c r="A144" s="16" t="s">
        <v>456</v>
      </c>
      <c r="B144" s="16" t="s">
        <v>541</v>
      </c>
      <c r="C144" s="16" t="s">
        <v>542</v>
      </c>
      <c r="E144" s="16" t="s">
        <v>646</v>
      </c>
      <c r="F144" s="74">
        <v>103</v>
      </c>
      <c r="G144">
        <f t="shared" si="4"/>
        <v>1999</v>
      </c>
      <c r="H144" s="177">
        <f t="shared" si="5"/>
        <v>36342</v>
      </c>
      <c r="I144">
        <f t="shared" si="6"/>
        <v>2649</v>
      </c>
      <c r="J144" s="176">
        <f t="shared" si="7"/>
        <v>36342</v>
      </c>
    </row>
    <row r="145" spans="1:10" ht="12.75">
      <c r="A145" s="16" t="s">
        <v>456</v>
      </c>
      <c r="B145" s="16" t="s">
        <v>544</v>
      </c>
      <c r="C145" s="16" t="s">
        <v>545</v>
      </c>
      <c r="E145" s="16" t="s">
        <v>647</v>
      </c>
      <c r="F145" s="74">
        <v>104</v>
      </c>
      <c r="G145">
        <f t="shared" si="4"/>
        <v>1999</v>
      </c>
      <c r="H145" s="177">
        <f t="shared" si="5"/>
        <v>36373</v>
      </c>
      <c r="I145">
        <f t="shared" si="6"/>
        <v>2654</v>
      </c>
      <c r="J145" s="176">
        <f t="shared" si="7"/>
        <v>36373</v>
      </c>
    </row>
    <row r="146" spans="1:10" ht="12.75">
      <c r="A146" s="16" t="s">
        <v>456</v>
      </c>
      <c r="B146" s="16" t="s">
        <v>547</v>
      </c>
      <c r="C146" s="16" t="s">
        <v>548</v>
      </c>
      <c r="E146" s="16" t="s">
        <v>648</v>
      </c>
      <c r="F146" s="74">
        <v>105</v>
      </c>
      <c r="G146">
        <f t="shared" si="4"/>
        <v>1999</v>
      </c>
      <c r="H146" s="177">
        <f t="shared" si="5"/>
        <v>36404</v>
      </c>
      <c r="I146">
        <f t="shared" si="6"/>
        <v>2659</v>
      </c>
      <c r="J146" s="176">
        <f t="shared" si="7"/>
        <v>36404</v>
      </c>
    </row>
    <row r="147" spans="1:10" ht="12.75">
      <c r="A147" s="16" t="s">
        <v>456</v>
      </c>
      <c r="B147" s="16" t="s">
        <v>550</v>
      </c>
      <c r="C147" s="16" t="s">
        <v>551</v>
      </c>
      <c r="E147" s="16" t="s">
        <v>649</v>
      </c>
      <c r="F147" s="74">
        <v>106</v>
      </c>
      <c r="G147">
        <f t="shared" si="4"/>
        <v>1999</v>
      </c>
      <c r="H147" s="177">
        <f t="shared" si="5"/>
        <v>36434</v>
      </c>
      <c r="I147">
        <f t="shared" si="6"/>
        <v>2664</v>
      </c>
      <c r="J147" s="176">
        <f t="shared" si="7"/>
        <v>36434</v>
      </c>
    </row>
    <row r="148" spans="1:10" ht="12.75">
      <c r="A148" s="16" t="s">
        <v>456</v>
      </c>
      <c r="B148" s="16" t="s">
        <v>553</v>
      </c>
      <c r="C148" s="16" t="s">
        <v>554</v>
      </c>
      <c r="E148" s="16" t="s">
        <v>650</v>
      </c>
      <c r="F148" s="74">
        <v>107</v>
      </c>
      <c r="G148">
        <f t="shared" si="4"/>
        <v>1999</v>
      </c>
      <c r="H148" s="177">
        <f t="shared" si="5"/>
        <v>36465</v>
      </c>
      <c r="I148">
        <f t="shared" si="6"/>
        <v>2675</v>
      </c>
      <c r="J148" s="176">
        <f t="shared" si="7"/>
        <v>36465</v>
      </c>
    </row>
    <row r="149" spans="1:10" ht="12.75">
      <c r="A149" s="16" t="s">
        <v>456</v>
      </c>
      <c r="B149" s="16" t="s">
        <v>556</v>
      </c>
      <c r="C149" s="16" t="s">
        <v>557</v>
      </c>
      <c r="E149" s="16" t="s">
        <v>651</v>
      </c>
      <c r="F149" s="74">
        <v>108</v>
      </c>
      <c r="G149">
        <f t="shared" si="4"/>
        <v>1999</v>
      </c>
      <c r="H149" s="177">
        <f t="shared" si="5"/>
        <v>36495</v>
      </c>
      <c r="I149">
        <f t="shared" si="6"/>
        <v>2680</v>
      </c>
      <c r="J149" s="176">
        <f t="shared" si="7"/>
        <v>36495</v>
      </c>
    </row>
    <row r="150" spans="1:10" ht="12.75">
      <c r="A150" s="16" t="s">
        <v>460</v>
      </c>
      <c r="B150" s="16" t="s">
        <v>527</v>
      </c>
      <c r="C150" s="16" t="s">
        <v>528</v>
      </c>
      <c r="E150" s="16" t="s">
        <v>652</v>
      </c>
      <c r="F150" s="74">
        <v>109</v>
      </c>
      <c r="G150">
        <f t="shared" si="4"/>
        <v>2000</v>
      </c>
      <c r="H150" s="177">
        <f t="shared" si="5"/>
        <v>36526</v>
      </c>
      <c r="I150">
        <f t="shared" si="6"/>
        <v>2689</v>
      </c>
      <c r="J150" s="176">
        <f t="shared" si="7"/>
        <v>36526</v>
      </c>
    </row>
    <row r="151" spans="1:10" ht="12.75">
      <c r="A151" s="16" t="s">
        <v>460</v>
      </c>
      <c r="B151" s="16" t="s">
        <v>530</v>
      </c>
      <c r="C151" s="16" t="s">
        <v>397</v>
      </c>
      <c r="E151" s="16" t="s">
        <v>653</v>
      </c>
      <c r="F151" s="74">
        <v>110</v>
      </c>
      <c r="G151">
        <f t="shared" si="4"/>
        <v>2000</v>
      </c>
      <c r="H151" s="177">
        <f t="shared" si="5"/>
        <v>36557</v>
      </c>
      <c r="I151">
        <f t="shared" si="6"/>
        <v>2697</v>
      </c>
      <c r="J151" s="176">
        <f t="shared" si="7"/>
        <v>36557</v>
      </c>
    </row>
    <row r="152" spans="1:10" ht="12.75">
      <c r="A152" s="16" t="s">
        <v>460</v>
      </c>
      <c r="B152" s="16" t="s">
        <v>532</v>
      </c>
      <c r="C152" s="16" t="s">
        <v>533</v>
      </c>
      <c r="E152" s="16" t="s">
        <v>654</v>
      </c>
      <c r="F152" s="74">
        <v>111</v>
      </c>
      <c r="G152">
        <f t="shared" si="4"/>
        <v>2000</v>
      </c>
      <c r="H152" s="177">
        <f t="shared" si="5"/>
        <v>36586</v>
      </c>
      <c r="I152">
        <f t="shared" si="6"/>
        <v>2708</v>
      </c>
      <c r="J152" s="176">
        <f t="shared" si="7"/>
        <v>36586</v>
      </c>
    </row>
    <row r="153" spans="1:10" ht="12.75">
      <c r="A153" s="16" t="s">
        <v>460</v>
      </c>
      <c r="B153" s="16" t="s">
        <v>534</v>
      </c>
      <c r="C153" s="16" t="s">
        <v>535</v>
      </c>
      <c r="E153" s="16" t="s">
        <v>655</v>
      </c>
      <c r="F153" s="74">
        <v>112</v>
      </c>
      <c r="G153">
        <f t="shared" si="4"/>
        <v>2000</v>
      </c>
      <c r="H153" s="177">
        <f t="shared" si="5"/>
        <v>36617</v>
      </c>
      <c r="I153">
        <f t="shared" si="6"/>
        <v>2715</v>
      </c>
      <c r="J153" s="176">
        <f t="shared" si="7"/>
        <v>36617</v>
      </c>
    </row>
    <row r="154" spans="1:10" ht="12.75">
      <c r="A154" s="16" t="s">
        <v>460</v>
      </c>
      <c r="B154" s="16" t="s">
        <v>536</v>
      </c>
      <c r="C154" s="16" t="s">
        <v>348</v>
      </c>
      <c r="E154" s="16" t="s">
        <v>656</v>
      </c>
      <c r="F154" s="74">
        <v>113</v>
      </c>
      <c r="G154">
        <f t="shared" si="4"/>
        <v>2000</v>
      </c>
      <c r="H154" s="177">
        <f t="shared" si="5"/>
        <v>36647</v>
      </c>
      <c r="I154">
        <f t="shared" si="6"/>
        <v>2727</v>
      </c>
      <c r="J154" s="176">
        <f t="shared" si="7"/>
        <v>36647</v>
      </c>
    </row>
    <row r="155" spans="1:10" ht="12.75">
      <c r="A155" s="16" t="s">
        <v>460</v>
      </c>
      <c r="B155" s="16" t="s">
        <v>538</v>
      </c>
      <c r="C155" s="16" t="s">
        <v>539</v>
      </c>
      <c r="E155" s="16" t="s">
        <v>657</v>
      </c>
      <c r="F155" s="74">
        <v>114</v>
      </c>
      <c r="G155">
        <f t="shared" si="4"/>
        <v>2000</v>
      </c>
      <c r="H155" s="177">
        <f t="shared" si="5"/>
        <v>36678</v>
      </c>
      <c r="I155">
        <f t="shared" si="6"/>
        <v>2734</v>
      </c>
      <c r="J155" s="176">
        <f t="shared" si="7"/>
        <v>36678</v>
      </c>
    </row>
    <row r="156" spans="1:10" ht="12.75">
      <c r="A156" s="16" t="s">
        <v>460</v>
      </c>
      <c r="B156" s="16" t="s">
        <v>541</v>
      </c>
      <c r="C156" s="16" t="s">
        <v>542</v>
      </c>
      <c r="E156" s="16" t="s">
        <v>658</v>
      </c>
      <c r="F156" s="74">
        <v>115</v>
      </c>
      <c r="G156">
        <f t="shared" si="4"/>
        <v>2000</v>
      </c>
      <c r="H156" s="177">
        <f t="shared" si="5"/>
        <v>36708</v>
      </c>
      <c r="I156">
        <f t="shared" si="6"/>
        <v>2736</v>
      </c>
      <c r="J156" s="176">
        <f t="shared" si="7"/>
        <v>36708</v>
      </c>
    </row>
    <row r="157" spans="1:10" ht="12.75">
      <c r="A157" s="16" t="s">
        <v>460</v>
      </c>
      <c r="B157" s="16" t="s">
        <v>544</v>
      </c>
      <c r="C157" s="16" t="s">
        <v>545</v>
      </c>
      <c r="E157" s="16" t="s">
        <v>659</v>
      </c>
      <c r="F157" s="74">
        <v>116</v>
      </c>
      <c r="G157">
        <f t="shared" si="4"/>
        <v>2000</v>
      </c>
      <c r="H157" s="177">
        <f t="shared" si="5"/>
        <v>36739</v>
      </c>
      <c r="I157">
        <f t="shared" si="6"/>
        <v>2742</v>
      </c>
      <c r="J157" s="176">
        <f t="shared" si="7"/>
        <v>36739</v>
      </c>
    </row>
    <row r="158" spans="1:10" ht="12.75">
      <c r="A158" s="16" t="s">
        <v>460</v>
      </c>
      <c r="B158" s="16" t="s">
        <v>547</v>
      </c>
      <c r="C158" s="16" t="s">
        <v>548</v>
      </c>
      <c r="E158" s="16" t="s">
        <v>660</v>
      </c>
      <c r="F158" s="74">
        <v>117</v>
      </c>
      <c r="G158">
        <f t="shared" si="4"/>
        <v>2000</v>
      </c>
      <c r="H158" s="177">
        <f t="shared" si="5"/>
        <v>36770</v>
      </c>
      <c r="I158">
        <f t="shared" si="6"/>
        <v>2746</v>
      </c>
      <c r="J158" s="176">
        <f t="shared" si="7"/>
        <v>36770</v>
      </c>
    </row>
    <row r="159" spans="1:10" ht="12.75">
      <c r="A159" s="16" t="s">
        <v>460</v>
      </c>
      <c r="B159" s="16" t="s">
        <v>550</v>
      </c>
      <c r="C159" s="16" t="s">
        <v>551</v>
      </c>
      <c r="E159" s="16" t="s">
        <v>661</v>
      </c>
      <c r="F159" s="74">
        <v>118</v>
      </c>
      <c r="G159">
        <f t="shared" si="4"/>
        <v>2000</v>
      </c>
      <c r="H159" s="177">
        <f t="shared" si="5"/>
        <v>36800</v>
      </c>
      <c r="I159">
        <f t="shared" si="6"/>
        <v>2748</v>
      </c>
      <c r="J159" s="176">
        <f t="shared" si="7"/>
        <v>36800</v>
      </c>
    </row>
    <row r="160" spans="1:10" ht="12.75">
      <c r="A160" s="16" t="s">
        <v>460</v>
      </c>
      <c r="B160" s="16" t="s">
        <v>553</v>
      </c>
      <c r="C160" s="16" t="s">
        <v>554</v>
      </c>
      <c r="E160" s="16" t="s">
        <v>662</v>
      </c>
      <c r="F160" s="74">
        <v>119</v>
      </c>
      <c r="G160">
        <f t="shared" si="4"/>
        <v>2000</v>
      </c>
      <c r="H160" s="177">
        <f t="shared" si="5"/>
        <v>36831</v>
      </c>
      <c r="I160">
        <f t="shared" si="6"/>
        <v>2749</v>
      </c>
      <c r="J160" s="176">
        <f t="shared" si="7"/>
        <v>36831</v>
      </c>
    </row>
    <row r="161" spans="1:10" ht="12.75">
      <c r="A161" s="16" t="s">
        <v>460</v>
      </c>
      <c r="B161" s="16" t="s">
        <v>556</v>
      </c>
      <c r="C161" s="16" t="s">
        <v>557</v>
      </c>
      <c r="E161" s="16" t="s">
        <v>660</v>
      </c>
      <c r="F161" s="74">
        <v>120</v>
      </c>
      <c r="G161">
        <f t="shared" si="4"/>
        <v>2000</v>
      </c>
      <c r="H161" s="177">
        <f t="shared" si="5"/>
        <v>36861</v>
      </c>
      <c r="I161">
        <f t="shared" si="6"/>
        <v>2746</v>
      </c>
      <c r="J161" s="176">
        <f t="shared" si="7"/>
        <v>36861</v>
      </c>
    </row>
    <row r="162" spans="1:10" ht="12.75">
      <c r="A162" s="16" t="s">
        <v>464</v>
      </c>
      <c r="B162" s="16" t="s">
        <v>527</v>
      </c>
      <c r="C162" s="16" t="s">
        <v>528</v>
      </c>
      <c r="E162" s="16" t="s">
        <v>663</v>
      </c>
      <c r="F162" s="74">
        <v>121</v>
      </c>
      <c r="G162">
        <f t="shared" si="4"/>
        <v>2001</v>
      </c>
      <c r="H162" s="177">
        <f t="shared" si="5"/>
        <v>36892</v>
      </c>
      <c r="I162">
        <f t="shared" si="6"/>
        <v>2753</v>
      </c>
      <c r="J162" s="176">
        <f t="shared" si="7"/>
        <v>36892</v>
      </c>
    </row>
    <row r="163" spans="1:10" ht="12.75">
      <c r="A163" s="16" t="s">
        <v>464</v>
      </c>
      <c r="B163" s="16" t="s">
        <v>530</v>
      </c>
      <c r="C163" s="16" t="s">
        <v>397</v>
      </c>
      <c r="E163" s="16" t="s">
        <v>664</v>
      </c>
      <c r="F163" s="74">
        <v>122</v>
      </c>
      <c r="G163">
        <f t="shared" si="4"/>
        <v>2001</v>
      </c>
      <c r="H163" s="177">
        <f t="shared" si="5"/>
        <v>36923</v>
      </c>
      <c r="I163">
        <f t="shared" si="6"/>
        <v>2755</v>
      </c>
      <c r="J163" s="176">
        <f t="shared" si="7"/>
        <v>36923</v>
      </c>
    </row>
    <row r="164" spans="1:10" ht="12.75">
      <c r="A164" s="16" t="s">
        <v>464</v>
      </c>
      <c r="B164" s="16" t="s">
        <v>532</v>
      </c>
      <c r="C164" s="16" t="s">
        <v>533</v>
      </c>
      <c r="E164" s="16" t="s">
        <v>665</v>
      </c>
      <c r="F164" s="74">
        <v>123</v>
      </c>
      <c r="G164">
        <f t="shared" si="4"/>
        <v>2001</v>
      </c>
      <c r="H164" s="177">
        <f t="shared" si="5"/>
        <v>36951</v>
      </c>
      <c r="I164">
        <f t="shared" si="6"/>
        <v>2756</v>
      </c>
      <c r="J164" s="176">
        <f t="shared" si="7"/>
        <v>36951</v>
      </c>
    </row>
    <row r="165" spans="1:10" ht="12.75">
      <c r="A165" s="16" t="s">
        <v>464</v>
      </c>
      <c r="B165" s="16" t="s">
        <v>534</v>
      </c>
      <c r="C165" s="16" t="s">
        <v>535</v>
      </c>
      <c r="E165" s="16" t="s">
        <v>666</v>
      </c>
      <c r="F165" s="74">
        <v>124</v>
      </c>
      <c r="G165">
        <f t="shared" si="4"/>
        <v>2001</v>
      </c>
      <c r="H165" s="177">
        <f t="shared" si="5"/>
        <v>36982</v>
      </c>
      <c r="I165">
        <f t="shared" si="6"/>
        <v>2761</v>
      </c>
      <c r="J165" s="176">
        <f t="shared" si="7"/>
        <v>36982</v>
      </c>
    </row>
    <row r="166" spans="1:10" ht="12.75">
      <c r="A166" s="16" t="s">
        <v>464</v>
      </c>
      <c r="B166" s="16" t="s">
        <v>536</v>
      </c>
      <c r="C166" s="16" t="s">
        <v>348</v>
      </c>
      <c r="E166" s="16" t="s">
        <v>667</v>
      </c>
      <c r="F166" s="74">
        <v>125</v>
      </c>
      <c r="G166">
        <f t="shared" si="4"/>
        <v>2001</v>
      </c>
      <c r="H166" s="177">
        <f t="shared" si="5"/>
        <v>37012</v>
      </c>
      <c r="I166">
        <f t="shared" si="6"/>
        <v>2763</v>
      </c>
      <c r="J166" s="176">
        <f t="shared" si="7"/>
        <v>37012</v>
      </c>
    </row>
    <row r="167" spans="1:10" ht="12.75">
      <c r="A167" s="16" t="s">
        <v>464</v>
      </c>
      <c r="B167" s="16" t="s">
        <v>538</v>
      </c>
      <c r="C167" s="16" t="s">
        <v>539</v>
      </c>
      <c r="E167" s="16" t="s">
        <v>667</v>
      </c>
      <c r="F167" s="74">
        <v>126</v>
      </c>
      <c r="G167">
        <f t="shared" si="4"/>
        <v>2001</v>
      </c>
      <c r="H167" s="177">
        <f t="shared" si="5"/>
        <v>37043</v>
      </c>
      <c r="I167">
        <f t="shared" si="6"/>
        <v>2763</v>
      </c>
      <c r="J167" s="176">
        <f t="shared" si="7"/>
        <v>37043</v>
      </c>
    </row>
    <row r="168" spans="1:10" ht="12.75">
      <c r="A168" s="16" t="s">
        <v>464</v>
      </c>
      <c r="B168" s="16" t="s">
        <v>541</v>
      </c>
      <c r="C168" s="16" t="s">
        <v>542</v>
      </c>
      <c r="E168" s="16" t="s">
        <v>668</v>
      </c>
      <c r="F168" s="74">
        <v>127</v>
      </c>
      <c r="G168">
        <f t="shared" si="4"/>
        <v>2001</v>
      </c>
      <c r="H168" s="177">
        <f t="shared" si="5"/>
        <v>37073</v>
      </c>
      <c r="I168">
        <f t="shared" si="6"/>
        <v>2768</v>
      </c>
      <c r="J168" s="176">
        <f t="shared" si="7"/>
        <v>37073</v>
      </c>
    </row>
    <row r="169" spans="1:10" ht="12.75">
      <c r="A169" s="16" t="s">
        <v>464</v>
      </c>
      <c r="B169" s="16" t="s">
        <v>544</v>
      </c>
      <c r="C169" s="16" t="s">
        <v>545</v>
      </c>
      <c r="E169" s="16" t="s">
        <v>669</v>
      </c>
      <c r="F169" s="74">
        <v>128</v>
      </c>
      <c r="G169">
        <f t="shared" si="4"/>
        <v>2001</v>
      </c>
      <c r="H169" s="177">
        <f t="shared" si="5"/>
        <v>37104</v>
      </c>
      <c r="I169">
        <f t="shared" si="6"/>
        <v>2773</v>
      </c>
      <c r="J169" s="176">
        <f t="shared" si="7"/>
        <v>37104</v>
      </c>
    </row>
    <row r="170" spans="1:10" ht="12.75">
      <c r="A170" s="16" t="s">
        <v>464</v>
      </c>
      <c r="B170" s="16" t="s">
        <v>547</v>
      </c>
      <c r="C170" s="16" t="s">
        <v>548</v>
      </c>
      <c r="E170" s="16" t="s">
        <v>670</v>
      </c>
      <c r="F170" s="74">
        <v>129</v>
      </c>
      <c r="G170">
        <f t="shared" si="4"/>
        <v>2001</v>
      </c>
      <c r="H170" s="177">
        <f t="shared" si="5"/>
        <v>37135</v>
      </c>
      <c r="I170">
        <f t="shared" si="6"/>
        <v>2771</v>
      </c>
      <c r="J170" s="176">
        <f t="shared" si="7"/>
        <v>37135</v>
      </c>
    </row>
    <row r="171" spans="1:10" ht="12.75">
      <c r="A171" s="16" t="s">
        <v>464</v>
      </c>
      <c r="B171" s="16" t="s">
        <v>550</v>
      </c>
      <c r="C171" s="16" t="s">
        <v>551</v>
      </c>
      <c r="E171" s="16" t="s">
        <v>671</v>
      </c>
      <c r="F171" s="74">
        <v>130</v>
      </c>
      <c r="G171">
        <f aca="true" t="shared" si="8" ref="G171:G234">VALUE(A171)</f>
        <v>2001</v>
      </c>
      <c r="H171" s="177">
        <f aca="true" t="shared" si="9" ref="H171:H234">IF(ISBLANK(A171),"",J171)</f>
        <v>37165</v>
      </c>
      <c r="I171">
        <f aca="true" t="shared" si="10" ref="I171:I234">IF(ISBLANK(E171),NA(),VALUE(E171))</f>
        <v>2776</v>
      </c>
      <c r="J171" s="176">
        <f aca="true" t="shared" si="11" ref="J171:J234">DATE(G171,B171,1)</f>
        <v>37165</v>
      </c>
    </row>
    <row r="172" spans="1:10" ht="12.75">
      <c r="A172" s="16" t="s">
        <v>464</v>
      </c>
      <c r="B172" s="16" t="s">
        <v>553</v>
      </c>
      <c r="C172" s="16" t="s">
        <v>554</v>
      </c>
      <c r="E172" s="16" t="s">
        <v>672</v>
      </c>
      <c r="F172" s="74">
        <v>131</v>
      </c>
      <c r="G172">
        <f t="shared" si="8"/>
        <v>2001</v>
      </c>
      <c r="H172" s="177">
        <f t="shared" si="9"/>
        <v>37196</v>
      </c>
      <c r="I172">
        <f t="shared" si="10"/>
        <v>2784</v>
      </c>
      <c r="J172" s="176">
        <f t="shared" si="11"/>
        <v>37196</v>
      </c>
    </row>
    <row r="173" spans="1:10" ht="12.75">
      <c r="A173" s="16" t="s">
        <v>464</v>
      </c>
      <c r="B173" s="16" t="s">
        <v>556</v>
      </c>
      <c r="C173" s="16" t="s">
        <v>557</v>
      </c>
      <c r="E173" s="16" t="s">
        <v>673</v>
      </c>
      <c r="F173" s="74">
        <v>132</v>
      </c>
      <c r="G173">
        <f t="shared" si="8"/>
        <v>2001</v>
      </c>
      <c r="H173" s="177">
        <f t="shared" si="9"/>
        <v>37226</v>
      </c>
      <c r="I173">
        <f t="shared" si="10"/>
        <v>2796</v>
      </c>
      <c r="J173" s="176">
        <f t="shared" si="11"/>
        <v>37226</v>
      </c>
    </row>
    <row r="174" spans="1:10" ht="12.75">
      <c r="A174" s="16" t="s">
        <v>468</v>
      </c>
      <c r="B174" s="16" t="s">
        <v>527</v>
      </c>
      <c r="C174" s="16" t="s">
        <v>528</v>
      </c>
      <c r="E174" s="16" t="s">
        <v>674</v>
      </c>
      <c r="F174" s="74">
        <v>133</v>
      </c>
      <c r="G174">
        <f t="shared" si="8"/>
        <v>2002</v>
      </c>
      <c r="H174" s="177">
        <f t="shared" si="9"/>
        <v>37257</v>
      </c>
      <c r="I174">
        <f t="shared" si="10"/>
        <v>2801</v>
      </c>
      <c r="J174" s="176">
        <f t="shared" si="11"/>
        <v>37257</v>
      </c>
    </row>
    <row r="175" spans="1:10" ht="12.75">
      <c r="A175" s="16" t="s">
        <v>468</v>
      </c>
      <c r="B175" s="16" t="s">
        <v>530</v>
      </c>
      <c r="C175" s="16" t="s">
        <v>397</v>
      </c>
      <c r="E175" s="16" t="s">
        <v>675</v>
      </c>
      <c r="F175" s="74">
        <v>134</v>
      </c>
      <c r="G175">
        <f t="shared" si="8"/>
        <v>2002</v>
      </c>
      <c r="H175" s="177">
        <f t="shared" si="9"/>
        <v>37288</v>
      </c>
      <c r="I175">
        <f t="shared" si="10"/>
        <v>2808</v>
      </c>
      <c r="J175" s="176">
        <f t="shared" si="11"/>
        <v>37288</v>
      </c>
    </row>
    <row r="176" spans="1:10" ht="12.75">
      <c r="A176" s="16" t="s">
        <v>468</v>
      </c>
      <c r="B176" s="16" t="s">
        <v>532</v>
      </c>
      <c r="C176" s="16" t="s">
        <v>533</v>
      </c>
      <c r="E176" s="16" t="s">
        <v>676</v>
      </c>
      <c r="F176" s="74">
        <v>135</v>
      </c>
      <c r="G176">
        <f t="shared" si="8"/>
        <v>2002</v>
      </c>
      <c r="H176" s="177">
        <f t="shared" si="9"/>
        <v>37316</v>
      </c>
      <c r="I176">
        <f t="shared" si="10"/>
        <v>2811</v>
      </c>
      <c r="J176" s="176">
        <f t="shared" si="11"/>
        <v>37316</v>
      </c>
    </row>
    <row r="177" spans="1:10" ht="12.75">
      <c r="A177" s="16" t="s">
        <v>468</v>
      </c>
      <c r="B177" s="16" t="s">
        <v>534</v>
      </c>
      <c r="C177" s="16" t="s">
        <v>535</v>
      </c>
      <c r="E177" s="16" t="s">
        <v>677</v>
      </c>
      <c r="F177" s="74">
        <v>136</v>
      </c>
      <c r="G177">
        <f t="shared" si="8"/>
        <v>2002</v>
      </c>
      <c r="H177" s="177">
        <f t="shared" si="9"/>
        <v>37347</v>
      </c>
      <c r="I177">
        <f t="shared" si="10"/>
        <v>2815</v>
      </c>
      <c r="J177" s="176">
        <f t="shared" si="11"/>
        <v>37347</v>
      </c>
    </row>
    <row r="178" spans="1:10" ht="12.75">
      <c r="A178" s="16" t="s">
        <v>468</v>
      </c>
      <c r="B178" s="16" t="s">
        <v>536</v>
      </c>
      <c r="C178" s="16" t="s">
        <v>348</v>
      </c>
      <c r="E178" s="16" t="s">
        <v>678</v>
      </c>
      <c r="F178" s="74">
        <v>137</v>
      </c>
      <c r="G178">
        <f t="shared" si="8"/>
        <v>2002</v>
      </c>
      <c r="H178" s="177">
        <f t="shared" si="9"/>
        <v>37377</v>
      </c>
      <c r="I178">
        <f t="shared" si="10"/>
        <v>2822</v>
      </c>
      <c r="J178" s="176">
        <f t="shared" si="11"/>
        <v>37377</v>
      </c>
    </row>
    <row r="179" spans="1:10" ht="12.75">
      <c r="A179" s="16" t="s">
        <v>468</v>
      </c>
      <c r="B179" s="16" t="s">
        <v>538</v>
      </c>
      <c r="C179" s="16" t="s">
        <v>539</v>
      </c>
      <c r="E179" s="16" t="s">
        <v>679</v>
      </c>
      <c r="F179" s="74">
        <v>138</v>
      </c>
      <c r="G179">
        <f t="shared" si="8"/>
        <v>2002</v>
      </c>
      <c r="H179" s="177">
        <f t="shared" si="9"/>
        <v>37408</v>
      </c>
      <c r="I179">
        <f t="shared" si="10"/>
        <v>2827</v>
      </c>
      <c r="J179" s="176">
        <f t="shared" si="11"/>
        <v>37408</v>
      </c>
    </row>
    <row r="180" spans="1:10" ht="12.75">
      <c r="A180" s="16" t="s">
        <v>468</v>
      </c>
      <c r="B180" s="16" t="s">
        <v>541</v>
      </c>
      <c r="C180" s="16" t="s">
        <v>542</v>
      </c>
      <c r="E180" s="16" t="s">
        <v>680</v>
      </c>
      <c r="F180" s="74">
        <v>139</v>
      </c>
      <c r="G180">
        <f t="shared" si="8"/>
        <v>2002</v>
      </c>
      <c r="H180" s="177">
        <f t="shared" si="9"/>
        <v>37438</v>
      </c>
      <c r="I180">
        <f t="shared" si="10"/>
        <v>2833</v>
      </c>
      <c r="J180" s="176">
        <f t="shared" si="11"/>
        <v>37438</v>
      </c>
    </row>
    <row r="181" spans="1:10" ht="12.75">
      <c r="A181" s="16" t="s">
        <v>468</v>
      </c>
      <c r="B181" s="16" t="s">
        <v>544</v>
      </c>
      <c r="C181" s="16" t="s">
        <v>545</v>
      </c>
      <c r="E181" s="16" t="s">
        <v>681</v>
      </c>
      <c r="F181" s="74">
        <v>140</v>
      </c>
      <c r="G181">
        <f t="shared" si="8"/>
        <v>2002</v>
      </c>
      <c r="H181" s="177">
        <f t="shared" si="9"/>
        <v>37469</v>
      </c>
      <c r="I181">
        <f t="shared" si="10"/>
        <v>2839</v>
      </c>
      <c r="J181" s="176">
        <f t="shared" si="11"/>
        <v>37469</v>
      </c>
    </row>
    <row r="182" spans="1:10" ht="12.75">
      <c r="A182" s="16" t="s">
        <v>468</v>
      </c>
      <c r="B182" s="16" t="s">
        <v>547</v>
      </c>
      <c r="C182" s="16" t="s">
        <v>548</v>
      </c>
      <c r="E182" s="16" t="s">
        <v>682</v>
      </c>
      <c r="F182" s="74">
        <v>141</v>
      </c>
      <c r="G182">
        <f t="shared" si="8"/>
        <v>2002</v>
      </c>
      <c r="H182" s="177">
        <f t="shared" si="9"/>
        <v>37500</v>
      </c>
      <c r="I182">
        <f t="shared" si="10"/>
        <v>2847</v>
      </c>
      <c r="J182" s="176">
        <f t="shared" si="11"/>
        <v>37500</v>
      </c>
    </row>
    <row r="183" spans="1:10" ht="12.75">
      <c r="A183" s="16" t="s">
        <v>468</v>
      </c>
      <c r="B183" s="16" t="s">
        <v>550</v>
      </c>
      <c r="C183" s="16" t="s">
        <v>551</v>
      </c>
      <c r="E183" s="16" t="s">
        <v>683</v>
      </c>
      <c r="F183" s="74">
        <v>142</v>
      </c>
      <c r="G183">
        <f t="shared" si="8"/>
        <v>2002</v>
      </c>
      <c r="H183" s="177">
        <f t="shared" si="9"/>
        <v>37530</v>
      </c>
      <c r="I183">
        <f t="shared" si="10"/>
        <v>2852</v>
      </c>
      <c r="J183" s="176">
        <f t="shared" si="11"/>
        <v>37530</v>
      </c>
    </row>
    <row r="184" spans="1:10" ht="12.75">
      <c r="A184" s="16" t="s">
        <v>468</v>
      </c>
      <c r="B184" s="16" t="s">
        <v>553</v>
      </c>
      <c r="C184" s="16" t="s">
        <v>554</v>
      </c>
      <c r="E184" s="16" t="s">
        <v>683</v>
      </c>
      <c r="F184" s="74">
        <v>143</v>
      </c>
      <c r="G184">
        <f t="shared" si="8"/>
        <v>2002</v>
      </c>
      <c r="H184" s="177">
        <f t="shared" si="9"/>
        <v>37561</v>
      </c>
      <c r="I184">
        <f t="shared" si="10"/>
        <v>2852</v>
      </c>
      <c r="J184" s="176">
        <f t="shared" si="11"/>
        <v>37561</v>
      </c>
    </row>
    <row r="185" spans="1:10" ht="12.75">
      <c r="A185" s="16" t="s">
        <v>468</v>
      </c>
      <c r="B185" s="16" t="s">
        <v>556</v>
      </c>
      <c r="C185" s="16" t="s">
        <v>557</v>
      </c>
      <c r="E185" s="16" t="s">
        <v>684</v>
      </c>
      <c r="F185" s="74">
        <v>144</v>
      </c>
      <c r="G185">
        <f t="shared" si="8"/>
        <v>2002</v>
      </c>
      <c r="H185" s="177">
        <f t="shared" si="9"/>
        <v>37591</v>
      </c>
      <c r="I185">
        <f t="shared" si="10"/>
        <v>2856</v>
      </c>
      <c r="J185" s="176">
        <f t="shared" si="11"/>
        <v>37591</v>
      </c>
    </row>
    <row r="186" spans="1:10" ht="12.75">
      <c r="A186" s="16" t="s">
        <v>472</v>
      </c>
      <c r="B186" s="16" t="s">
        <v>527</v>
      </c>
      <c r="C186" s="16" t="s">
        <v>528</v>
      </c>
      <c r="E186" s="16" t="s">
        <v>685</v>
      </c>
      <c r="F186" s="74">
        <v>145</v>
      </c>
      <c r="G186">
        <f t="shared" si="8"/>
        <v>2003</v>
      </c>
      <c r="H186" s="177">
        <f t="shared" si="9"/>
        <v>37622</v>
      </c>
      <c r="I186">
        <f t="shared" si="10"/>
        <v>2860</v>
      </c>
      <c r="J186" s="176">
        <f t="shared" si="11"/>
        <v>37622</v>
      </c>
    </row>
    <row r="187" spans="1:10" ht="12.75">
      <c r="A187" s="16" t="s">
        <v>472</v>
      </c>
      <c r="B187" s="16" t="s">
        <v>530</v>
      </c>
      <c r="C187" s="16" t="s">
        <v>397</v>
      </c>
      <c r="E187" s="16" t="s">
        <v>684</v>
      </c>
      <c r="F187" s="74">
        <v>146</v>
      </c>
      <c r="G187">
        <f t="shared" si="8"/>
        <v>2003</v>
      </c>
      <c r="H187" s="177">
        <f t="shared" si="9"/>
        <v>37653</v>
      </c>
      <c r="I187">
        <f t="shared" si="10"/>
        <v>2856</v>
      </c>
      <c r="J187" s="176">
        <f t="shared" si="11"/>
        <v>37653</v>
      </c>
    </row>
    <row r="188" spans="1:10" ht="12.75">
      <c r="A188" s="16" t="s">
        <v>472</v>
      </c>
      <c r="B188" s="16" t="s">
        <v>532</v>
      </c>
      <c r="C188" s="16" t="s">
        <v>533</v>
      </c>
      <c r="E188" s="16" t="s">
        <v>686</v>
      </c>
      <c r="F188" s="74">
        <v>147</v>
      </c>
      <c r="G188">
        <f t="shared" si="8"/>
        <v>2003</v>
      </c>
      <c r="H188" s="177">
        <f t="shared" si="9"/>
        <v>37681</v>
      </c>
      <c r="I188">
        <f t="shared" si="10"/>
        <v>2857</v>
      </c>
      <c r="J188" s="176">
        <f t="shared" si="11"/>
        <v>37681</v>
      </c>
    </row>
    <row r="189" spans="1:10" ht="12.75">
      <c r="A189" s="16" t="s">
        <v>472</v>
      </c>
      <c r="B189" s="16" t="s">
        <v>534</v>
      </c>
      <c r="C189" s="16" t="s">
        <v>535</v>
      </c>
      <c r="E189" s="16" t="s">
        <v>687</v>
      </c>
      <c r="F189" s="74">
        <v>148</v>
      </c>
      <c r="G189">
        <f t="shared" si="8"/>
        <v>2003</v>
      </c>
      <c r="H189" s="177">
        <f t="shared" si="9"/>
        <v>37712</v>
      </c>
      <c r="I189">
        <f t="shared" si="10"/>
        <v>2859</v>
      </c>
      <c r="J189" s="176">
        <f t="shared" si="11"/>
        <v>37712</v>
      </c>
    </row>
    <row r="190" spans="1:10" ht="12.75">
      <c r="A190" s="16" t="s">
        <v>472</v>
      </c>
      <c r="B190" s="16" t="s">
        <v>536</v>
      </c>
      <c r="C190" s="16" t="s">
        <v>348</v>
      </c>
      <c r="E190" s="16" t="s">
        <v>685</v>
      </c>
      <c r="F190" s="74">
        <v>149</v>
      </c>
      <c r="G190">
        <f t="shared" si="8"/>
        <v>2003</v>
      </c>
      <c r="H190" s="177">
        <f t="shared" si="9"/>
        <v>37742</v>
      </c>
      <c r="I190">
        <f t="shared" si="10"/>
        <v>2860</v>
      </c>
      <c r="J190" s="176">
        <f t="shared" si="11"/>
        <v>37742</v>
      </c>
    </row>
    <row r="191" spans="1:10" ht="12.75">
      <c r="A191" s="16" t="s">
        <v>472</v>
      </c>
      <c r="B191" s="16" t="s">
        <v>538</v>
      </c>
      <c r="C191" s="16" t="s">
        <v>539</v>
      </c>
      <c r="E191" s="16" t="s">
        <v>688</v>
      </c>
      <c r="F191" s="74">
        <v>150</v>
      </c>
      <c r="G191">
        <f t="shared" si="8"/>
        <v>2003</v>
      </c>
      <c r="H191" s="177">
        <f t="shared" si="9"/>
        <v>37773</v>
      </c>
      <c r="I191">
        <f t="shared" si="10"/>
        <v>2864</v>
      </c>
      <c r="J191" s="176">
        <f t="shared" si="11"/>
        <v>37773</v>
      </c>
    </row>
    <row r="192" spans="1:10" ht="12.75">
      <c r="A192" s="16" t="s">
        <v>472</v>
      </c>
      <c r="B192" s="16" t="s">
        <v>541</v>
      </c>
      <c r="C192" s="16" t="s">
        <v>542</v>
      </c>
      <c r="E192" s="16" t="s">
        <v>689</v>
      </c>
      <c r="F192" s="74">
        <v>151</v>
      </c>
      <c r="G192">
        <f t="shared" si="8"/>
        <v>2003</v>
      </c>
      <c r="H192" s="177">
        <f t="shared" si="9"/>
        <v>37803</v>
      </c>
      <c r="I192">
        <f t="shared" si="10"/>
        <v>2870</v>
      </c>
      <c r="J192" s="176">
        <f t="shared" si="11"/>
        <v>37803</v>
      </c>
    </row>
    <row r="193" spans="1:10" ht="12.75">
      <c r="A193" s="16" t="s">
        <v>472</v>
      </c>
      <c r="B193" s="16" t="s">
        <v>544</v>
      </c>
      <c r="C193" s="16" t="s">
        <v>545</v>
      </c>
      <c r="E193" s="16" t="s">
        <v>690</v>
      </c>
      <c r="F193" s="74">
        <v>152</v>
      </c>
      <c r="G193">
        <f t="shared" si="8"/>
        <v>2003</v>
      </c>
      <c r="H193" s="177">
        <f t="shared" si="9"/>
        <v>37834</v>
      </c>
      <c r="I193">
        <f t="shared" si="10"/>
        <v>2872</v>
      </c>
      <c r="J193" s="176">
        <f t="shared" si="11"/>
        <v>37834</v>
      </c>
    </row>
    <row r="194" spans="1:10" ht="12.75">
      <c r="A194" s="16" t="s">
        <v>472</v>
      </c>
      <c r="B194" s="16" t="s">
        <v>547</v>
      </c>
      <c r="C194" s="16" t="s">
        <v>548</v>
      </c>
      <c r="E194" s="16" t="s">
        <v>691</v>
      </c>
      <c r="F194" s="74">
        <v>153</v>
      </c>
      <c r="G194">
        <f t="shared" si="8"/>
        <v>2003</v>
      </c>
      <c r="H194" s="177">
        <f t="shared" si="9"/>
        <v>37865</v>
      </c>
      <c r="I194">
        <f t="shared" si="10"/>
        <v>2875</v>
      </c>
      <c r="J194" s="176">
        <f t="shared" si="11"/>
        <v>37865</v>
      </c>
    </row>
    <row r="195" spans="1:10" ht="12.75">
      <c r="A195" s="16" t="s">
        <v>472</v>
      </c>
      <c r="B195" s="16" t="s">
        <v>550</v>
      </c>
      <c r="C195" s="16" t="s">
        <v>551</v>
      </c>
      <c r="E195" s="16" t="s">
        <v>692</v>
      </c>
      <c r="F195" s="74">
        <v>154</v>
      </c>
      <c r="G195">
        <f t="shared" si="8"/>
        <v>2003</v>
      </c>
      <c r="H195" s="177">
        <f t="shared" si="9"/>
        <v>37895</v>
      </c>
      <c r="I195">
        <f t="shared" si="10"/>
        <v>2883</v>
      </c>
      <c r="J195" s="176">
        <f t="shared" si="11"/>
        <v>37895</v>
      </c>
    </row>
    <row r="196" spans="1:10" ht="12.75">
      <c r="A196" s="16" t="s">
        <v>472</v>
      </c>
      <c r="B196" s="16" t="s">
        <v>553</v>
      </c>
      <c r="C196" s="16" t="s">
        <v>554</v>
      </c>
      <c r="E196" s="16" t="s">
        <v>693</v>
      </c>
      <c r="F196" s="74">
        <v>155</v>
      </c>
      <c r="G196">
        <f t="shared" si="8"/>
        <v>2003</v>
      </c>
      <c r="H196" s="177">
        <f t="shared" si="9"/>
        <v>37926</v>
      </c>
      <c r="I196">
        <f t="shared" si="10"/>
        <v>2886</v>
      </c>
      <c r="J196" s="176">
        <f t="shared" si="11"/>
        <v>37926</v>
      </c>
    </row>
    <row r="197" spans="1:10" ht="12.75">
      <c r="A197" s="16" t="s">
        <v>472</v>
      </c>
      <c r="B197" s="16" t="s">
        <v>556</v>
      </c>
      <c r="C197" s="16" t="s">
        <v>557</v>
      </c>
      <c r="E197" s="16" t="s">
        <v>694</v>
      </c>
      <c r="F197" s="74">
        <v>156</v>
      </c>
      <c r="G197">
        <f t="shared" si="8"/>
        <v>2003</v>
      </c>
      <c r="H197" s="177">
        <f t="shared" si="9"/>
        <v>37956</v>
      </c>
      <c r="I197">
        <f t="shared" si="10"/>
        <v>2891</v>
      </c>
      <c r="J197" s="176">
        <f t="shared" si="11"/>
        <v>37956</v>
      </c>
    </row>
    <row r="198" spans="1:10" ht="12.75">
      <c r="A198" s="16" t="s">
        <v>476</v>
      </c>
      <c r="B198" s="16" t="s">
        <v>527</v>
      </c>
      <c r="C198" s="16" t="s">
        <v>528</v>
      </c>
      <c r="E198" s="16" t="s">
        <v>695</v>
      </c>
      <c r="F198" s="74">
        <v>157</v>
      </c>
      <c r="G198">
        <f t="shared" si="8"/>
        <v>2004</v>
      </c>
      <c r="H198" s="177">
        <f t="shared" si="9"/>
        <v>37987</v>
      </c>
      <c r="I198">
        <f t="shared" si="10"/>
        <v>2894</v>
      </c>
      <c r="J198" s="176">
        <f t="shared" si="11"/>
        <v>37987</v>
      </c>
    </row>
    <row r="199" spans="1:10" ht="12.75">
      <c r="A199" s="16" t="s">
        <v>476</v>
      </c>
      <c r="B199" s="16" t="s">
        <v>530</v>
      </c>
      <c r="C199" s="16" t="s">
        <v>397</v>
      </c>
      <c r="E199" s="16" t="s">
        <v>696</v>
      </c>
      <c r="F199" s="74">
        <v>158</v>
      </c>
      <c r="G199">
        <f t="shared" si="8"/>
        <v>2004</v>
      </c>
      <c r="H199" s="177">
        <f t="shared" si="9"/>
        <v>38018</v>
      </c>
      <c r="I199">
        <f t="shared" si="10"/>
        <v>2904</v>
      </c>
      <c r="J199" s="176">
        <f t="shared" si="11"/>
        <v>38018</v>
      </c>
    </row>
    <row r="200" spans="1:10" ht="12.75">
      <c r="A200" s="16" t="s">
        <v>476</v>
      </c>
      <c r="B200" s="16" t="s">
        <v>532</v>
      </c>
      <c r="C200" s="16" t="s">
        <v>533</v>
      </c>
      <c r="E200" s="16" t="s">
        <v>697</v>
      </c>
      <c r="F200" s="74">
        <v>159</v>
      </c>
      <c r="G200">
        <f t="shared" si="8"/>
        <v>2004</v>
      </c>
      <c r="H200" s="177">
        <f t="shared" si="9"/>
        <v>38047</v>
      </c>
      <c r="I200">
        <f t="shared" si="10"/>
        <v>2918</v>
      </c>
      <c r="J200" s="176">
        <f t="shared" si="11"/>
        <v>38047</v>
      </c>
    </row>
    <row r="201" spans="1:10" ht="12.75">
      <c r="A201" s="16" t="s">
        <v>476</v>
      </c>
      <c r="B201" s="16" t="s">
        <v>534</v>
      </c>
      <c r="C201" s="16" t="s">
        <v>535</v>
      </c>
      <c r="E201" s="16" t="s">
        <v>698</v>
      </c>
      <c r="F201" s="74">
        <v>160</v>
      </c>
      <c r="G201">
        <f t="shared" si="8"/>
        <v>2004</v>
      </c>
      <c r="H201" s="177">
        <f t="shared" si="9"/>
        <v>38078</v>
      </c>
      <c r="I201">
        <f t="shared" si="10"/>
        <v>2930</v>
      </c>
      <c r="J201" s="176">
        <f t="shared" si="11"/>
        <v>38078</v>
      </c>
    </row>
    <row r="202" spans="1:10" ht="12.75">
      <c r="A202" s="16" t="s">
        <v>476</v>
      </c>
      <c r="B202" s="16" t="s">
        <v>536</v>
      </c>
      <c r="C202" s="16" t="s">
        <v>348</v>
      </c>
      <c r="E202" s="16" t="s">
        <v>699</v>
      </c>
      <c r="F202" s="74">
        <v>161</v>
      </c>
      <c r="G202">
        <f t="shared" si="8"/>
        <v>2004</v>
      </c>
      <c r="H202" s="177">
        <f t="shared" si="9"/>
        <v>38108</v>
      </c>
      <c r="I202">
        <f t="shared" si="10"/>
        <v>2934</v>
      </c>
      <c r="J202" s="176">
        <f t="shared" si="11"/>
        <v>38108</v>
      </c>
    </row>
    <row r="203" spans="1:10" ht="12.75">
      <c r="A203" s="16" t="s">
        <v>476</v>
      </c>
      <c r="B203" s="16" t="s">
        <v>538</v>
      </c>
      <c r="C203" s="16" t="s">
        <v>539</v>
      </c>
      <c r="E203" s="16" t="s">
        <v>700</v>
      </c>
      <c r="F203" s="74">
        <v>162</v>
      </c>
      <c r="G203">
        <f t="shared" si="8"/>
        <v>2004</v>
      </c>
      <c r="H203" s="177">
        <f t="shared" si="9"/>
        <v>38139</v>
      </c>
      <c r="I203">
        <f t="shared" si="10"/>
        <v>2939</v>
      </c>
      <c r="J203" s="176">
        <f t="shared" si="11"/>
        <v>38139</v>
      </c>
    </row>
    <row r="204" spans="1:10" ht="12.75">
      <c r="A204" s="16" t="s">
        <v>476</v>
      </c>
      <c r="B204" s="16" t="s">
        <v>541</v>
      </c>
      <c r="C204" s="16" t="s">
        <v>542</v>
      </c>
      <c r="E204" s="16" t="s">
        <v>701</v>
      </c>
      <c r="F204" s="74">
        <v>163</v>
      </c>
      <c r="G204">
        <f t="shared" si="8"/>
        <v>2004</v>
      </c>
      <c r="H204" s="177">
        <f t="shared" si="9"/>
        <v>38169</v>
      </c>
      <c r="I204">
        <f t="shared" si="10"/>
        <v>2943</v>
      </c>
      <c r="J204" s="176">
        <f t="shared" si="11"/>
        <v>38169</v>
      </c>
    </row>
    <row r="205" spans="1:10" ht="12.75">
      <c r="A205" s="16" t="s">
        <v>476</v>
      </c>
      <c r="B205" s="16" t="s">
        <v>544</v>
      </c>
      <c r="C205" s="16" t="s">
        <v>545</v>
      </c>
      <c r="E205" s="16" t="s">
        <v>702</v>
      </c>
      <c r="F205" s="74">
        <v>164</v>
      </c>
      <c r="G205">
        <f t="shared" si="8"/>
        <v>2004</v>
      </c>
      <c r="H205" s="177">
        <f t="shared" si="9"/>
        <v>38200</v>
      </c>
      <c r="I205">
        <f t="shared" si="10"/>
        <v>2945</v>
      </c>
      <c r="J205" s="176">
        <f t="shared" si="11"/>
        <v>38200</v>
      </c>
    </row>
    <row r="206" spans="1:10" ht="12.75">
      <c r="A206" s="16" t="s">
        <v>476</v>
      </c>
      <c r="B206" s="16" t="s">
        <v>547</v>
      </c>
      <c r="C206" s="16" t="s">
        <v>548</v>
      </c>
      <c r="E206" s="16" t="s">
        <v>703</v>
      </c>
      <c r="F206" s="74">
        <v>165</v>
      </c>
      <c r="G206">
        <f t="shared" si="8"/>
        <v>2004</v>
      </c>
      <c r="H206" s="177">
        <f t="shared" si="9"/>
        <v>38231</v>
      </c>
      <c r="I206">
        <f t="shared" si="10"/>
        <v>2952</v>
      </c>
      <c r="J206" s="176">
        <f t="shared" si="11"/>
        <v>38231</v>
      </c>
    </row>
    <row r="207" spans="1:10" ht="12.75">
      <c r="A207" s="16" t="s">
        <v>476</v>
      </c>
      <c r="B207" s="16" t="s">
        <v>550</v>
      </c>
      <c r="C207" s="16" t="s">
        <v>551</v>
      </c>
      <c r="E207" s="16" t="s">
        <v>703</v>
      </c>
      <c r="F207" s="74">
        <v>166</v>
      </c>
      <c r="G207">
        <f t="shared" si="8"/>
        <v>2004</v>
      </c>
      <c r="H207" s="177">
        <f t="shared" si="9"/>
        <v>38261</v>
      </c>
      <c r="I207">
        <f t="shared" si="10"/>
        <v>2952</v>
      </c>
      <c r="J207" s="176">
        <f t="shared" si="11"/>
        <v>38261</v>
      </c>
    </row>
    <row r="208" spans="1:10" ht="12.75">
      <c r="A208" s="16" t="s">
        <v>476</v>
      </c>
      <c r="B208" s="16" t="s">
        <v>553</v>
      </c>
      <c r="C208" s="16" t="s">
        <v>554</v>
      </c>
      <c r="E208" s="16" t="s">
        <v>704</v>
      </c>
      <c r="F208" s="74">
        <v>167</v>
      </c>
      <c r="G208">
        <f t="shared" si="8"/>
        <v>2004</v>
      </c>
      <c r="H208" s="177">
        <f t="shared" si="9"/>
        <v>38292</v>
      </c>
      <c r="I208">
        <f t="shared" si="10"/>
        <v>2958</v>
      </c>
      <c r="J208" s="176">
        <f t="shared" si="11"/>
        <v>38292</v>
      </c>
    </row>
    <row r="209" spans="1:10" ht="12.75">
      <c r="A209" s="16" t="s">
        <v>476</v>
      </c>
      <c r="B209" s="16" t="s">
        <v>556</v>
      </c>
      <c r="C209" s="16" t="s">
        <v>557</v>
      </c>
      <c r="E209" s="16" t="s">
        <v>705</v>
      </c>
      <c r="F209" s="74">
        <v>168</v>
      </c>
      <c r="G209">
        <f t="shared" si="8"/>
        <v>2004</v>
      </c>
      <c r="H209" s="177">
        <f t="shared" si="9"/>
        <v>38322</v>
      </c>
      <c r="I209">
        <f t="shared" si="10"/>
        <v>2964</v>
      </c>
      <c r="J209" s="176">
        <f t="shared" si="11"/>
        <v>38322</v>
      </c>
    </row>
    <row r="210" spans="1:10" ht="12.75">
      <c r="A210" s="16" t="s">
        <v>480</v>
      </c>
      <c r="B210" s="16" t="s">
        <v>527</v>
      </c>
      <c r="C210" s="16" t="s">
        <v>528</v>
      </c>
      <c r="E210" s="16" t="s">
        <v>706</v>
      </c>
      <c r="F210" s="74">
        <v>169</v>
      </c>
      <c r="G210">
        <f t="shared" si="8"/>
        <v>2005</v>
      </c>
      <c r="H210" s="177">
        <f t="shared" si="9"/>
        <v>38353</v>
      </c>
      <c r="I210">
        <f t="shared" si="10"/>
        <v>2966</v>
      </c>
      <c r="J210" s="176">
        <f t="shared" si="11"/>
        <v>38353</v>
      </c>
    </row>
    <row r="211" spans="1:10" ht="12.75">
      <c r="A211" s="16" t="s">
        <v>480</v>
      </c>
      <c r="B211" s="16" t="s">
        <v>530</v>
      </c>
      <c r="C211" s="16" t="s">
        <v>397</v>
      </c>
      <c r="E211" s="16" t="s">
        <v>707</v>
      </c>
      <c r="F211" s="74">
        <v>170</v>
      </c>
      <c r="G211">
        <f t="shared" si="8"/>
        <v>2005</v>
      </c>
      <c r="H211" s="177">
        <f t="shared" si="9"/>
        <v>38384</v>
      </c>
      <c r="I211">
        <f t="shared" si="10"/>
        <v>2972</v>
      </c>
      <c r="J211" s="176">
        <f t="shared" si="11"/>
        <v>38384</v>
      </c>
    </row>
    <row r="212" spans="1:10" ht="12.75">
      <c r="A212" s="16" t="s">
        <v>480</v>
      </c>
      <c r="B212" s="16" t="s">
        <v>532</v>
      </c>
      <c r="C212" s="16" t="s">
        <v>533</v>
      </c>
      <c r="E212" s="16" t="s">
        <v>708</v>
      </c>
      <c r="F212" s="74">
        <v>171</v>
      </c>
      <c r="G212">
        <f t="shared" si="8"/>
        <v>2005</v>
      </c>
      <c r="H212" s="177">
        <f t="shared" si="9"/>
        <v>38412</v>
      </c>
      <c r="I212">
        <f t="shared" si="10"/>
        <v>2974</v>
      </c>
      <c r="J212" s="176">
        <f t="shared" si="11"/>
        <v>38412</v>
      </c>
    </row>
    <row r="213" spans="1:10" ht="12.75">
      <c r="A213" s="16" t="s">
        <v>480</v>
      </c>
      <c r="B213" s="16" t="s">
        <v>534</v>
      </c>
      <c r="C213" s="16" t="s">
        <v>535</v>
      </c>
      <c r="E213" s="16" t="s">
        <v>708</v>
      </c>
      <c r="F213" s="74">
        <v>172</v>
      </c>
      <c r="G213">
        <f t="shared" si="8"/>
        <v>2005</v>
      </c>
      <c r="H213" s="177">
        <f t="shared" si="9"/>
        <v>38443</v>
      </c>
      <c r="I213">
        <f t="shared" si="10"/>
        <v>2974</v>
      </c>
      <c r="J213" s="176">
        <f t="shared" si="11"/>
        <v>38443</v>
      </c>
    </row>
    <row r="214" spans="1:10" ht="12.75">
      <c r="A214" s="16" t="s">
        <v>480</v>
      </c>
      <c r="B214" s="16" t="s">
        <v>536</v>
      </c>
      <c r="C214" s="16" t="s">
        <v>348</v>
      </c>
      <c r="E214" s="16" t="s">
        <v>709</v>
      </c>
      <c r="F214" s="74">
        <v>173</v>
      </c>
      <c r="G214">
        <f t="shared" si="8"/>
        <v>2005</v>
      </c>
      <c r="H214" s="177">
        <f t="shared" si="9"/>
        <v>38473</v>
      </c>
      <c r="I214">
        <f t="shared" si="10"/>
        <v>2980</v>
      </c>
      <c r="J214" s="176">
        <f t="shared" si="11"/>
        <v>38473</v>
      </c>
    </row>
    <row r="215" spans="1:10" ht="12.75">
      <c r="A215" s="16" t="s">
        <v>480</v>
      </c>
      <c r="B215" s="16" t="s">
        <v>538</v>
      </c>
      <c r="C215" s="16" t="s">
        <v>539</v>
      </c>
      <c r="E215" s="16" t="s">
        <v>710</v>
      </c>
      <c r="F215" s="74">
        <v>174</v>
      </c>
      <c r="G215">
        <f t="shared" si="8"/>
        <v>2005</v>
      </c>
      <c r="H215" s="177">
        <f t="shared" si="9"/>
        <v>38504</v>
      </c>
      <c r="I215">
        <f t="shared" si="10"/>
        <v>2987</v>
      </c>
      <c r="J215" s="176">
        <f t="shared" si="11"/>
        <v>38504</v>
      </c>
    </row>
    <row r="216" spans="1:10" ht="12.75">
      <c r="A216" s="16" t="s">
        <v>480</v>
      </c>
      <c r="B216" s="16" t="s">
        <v>541</v>
      </c>
      <c r="C216" s="16" t="s">
        <v>542</v>
      </c>
      <c r="E216" s="16" t="s">
        <v>711</v>
      </c>
      <c r="F216" s="74">
        <v>175</v>
      </c>
      <c r="G216">
        <f t="shared" si="8"/>
        <v>2005</v>
      </c>
      <c r="H216" s="177">
        <f t="shared" si="9"/>
        <v>38534</v>
      </c>
      <c r="I216">
        <f t="shared" si="10"/>
        <v>2988</v>
      </c>
      <c r="J216" s="176">
        <f t="shared" si="11"/>
        <v>38534</v>
      </c>
    </row>
    <row r="217" spans="1:10" ht="12.75">
      <c r="A217" s="16" t="s">
        <v>480</v>
      </c>
      <c r="B217" s="16" t="s">
        <v>544</v>
      </c>
      <c r="C217" s="16" t="s">
        <v>545</v>
      </c>
      <c r="E217" s="16" t="s">
        <v>712</v>
      </c>
      <c r="F217" s="74">
        <v>176</v>
      </c>
      <c r="G217">
        <f t="shared" si="8"/>
        <v>2005</v>
      </c>
      <c r="H217" s="177">
        <f t="shared" si="9"/>
        <v>38565</v>
      </c>
      <c r="I217">
        <f t="shared" si="10"/>
        <v>2990</v>
      </c>
      <c r="J217" s="176">
        <f t="shared" si="11"/>
        <v>38565</v>
      </c>
    </row>
    <row r="218" spans="1:10" ht="12.75">
      <c r="A218" s="16" t="s">
        <v>480</v>
      </c>
      <c r="B218" s="16" t="s">
        <v>547</v>
      </c>
      <c r="C218" s="16" t="s">
        <v>548</v>
      </c>
      <c r="E218" s="16" t="s">
        <v>711</v>
      </c>
      <c r="F218" s="74">
        <v>177</v>
      </c>
      <c r="G218">
        <f t="shared" si="8"/>
        <v>2005</v>
      </c>
      <c r="H218" s="177">
        <f t="shared" si="9"/>
        <v>38596</v>
      </c>
      <c r="I218">
        <f t="shared" si="10"/>
        <v>2988</v>
      </c>
      <c r="J218" s="176">
        <f t="shared" si="11"/>
        <v>38596</v>
      </c>
    </row>
    <row r="219" spans="1:10" ht="12.75">
      <c r="A219" s="16" t="s">
        <v>480</v>
      </c>
      <c r="B219" s="16" t="s">
        <v>550</v>
      </c>
      <c r="C219" s="16" t="s">
        <v>551</v>
      </c>
      <c r="E219" s="16" t="s">
        <v>713</v>
      </c>
      <c r="F219" s="74">
        <v>178</v>
      </c>
      <c r="G219">
        <f t="shared" si="8"/>
        <v>2005</v>
      </c>
      <c r="H219" s="177">
        <f t="shared" si="9"/>
        <v>38626</v>
      </c>
      <c r="I219">
        <f t="shared" si="10"/>
        <v>2985</v>
      </c>
      <c r="J219" s="176">
        <f t="shared" si="11"/>
        <v>38626</v>
      </c>
    </row>
    <row r="220" spans="1:10" ht="12.75">
      <c r="A220" s="16" t="s">
        <v>480</v>
      </c>
      <c r="B220" s="16" t="s">
        <v>553</v>
      </c>
      <c r="C220" s="16" t="s">
        <v>554</v>
      </c>
      <c r="E220" s="16" t="s">
        <v>711</v>
      </c>
      <c r="F220" s="74">
        <v>179</v>
      </c>
      <c r="G220">
        <f t="shared" si="8"/>
        <v>2005</v>
      </c>
      <c r="H220" s="177">
        <f t="shared" si="9"/>
        <v>38657</v>
      </c>
      <c r="I220">
        <f t="shared" si="10"/>
        <v>2988</v>
      </c>
      <c r="J220" s="176">
        <f t="shared" si="11"/>
        <v>38657</v>
      </c>
    </row>
    <row r="221" spans="1:10" ht="12.75">
      <c r="A221" s="16" t="s">
        <v>480</v>
      </c>
      <c r="B221" s="16" t="s">
        <v>556</v>
      </c>
      <c r="C221" s="16" t="s">
        <v>557</v>
      </c>
      <c r="E221" s="16" t="s">
        <v>714</v>
      </c>
      <c r="F221" s="74">
        <v>180</v>
      </c>
      <c r="G221">
        <f t="shared" si="8"/>
        <v>2005</v>
      </c>
      <c r="H221" s="177">
        <f t="shared" si="9"/>
        <v>38687</v>
      </c>
      <c r="I221">
        <f t="shared" si="10"/>
        <v>2989</v>
      </c>
      <c r="J221" s="176">
        <f t="shared" si="11"/>
        <v>38687</v>
      </c>
    </row>
    <row r="222" spans="1:10" ht="12.75">
      <c r="A222" s="16" t="s">
        <v>484</v>
      </c>
      <c r="B222" s="16" t="s">
        <v>527</v>
      </c>
      <c r="C222" s="16" t="s">
        <v>528</v>
      </c>
      <c r="E222" s="16" t="s">
        <v>715</v>
      </c>
      <c r="F222" s="74">
        <v>181</v>
      </c>
      <c r="G222">
        <f t="shared" si="8"/>
        <v>2006</v>
      </c>
      <c r="H222" s="177">
        <f t="shared" si="9"/>
        <v>38718</v>
      </c>
      <c r="I222">
        <f t="shared" si="10"/>
        <v>2998</v>
      </c>
      <c r="J222" s="176">
        <f t="shared" si="11"/>
        <v>38718</v>
      </c>
    </row>
    <row r="223" spans="1:10" ht="12.75">
      <c r="A223" s="16" t="s">
        <v>484</v>
      </c>
      <c r="B223" s="16" t="s">
        <v>530</v>
      </c>
      <c r="C223" s="16" t="s">
        <v>397</v>
      </c>
      <c r="E223" s="16" t="s">
        <v>716</v>
      </c>
      <c r="F223" s="74">
        <v>182</v>
      </c>
      <c r="G223">
        <f t="shared" si="8"/>
        <v>2006</v>
      </c>
      <c r="H223" s="177">
        <f t="shared" si="9"/>
        <v>38749</v>
      </c>
      <c r="I223">
        <f t="shared" si="10"/>
        <v>2999</v>
      </c>
      <c r="J223" s="176">
        <f t="shared" si="11"/>
        <v>38749</v>
      </c>
    </row>
    <row r="224" spans="1:10" ht="12.75">
      <c r="A224" s="16" t="s">
        <v>484</v>
      </c>
      <c r="B224" s="16" t="s">
        <v>532</v>
      </c>
      <c r="C224" s="16" t="s">
        <v>533</v>
      </c>
      <c r="E224" s="16" t="s">
        <v>717</v>
      </c>
      <c r="F224" s="74">
        <v>183</v>
      </c>
      <c r="G224">
        <f t="shared" si="8"/>
        <v>2006</v>
      </c>
      <c r="H224" s="177">
        <f t="shared" si="9"/>
        <v>38777</v>
      </c>
      <c r="I224">
        <f t="shared" si="10"/>
        <v>3003</v>
      </c>
      <c r="J224" s="176">
        <f t="shared" si="11"/>
        <v>38777</v>
      </c>
    </row>
    <row r="225" spans="1:10" ht="12.75">
      <c r="A225" s="16" t="s">
        <v>484</v>
      </c>
      <c r="B225" s="16" t="s">
        <v>534</v>
      </c>
      <c r="C225" s="16" t="s">
        <v>535</v>
      </c>
      <c r="E225" s="16" t="s">
        <v>717</v>
      </c>
      <c r="F225" s="74">
        <v>184</v>
      </c>
      <c r="G225">
        <f t="shared" si="8"/>
        <v>2006</v>
      </c>
      <c r="H225" s="177">
        <f t="shared" si="9"/>
        <v>38808</v>
      </c>
      <c r="I225">
        <f t="shared" si="10"/>
        <v>3003</v>
      </c>
      <c r="J225" s="176">
        <f t="shared" si="11"/>
        <v>38808</v>
      </c>
    </row>
    <row r="226" spans="1:10" ht="12.75">
      <c r="A226" s="16" t="s">
        <v>484</v>
      </c>
      <c r="B226" s="16" t="s">
        <v>536</v>
      </c>
      <c r="C226" s="16" t="s">
        <v>348</v>
      </c>
      <c r="E226" s="16" t="s">
        <v>717</v>
      </c>
      <c r="F226" s="74">
        <v>185</v>
      </c>
      <c r="G226">
        <f t="shared" si="8"/>
        <v>2006</v>
      </c>
      <c r="H226" s="177">
        <f t="shared" si="9"/>
        <v>38838</v>
      </c>
      <c r="I226">
        <f t="shared" si="10"/>
        <v>3003</v>
      </c>
      <c r="J226" s="176">
        <f t="shared" si="11"/>
        <v>38838</v>
      </c>
    </row>
    <row r="227" spans="1:10" ht="12.75">
      <c r="A227" s="16" t="s">
        <v>484</v>
      </c>
      <c r="B227" s="16" t="s">
        <v>538</v>
      </c>
      <c r="C227" s="16" t="s">
        <v>539</v>
      </c>
      <c r="E227" s="16" t="s">
        <v>717</v>
      </c>
      <c r="F227" s="74">
        <v>186</v>
      </c>
      <c r="G227">
        <f t="shared" si="8"/>
        <v>2006</v>
      </c>
      <c r="H227" s="177">
        <f t="shared" si="9"/>
        <v>38869</v>
      </c>
      <c r="I227">
        <f t="shared" si="10"/>
        <v>3003</v>
      </c>
      <c r="J227" s="176">
        <f t="shared" si="11"/>
        <v>38869</v>
      </c>
    </row>
    <row r="228" spans="1:10" ht="12.75">
      <c r="A228" s="16" t="s">
        <v>484</v>
      </c>
      <c r="B228" s="16" t="s">
        <v>541</v>
      </c>
      <c r="C228" s="16" t="s">
        <v>542</v>
      </c>
      <c r="E228" s="16" t="s">
        <v>716</v>
      </c>
      <c r="F228" s="74">
        <v>187</v>
      </c>
      <c r="G228">
        <f t="shared" si="8"/>
        <v>2006</v>
      </c>
      <c r="H228" s="177">
        <f t="shared" si="9"/>
        <v>38899</v>
      </c>
      <c r="I228">
        <f t="shared" si="10"/>
        <v>2999</v>
      </c>
      <c r="J228" s="176">
        <f t="shared" si="11"/>
        <v>38899</v>
      </c>
    </row>
    <row r="229" spans="1:10" ht="12.75">
      <c r="A229" s="16" t="s">
        <v>484</v>
      </c>
      <c r="B229" s="16" t="s">
        <v>544</v>
      </c>
      <c r="C229" s="16" t="s">
        <v>545</v>
      </c>
      <c r="E229" s="16" t="s">
        <v>716</v>
      </c>
      <c r="F229" s="74">
        <v>188</v>
      </c>
      <c r="G229">
        <f t="shared" si="8"/>
        <v>2006</v>
      </c>
      <c r="H229" s="177">
        <f t="shared" si="9"/>
        <v>38930</v>
      </c>
      <c r="I229">
        <f t="shared" si="10"/>
        <v>2999</v>
      </c>
      <c r="J229" s="176">
        <f t="shared" si="11"/>
        <v>38930</v>
      </c>
    </row>
    <row r="230" spans="1:10" ht="12.75">
      <c r="A230" s="16" t="s">
        <v>484</v>
      </c>
      <c r="B230" s="16" t="s">
        <v>547</v>
      </c>
      <c r="C230" s="16" t="s">
        <v>548</v>
      </c>
      <c r="E230" s="16" t="s">
        <v>717</v>
      </c>
      <c r="F230" s="74">
        <v>189</v>
      </c>
      <c r="G230">
        <f t="shared" si="8"/>
        <v>2006</v>
      </c>
      <c r="H230" s="177">
        <f t="shared" si="9"/>
        <v>38961</v>
      </c>
      <c r="I230">
        <f t="shared" si="10"/>
        <v>3003</v>
      </c>
      <c r="J230" s="176">
        <f t="shared" si="11"/>
        <v>38961</v>
      </c>
    </row>
    <row r="231" spans="1:10" ht="12.75">
      <c r="A231" s="16" t="s">
        <v>484</v>
      </c>
      <c r="B231" s="16" t="s">
        <v>550</v>
      </c>
      <c r="C231" s="16" t="s">
        <v>551</v>
      </c>
      <c r="E231" s="16" t="s">
        <v>718</v>
      </c>
      <c r="F231" s="74">
        <v>190</v>
      </c>
      <c r="G231">
        <f t="shared" si="8"/>
        <v>2006</v>
      </c>
      <c r="H231" s="177">
        <f t="shared" si="9"/>
        <v>38991</v>
      </c>
      <c r="I231">
        <f t="shared" si="10"/>
        <v>3010</v>
      </c>
      <c r="J231" s="176">
        <f t="shared" si="11"/>
        <v>38991</v>
      </c>
    </row>
    <row r="232" spans="1:10" ht="12.75">
      <c r="A232" s="16" t="s">
        <v>484</v>
      </c>
      <c r="B232" s="16" t="s">
        <v>553</v>
      </c>
      <c r="C232" s="16" t="s">
        <v>554</v>
      </c>
      <c r="E232" s="16" t="s">
        <v>719</v>
      </c>
      <c r="F232" s="74">
        <v>191</v>
      </c>
      <c r="G232">
        <f t="shared" si="8"/>
        <v>2006</v>
      </c>
      <c r="H232" s="177">
        <f t="shared" si="9"/>
        <v>39022</v>
      </c>
      <c r="I232">
        <f t="shared" si="10"/>
        <v>3012</v>
      </c>
      <c r="J232" s="176">
        <f t="shared" si="11"/>
        <v>39022</v>
      </c>
    </row>
    <row r="233" spans="1:10" ht="12.75">
      <c r="A233" s="16" t="s">
        <v>484</v>
      </c>
      <c r="B233" s="16" t="s">
        <v>556</v>
      </c>
      <c r="C233" s="16" t="s">
        <v>557</v>
      </c>
      <c r="E233" s="16" t="s">
        <v>720</v>
      </c>
      <c r="F233" s="74">
        <v>192</v>
      </c>
      <c r="G233">
        <f t="shared" si="8"/>
        <v>2006</v>
      </c>
      <c r="H233" s="177">
        <f t="shared" si="9"/>
        <v>39052</v>
      </c>
      <c r="I233">
        <f t="shared" si="10"/>
        <v>3014</v>
      </c>
      <c r="J233" s="176">
        <f t="shared" si="11"/>
        <v>39052</v>
      </c>
    </row>
    <row r="234" spans="1:10" ht="12.75">
      <c r="A234" s="16" t="s">
        <v>488</v>
      </c>
      <c r="B234" s="16" t="s">
        <v>527</v>
      </c>
      <c r="C234" s="16" t="s">
        <v>528</v>
      </c>
      <c r="E234" s="16" t="s">
        <v>721</v>
      </c>
      <c r="F234" s="74">
        <v>193</v>
      </c>
      <c r="G234">
        <f t="shared" si="8"/>
        <v>2007</v>
      </c>
      <c r="H234" s="177">
        <f t="shared" si="9"/>
        <v>39083</v>
      </c>
      <c r="I234">
        <f t="shared" si="10"/>
        <v>3015</v>
      </c>
      <c r="J234" s="176">
        <f t="shared" si="11"/>
        <v>39083</v>
      </c>
    </row>
    <row r="235" spans="1:10" ht="12.75">
      <c r="A235" s="16" t="s">
        <v>488</v>
      </c>
      <c r="B235" s="16" t="s">
        <v>530</v>
      </c>
      <c r="C235" s="16" t="s">
        <v>397</v>
      </c>
      <c r="E235" s="16" t="s">
        <v>722</v>
      </c>
      <c r="F235" s="74">
        <v>194</v>
      </c>
      <c r="G235">
        <f aca="true" t="shared" si="12" ref="G235:G298">VALUE(A235)</f>
        <v>2007</v>
      </c>
      <c r="H235" s="177">
        <f aca="true" t="shared" si="13" ref="H235:H298">IF(ISBLANK(A235),"",J235)</f>
        <v>39114</v>
      </c>
      <c r="I235">
        <f aca="true" t="shared" si="14" ref="I235:I298">IF(ISBLANK(E235),NA(),VALUE(E235))</f>
        <v>3013</v>
      </c>
      <c r="J235" s="176">
        <f aca="true" t="shared" si="15" ref="J235:J298">DATE(G235,B235,1)</f>
        <v>39114</v>
      </c>
    </row>
    <row r="236" spans="1:10" ht="12.75">
      <c r="A236" s="16" t="s">
        <v>488</v>
      </c>
      <c r="B236" s="16" t="s">
        <v>532</v>
      </c>
      <c r="C236" s="16" t="s">
        <v>533</v>
      </c>
      <c r="E236" s="16" t="s">
        <v>723</v>
      </c>
      <c r="F236" s="74">
        <v>195</v>
      </c>
      <c r="G236">
        <f t="shared" si="12"/>
        <v>2007</v>
      </c>
      <c r="H236" s="177">
        <f t="shared" si="13"/>
        <v>39142</v>
      </c>
      <c r="I236">
        <f t="shared" si="14"/>
        <v>3016</v>
      </c>
      <c r="J236" s="176">
        <f t="shared" si="15"/>
        <v>39142</v>
      </c>
    </row>
    <row r="237" spans="1:10" ht="12.75">
      <c r="A237" s="16" t="s">
        <v>488</v>
      </c>
      <c r="B237" s="16" t="s">
        <v>534</v>
      </c>
      <c r="C237" s="16" t="s">
        <v>535</v>
      </c>
      <c r="E237" s="16" t="s">
        <v>724</v>
      </c>
      <c r="F237" s="74">
        <v>196</v>
      </c>
      <c r="G237">
        <f t="shared" si="12"/>
        <v>2007</v>
      </c>
      <c r="H237" s="177">
        <f t="shared" si="13"/>
        <v>39173</v>
      </c>
      <c r="I237">
        <f t="shared" si="14"/>
        <v>3018</v>
      </c>
      <c r="J237" s="176">
        <f t="shared" si="15"/>
        <v>39173</v>
      </c>
    </row>
    <row r="238" spans="1:10" ht="12.75">
      <c r="A238" s="16" t="s">
        <v>488</v>
      </c>
      <c r="B238" s="16" t="s">
        <v>536</v>
      </c>
      <c r="C238" s="16" t="s">
        <v>348</v>
      </c>
      <c r="E238" s="16" t="s">
        <v>725</v>
      </c>
      <c r="F238" s="74">
        <v>197</v>
      </c>
      <c r="G238">
        <f t="shared" si="12"/>
        <v>2007</v>
      </c>
      <c r="H238" s="177">
        <f t="shared" si="13"/>
        <v>39203</v>
      </c>
      <c r="I238">
        <f t="shared" si="14"/>
        <v>3023</v>
      </c>
      <c r="J238" s="176">
        <f t="shared" si="15"/>
        <v>39203</v>
      </c>
    </row>
    <row r="239" spans="1:10" ht="12.75">
      <c r="A239" s="16" t="s">
        <v>488</v>
      </c>
      <c r="B239" s="16" t="s">
        <v>538</v>
      </c>
      <c r="C239" s="16" t="s">
        <v>539</v>
      </c>
      <c r="E239" s="16" t="s">
        <v>726</v>
      </c>
      <c r="F239" s="74">
        <v>198</v>
      </c>
      <c r="G239">
        <f t="shared" si="12"/>
        <v>2007</v>
      </c>
      <c r="H239" s="177">
        <f t="shared" si="13"/>
        <v>39234</v>
      </c>
      <c r="I239">
        <f t="shared" si="14"/>
        <v>3024</v>
      </c>
      <c r="J239" s="176">
        <f t="shared" si="15"/>
        <v>39234</v>
      </c>
    </row>
    <row r="240" spans="1:10" ht="12.75">
      <c r="A240" s="16" t="s">
        <v>488</v>
      </c>
      <c r="B240" s="16" t="s">
        <v>541</v>
      </c>
      <c r="C240" s="16" t="s">
        <v>542</v>
      </c>
      <c r="E240" s="16" t="s">
        <v>727</v>
      </c>
      <c r="F240" s="74">
        <v>199</v>
      </c>
      <c r="G240">
        <f t="shared" si="12"/>
        <v>2007</v>
      </c>
      <c r="H240" s="177">
        <f t="shared" si="13"/>
        <v>39264</v>
      </c>
      <c r="I240">
        <f t="shared" si="14"/>
        <v>3028</v>
      </c>
      <c r="J240" s="176">
        <f t="shared" si="15"/>
        <v>39264</v>
      </c>
    </row>
    <row r="241" spans="1:10" ht="12.75">
      <c r="A241" s="16" t="s">
        <v>488</v>
      </c>
      <c r="B241" s="16" t="s">
        <v>544</v>
      </c>
      <c r="C241" s="16" t="s">
        <v>545</v>
      </c>
      <c r="E241" s="16" t="s">
        <v>728</v>
      </c>
      <c r="F241" s="74">
        <v>200</v>
      </c>
      <c r="G241">
        <f t="shared" si="12"/>
        <v>2007</v>
      </c>
      <c r="H241" s="177">
        <f t="shared" si="13"/>
        <v>39295</v>
      </c>
      <c r="I241">
        <f t="shared" si="14"/>
        <v>3034</v>
      </c>
      <c r="J241" s="176">
        <f t="shared" si="15"/>
        <v>39295</v>
      </c>
    </row>
    <row r="242" spans="1:10" ht="12.75">
      <c r="A242" s="16" t="s">
        <v>488</v>
      </c>
      <c r="B242" s="16" t="s">
        <v>547</v>
      </c>
      <c r="C242" s="16" t="s">
        <v>548</v>
      </c>
      <c r="E242" s="16" t="s">
        <v>728</v>
      </c>
      <c r="F242" s="74">
        <v>201</v>
      </c>
      <c r="G242">
        <f t="shared" si="12"/>
        <v>2007</v>
      </c>
      <c r="H242" s="177">
        <f t="shared" si="13"/>
        <v>39326</v>
      </c>
      <c r="I242">
        <f t="shared" si="14"/>
        <v>3034</v>
      </c>
      <c r="J242" s="176">
        <f t="shared" si="15"/>
        <v>39326</v>
      </c>
    </row>
    <row r="243" spans="1:10" ht="12.75">
      <c r="A243" s="16" t="s">
        <v>488</v>
      </c>
      <c r="B243" s="16" t="s">
        <v>550</v>
      </c>
      <c r="C243" s="16" t="s">
        <v>551</v>
      </c>
      <c r="E243" s="16" t="s">
        <v>729</v>
      </c>
      <c r="F243" s="74">
        <v>202</v>
      </c>
      <c r="G243">
        <f t="shared" si="12"/>
        <v>2007</v>
      </c>
      <c r="H243" s="177">
        <f t="shared" si="13"/>
        <v>39356</v>
      </c>
      <c r="I243">
        <f t="shared" si="14"/>
        <v>3038</v>
      </c>
      <c r="J243" s="176">
        <f t="shared" si="15"/>
        <v>39356</v>
      </c>
    </row>
    <row r="244" spans="1:10" ht="12.75">
      <c r="A244" s="16" t="s">
        <v>488</v>
      </c>
      <c r="B244" s="16" t="s">
        <v>553</v>
      </c>
      <c r="C244" s="16" t="s">
        <v>554</v>
      </c>
      <c r="E244" s="16" t="s">
        <v>730</v>
      </c>
      <c r="F244" s="74">
        <v>203</v>
      </c>
      <c r="G244">
        <f t="shared" si="12"/>
        <v>2007</v>
      </c>
      <c r="H244" s="177">
        <f t="shared" si="13"/>
        <v>39387</v>
      </c>
      <c r="I244">
        <f t="shared" si="14"/>
        <v>3039</v>
      </c>
      <c r="J244" s="176">
        <f t="shared" si="15"/>
        <v>39387</v>
      </c>
    </row>
    <row r="245" spans="1:10" ht="12.75">
      <c r="A245" s="16" t="s">
        <v>488</v>
      </c>
      <c r="B245" s="16" t="s">
        <v>556</v>
      </c>
      <c r="C245" s="16" t="s">
        <v>557</v>
      </c>
      <c r="E245" s="16" t="s">
        <v>731</v>
      </c>
      <c r="F245" s="74">
        <v>204</v>
      </c>
      <c r="G245">
        <f t="shared" si="12"/>
        <v>2007</v>
      </c>
      <c r="H245" s="177">
        <f t="shared" si="13"/>
        <v>39417</v>
      </c>
      <c r="I245">
        <f t="shared" si="14"/>
        <v>3031</v>
      </c>
      <c r="J245" s="176">
        <f t="shared" si="15"/>
        <v>39417</v>
      </c>
    </row>
    <row r="246" spans="1:10" ht="12.75">
      <c r="A246" s="16" t="s">
        <v>492</v>
      </c>
      <c r="B246" s="16" t="s">
        <v>527</v>
      </c>
      <c r="C246" s="16" t="s">
        <v>528</v>
      </c>
      <c r="E246" s="16" t="s">
        <v>732</v>
      </c>
      <c r="F246" s="74">
        <v>205</v>
      </c>
      <c r="G246">
        <f t="shared" si="12"/>
        <v>2008</v>
      </c>
      <c r="H246" s="177">
        <f t="shared" si="13"/>
        <v>39448</v>
      </c>
      <c r="I246">
        <f t="shared" si="14"/>
        <v>3030</v>
      </c>
      <c r="J246" s="176">
        <f t="shared" si="15"/>
        <v>39448</v>
      </c>
    </row>
    <row r="247" spans="1:10" ht="12.75">
      <c r="A247" s="16" t="s">
        <v>492</v>
      </c>
      <c r="B247" s="16" t="s">
        <v>530</v>
      </c>
      <c r="C247" s="16" t="s">
        <v>397</v>
      </c>
      <c r="E247" s="16" t="s">
        <v>733</v>
      </c>
      <c r="F247" s="74">
        <v>206</v>
      </c>
      <c r="G247">
        <f t="shared" si="12"/>
        <v>2008</v>
      </c>
      <c r="H247" s="177">
        <f t="shared" si="13"/>
        <v>39479</v>
      </c>
      <c r="I247">
        <f t="shared" si="14"/>
        <v>3033</v>
      </c>
      <c r="J247" s="176">
        <f t="shared" si="15"/>
        <v>39479</v>
      </c>
    </row>
    <row r="248" spans="1:10" ht="12.75">
      <c r="A248" s="16" t="s">
        <v>492</v>
      </c>
      <c r="B248" s="16" t="s">
        <v>532</v>
      </c>
      <c r="C248" s="16" t="s">
        <v>533</v>
      </c>
      <c r="E248" s="16" t="s">
        <v>734</v>
      </c>
      <c r="F248" s="74">
        <v>207</v>
      </c>
      <c r="G248">
        <f t="shared" si="12"/>
        <v>2008</v>
      </c>
      <c r="H248" s="177">
        <f t="shared" si="13"/>
        <v>39508</v>
      </c>
      <c r="I248">
        <f t="shared" si="14"/>
        <v>3026</v>
      </c>
      <c r="J248" s="176">
        <f t="shared" si="15"/>
        <v>39508</v>
      </c>
    </row>
    <row r="249" spans="1:10" ht="12.75">
      <c r="A249" s="16" t="s">
        <v>492</v>
      </c>
      <c r="B249" s="16" t="s">
        <v>534</v>
      </c>
      <c r="C249" s="16" t="s">
        <v>535</v>
      </c>
      <c r="E249" s="16" t="s">
        <v>734</v>
      </c>
      <c r="F249" s="74">
        <v>208</v>
      </c>
      <c r="G249">
        <f t="shared" si="12"/>
        <v>2008</v>
      </c>
      <c r="H249" s="177">
        <f t="shared" si="13"/>
        <v>39539</v>
      </c>
      <c r="I249">
        <f t="shared" si="14"/>
        <v>3026</v>
      </c>
      <c r="J249" s="176">
        <f t="shared" si="15"/>
        <v>39539</v>
      </c>
    </row>
    <row r="250" spans="1:10" ht="12.75">
      <c r="A250" s="16" t="s">
        <v>492</v>
      </c>
      <c r="B250" s="16" t="s">
        <v>536</v>
      </c>
      <c r="C250" s="16" t="s">
        <v>348</v>
      </c>
      <c r="E250" s="16" t="s">
        <v>735</v>
      </c>
      <c r="F250" s="74">
        <v>209</v>
      </c>
      <c r="G250">
        <f t="shared" si="12"/>
        <v>2008</v>
      </c>
      <c r="H250" s="177">
        <f t="shared" si="13"/>
        <v>39569</v>
      </c>
      <c r="I250">
        <f t="shared" si="14"/>
        <v>3020</v>
      </c>
      <c r="J250" s="176">
        <f t="shared" si="15"/>
        <v>39569</v>
      </c>
    </row>
    <row r="251" spans="1:10" ht="12.75">
      <c r="A251" s="16" t="s">
        <v>492</v>
      </c>
      <c r="B251" s="16" t="s">
        <v>538</v>
      </c>
      <c r="C251" s="16" t="s">
        <v>539</v>
      </c>
      <c r="E251" s="16" t="s">
        <v>736</v>
      </c>
      <c r="F251" s="74">
        <v>210</v>
      </c>
      <c r="G251">
        <f t="shared" si="12"/>
        <v>2008</v>
      </c>
      <c r="H251" s="177">
        <f t="shared" si="13"/>
        <v>39600</v>
      </c>
      <c r="I251">
        <f t="shared" si="14"/>
        <v>3011</v>
      </c>
      <c r="J251" s="176">
        <f t="shared" si="15"/>
        <v>39600</v>
      </c>
    </row>
    <row r="252" spans="1:10" ht="12.75">
      <c r="A252" s="16" t="s">
        <v>492</v>
      </c>
      <c r="B252" s="16" t="s">
        <v>541</v>
      </c>
      <c r="C252" s="16" t="s">
        <v>542</v>
      </c>
      <c r="E252" s="16" t="s">
        <v>737</v>
      </c>
      <c r="F252" s="74">
        <v>211</v>
      </c>
      <c r="G252">
        <f t="shared" si="12"/>
        <v>2008</v>
      </c>
      <c r="H252" s="177">
        <f t="shared" si="13"/>
        <v>39630</v>
      </c>
      <c r="I252">
        <f t="shared" si="14"/>
        <v>3006</v>
      </c>
      <c r="J252" s="176">
        <f t="shared" si="15"/>
        <v>39630</v>
      </c>
    </row>
    <row r="253" spans="1:10" ht="12.75">
      <c r="A253" s="16" t="s">
        <v>492</v>
      </c>
      <c r="B253" s="16" t="s">
        <v>544</v>
      </c>
      <c r="C253" s="16" t="s">
        <v>545</v>
      </c>
      <c r="E253" s="16" t="s">
        <v>738</v>
      </c>
      <c r="F253" s="74">
        <v>212</v>
      </c>
      <c r="G253">
        <f t="shared" si="12"/>
        <v>2008</v>
      </c>
      <c r="H253" s="177">
        <f t="shared" si="13"/>
        <v>39661</v>
      </c>
      <c r="I253">
        <f t="shared" si="14"/>
        <v>2996</v>
      </c>
      <c r="J253" s="176">
        <f t="shared" si="15"/>
        <v>39661</v>
      </c>
    </row>
    <row r="254" spans="1:10" ht="12.75">
      <c r="A254" s="16" t="s">
        <v>492</v>
      </c>
      <c r="B254" s="16" t="s">
        <v>547</v>
      </c>
      <c r="C254" s="16" t="s">
        <v>548</v>
      </c>
      <c r="E254" s="16" t="s">
        <v>714</v>
      </c>
      <c r="F254" s="74">
        <v>213</v>
      </c>
      <c r="G254">
        <f t="shared" si="12"/>
        <v>2008</v>
      </c>
      <c r="H254" s="177">
        <f t="shared" si="13"/>
        <v>39692</v>
      </c>
      <c r="I254">
        <f t="shared" si="14"/>
        <v>2989</v>
      </c>
      <c r="J254" s="176">
        <f t="shared" si="15"/>
        <v>39692</v>
      </c>
    </row>
    <row r="255" spans="1:10" ht="12.75">
      <c r="A255" s="16" t="s">
        <v>492</v>
      </c>
      <c r="B255" s="16" t="s">
        <v>550</v>
      </c>
      <c r="C255" s="16" t="s">
        <v>551</v>
      </c>
      <c r="E255" s="16" t="s">
        <v>739</v>
      </c>
      <c r="F255" s="74">
        <v>214</v>
      </c>
      <c r="G255">
        <f t="shared" si="12"/>
        <v>2008</v>
      </c>
      <c r="H255" s="177">
        <f t="shared" si="13"/>
        <v>39722</v>
      </c>
      <c r="I255">
        <f t="shared" si="14"/>
        <v>2983</v>
      </c>
      <c r="J255" s="176">
        <f t="shared" si="15"/>
        <v>39722</v>
      </c>
    </row>
    <row r="256" spans="1:10" ht="12.75">
      <c r="A256" s="16" t="s">
        <v>492</v>
      </c>
      <c r="B256" s="16" t="s">
        <v>553</v>
      </c>
      <c r="C256" s="16" t="s">
        <v>554</v>
      </c>
      <c r="E256" s="16" t="s">
        <v>708</v>
      </c>
      <c r="F256" s="74">
        <v>215</v>
      </c>
      <c r="G256">
        <f t="shared" si="12"/>
        <v>2008</v>
      </c>
      <c r="H256" s="177">
        <f t="shared" si="13"/>
        <v>39753</v>
      </c>
      <c r="I256">
        <f t="shared" si="14"/>
        <v>2974</v>
      </c>
      <c r="J256" s="176">
        <f t="shared" si="15"/>
        <v>39753</v>
      </c>
    </row>
    <row r="257" spans="1:10" ht="12.75">
      <c r="A257" s="16" t="s">
        <v>492</v>
      </c>
      <c r="B257" s="16" t="s">
        <v>556</v>
      </c>
      <c r="C257" s="16" t="s">
        <v>557</v>
      </c>
      <c r="E257" s="16" t="s">
        <v>740</v>
      </c>
      <c r="F257" s="74">
        <v>216</v>
      </c>
      <c r="G257">
        <f t="shared" si="12"/>
        <v>2008</v>
      </c>
      <c r="H257" s="177">
        <f t="shared" si="13"/>
        <v>39783</v>
      </c>
      <c r="I257">
        <f t="shared" si="14"/>
        <v>2976</v>
      </c>
      <c r="J257" s="176">
        <f t="shared" si="15"/>
        <v>39783</v>
      </c>
    </row>
    <row r="258" spans="1:10" ht="12.75">
      <c r="A258" s="16" t="s">
        <v>496</v>
      </c>
      <c r="B258" s="16" t="s">
        <v>527</v>
      </c>
      <c r="C258" s="16" t="s">
        <v>528</v>
      </c>
      <c r="E258" s="16" t="s">
        <v>741</v>
      </c>
      <c r="F258" s="74">
        <v>217</v>
      </c>
      <c r="G258">
        <f t="shared" si="12"/>
        <v>2009</v>
      </c>
      <c r="H258" s="177">
        <f t="shared" si="13"/>
        <v>39814</v>
      </c>
      <c r="I258">
        <f t="shared" si="14"/>
        <v>2968</v>
      </c>
      <c r="J258" s="176">
        <f t="shared" si="15"/>
        <v>39814</v>
      </c>
    </row>
    <row r="259" spans="1:10" ht="12.75">
      <c r="A259" s="16" t="s">
        <v>496</v>
      </c>
      <c r="B259" s="16" t="s">
        <v>530</v>
      </c>
      <c r="C259" s="16" t="s">
        <v>397</v>
      </c>
      <c r="E259" s="16" t="s">
        <v>705</v>
      </c>
      <c r="F259" s="74">
        <v>218</v>
      </c>
      <c r="G259">
        <f t="shared" si="12"/>
        <v>2009</v>
      </c>
      <c r="H259" s="177">
        <f t="shared" si="13"/>
        <v>39845</v>
      </c>
      <c r="I259">
        <f t="shared" si="14"/>
        <v>2964</v>
      </c>
      <c r="J259" s="176">
        <f t="shared" si="15"/>
        <v>39845</v>
      </c>
    </row>
    <row r="260" spans="1:10" ht="12.75">
      <c r="A260" s="16" t="s">
        <v>496</v>
      </c>
      <c r="B260" s="16" t="s">
        <v>532</v>
      </c>
      <c r="C260" s="16" t="s">
        <v>533</v>
      </c>
      <c r="E260" s="16" t="s">
        <v>704</v>
      </c>
      <c r="F260" s="74">
        <v>219</v>
      </c>
      <c r="G260">
        <f t="shared" si="12"/>
        <v>2009</v>
      </c>
      <c r="H260" s="177">
        <f t="shared" si="13"/>
        <v>39873</v>
      </c>
      <c r="I260">
        <f t="shared" si="14"/>
        <v>2958</v>
      </c>
      <c r="J260" s="176">
        <f t="shared" si="15"/>
        <v>39873</v>
      </c>
    </row>
    <row r="261" spans="1:10" ht="12.75">
      <c r="A261" s="16" t="s">
        <v>496</v>
      </c>
      <c r="B261" s="16" t="s">
        <v>534</v>
      </c>
      <c r="C261" s="16" t="s">
        <v>535</v>
      </c>
      <c r="E261" s="16" t="s">
        <v>742</v>
      </c>
      <c r="F261" s="74">
        <v>220</v>
      </c>
      <c r="G261">
        <f t="shared" si="12"/>
        <v>2009</v>
      </c>
      <c r="H261" s="177">
        <f t="shared" si="13"/>
        <v>39904</v>
      </c>
      <c r="I261">
        <f t="shared" si="14"/>
        <v>2956</v>
      </c>
      <c r="J261" s="176">
        <f t="shared" si="15"/>
        <v>39904</v>
      </c>
    </row>
    <row r="262" spans="1:10" ht="12.75">
      <c r="A262" s="16" t="s">
        <v>496</v>
      </c>
      <c r="B262" s="16" t="s">
        <v>536</v>
      </c>
      <c r="C262" s="16" t="s">
        <v>348</v>
      </c>
      <c r="E262" s="16" t="s">
        <v>743</v>
      </c>
      <c r="F262" s="74">
        <v>221</v>
      </c>
      <c r="G262">
        <f t="shared" si="12"/>
        <v>2009</v>
      </c>
      <c r="H262" s="177">
        <f t="shared" si="13"/>
        <v>39934</v>
      </c>
      <c r="I262">
        <f t="shared" si="14"/>
        <v>2953</v>
      </c>
      <c r="J262" s="176">
        <f t="shared" si="15"/>
        <v>39934</v>
      </c>
    </row>
    <row r="263" spans="1:10" ht="12.75">
      <c r="A263" s="16" t="s">
        <v>496</v>
      </c>
      <c r="B263" s="16" t="s">
        <v>538</v>
      </c>
      <c r="C263" s="16" t="s">
        <v>539</v>
      </c>
      <c r="E263" s="16" t="s">
        <v>744</v>
      </c>
      <c r="F263" s="74">
        <v>222</v>
      </c>
      <c r="G263">
        <f t="shared" si="12"/>
        <v>2009</v>
      </c>
      <c r="H263" s="177">
        <f t="shared" si="13"/>
        <v>39965</v>
      </c>
      <c r="I263">
        <f t="shared" si="14"/>
        <v>2955</v>
      </c>
      <c r="J263" s="176">
        <f t="shared" si="15"/>
        <v>39965</v>
      </c>
    </row>
    <row r="264" spans="1:10" ht="12.75">
      <c r="A264" s="16" t="s">
        <v>496</v>
      </c>
      <c r="B264" s="16" t="s">
        <v>541</v>
      </c>
      <c r="C264" s="16" t="s">
        <v>542</v>
      </c>
      <c r="E264" s="16" t="s">
        <v>704</v>
      </c>
      <c r="F264" s="74">
        <v>223</v>
      </c>
      <c r="G264">
        <f t="shared" si="12"/>
        <v>2009</v>
      </c>
      <c r="H264" s="177">
        <f t="shared" si="13"/>
        <v>39995</v>
      </c>
      <c r="I264">
        <f t="shared" si="14"/>
        <v>2958</v>
      </c>
      <c r="J264" s="176">
        <f t="shared" si="15"/>
        <v>39995</v>
      </c>
    </row>
    <row r="265" spans="1:10" ht="12.75">
      <c r="A265" s="16" t="s">
        <v>496</v>
      </c>
      <c r="B265" s="16" t="s">
        <v>544</v>
      </c>
      <c r="C265" s="16" t="s">
        <v>545</v>
      </c>
      <c r="E265" s="16" t="s">
        <v>704</v>
      </c>
      <c r="F265" s="74">
        <v>224</v>
      </c>
      <c r="G265">
        <f t="shared" si="12"/>
        <v>2009</v>
      </c>
      <c r="H265" s="177">
        <f t="shared" si="13"/>
        <v>40026</v>
      </c>
      <c r="I265">
        <f t="shared" si="14"/>
        <v>2958</v>
      </c>
      <c r="J265" s="176">
        <f t="shared" si="15"/>
        <v>40026</v>
      </c>
    </row>
    <row r="266" spans="1:10" ht="12.75">
      <c r="A266" s="16" t="s">
        <v>496</v>
      </c>
      <c r="B266" s="16" t="s">
        <v>547</v>
      </c>
      <c r="C266" s="16" t="s">
        <v>548</v>
      </c>
      <c r="E266" s="16" t="s">
        <v>745</v>
      </c>
      <c r="F266" s="74">
        <v>225</v>
      </c>
      <c r="G266">
        <f t="shared" si="12"/>
        <v>2009</v>
      </c>
      <c r="H266" s="177">
        <f t="shared" si="13"/>
        <v>40057</v>
      </c>
      <c r="I266">
        <f t="shared" si="14"/>
        <v>2961</v>
      </c>
      <c r="J266" s="176">
        <f t="shared" si="15"/>
        <v>40057</v>
      </c>
    </row>
    <row r="267" spans="1:10" ht="12.75">
      <c r="A267" s="16" t="s">
        <v>496</v>
      </c>
      <c r="B267" s="16" t="s">
        <v>550</v>
      </c>
      <c r="C267" s="16" t="s">
        <v>551</v>
      </c>
      <c r="E267" s="16" t="s">
        <v>704</v>
      </c>
      <c r="F267" s="74">
        <v>226</v>
      </c>
      <c r="G267">
        <f t="shared" si="12"/>
        <v>2009</v>
      </c>
      <c r="H267" s="177">
        <f t="shared" si="13"/>
        <v>40087</v>
      </c>
      <c r="I267">
        <f t="shared" si="14"/>
        <v>2958</v>
      </c>
      <c r="J267" s="176">
        <f t="shared" si="15"/>
        <v>40087</v>
      </c>
    </row>
    <row r="268" spans="1:10" ht="12.75">
      <c r="A268" s="16" t="s">
        <v>496</v>
      </c>
      <c r="B268" s="16" t="s">
        <v>553</v>
      </c>
      <c r="C268" s="16" t="s">
        <v>554</v>
      </c>
      <c r="E268" s="16" t="s">
        <v>704</v>
      </c>
      <c r="F268" s="74">
        <v>227</v>
      </c>
      <c r="G268">
        <f t="shared" si="12"/>
        <v>2009</v>
      </c>
      <c r="H268" s="177">
        <f t="shared" si="13"/>
        <v>40118</v>
      </c>
      <c r="I268">
        <f t="shared" si="14"/>
        <v>2958</v>
      </c>
      <c r="J268" s="176">
        <f t="shared" si="15"/>
        <v>40118</v>
      </c>
    </row>
    <row r="269" spans="1:10" ht="12.75">
      <c r="A269" s="16" t="s">
        <v>496</v>
      </c>
      <c r="B269" s="16" t="s">
        <v>556</v>
      </c>
      <c r="C269" s="16" t="s">
        <v>557</v>
      </c>
      <c r="E269" s="16" t="s">
        <v>742</v>
      </c>
      <c r="F269" s="74">
        <v>228</v>
      </c>
      <c r="G269">
        <f t="shared" si="12"/>
        <v>2009</v>
      </c>
      <c r="H269" s="177">
        <f t="shared" si="13"/>
        <v>40148</v>
      </c>
      <c r="I269">
        <f t="shared" si="14"/>
        <v>2956</v>
      </c>
      <c r="J269" s="176">
        <f t="shared" si="15"/>
        <v>40148</v>
      </c>
    </row>
    <row r="270" spans="1:10" ht="12.75">
      <c r="A270" s="16" t="s">
        <v>500</v>
      </c>
      <c r="B270" s="16" t="s">
        <v>527</v>
      </c>
      <c r="C270" s="16" t="s">
        <v>528</v>
      </c>
      <c r="E270" s="16" t="s">
        <v>746</v>
      </c>
      <c r="F270" s="74">
        <v>229</v>
      </c>
      <c r="G270">
        <f t="shared" si="12"/>
        <v>2010</v>
      </c>
      <c r="H270" s="177">
        <f t="shared" si="13"/>
        <v>40179</v>
      </c>
      <c r="I270">
        <f t="shared" si="14"/>
        <v>2951</v>
      </c>
      <c r="J270" s="176">
        <f t="shared" si="15"/>
        <v>40179</v>
      </c>
    </row>
    <row r="271" spans="1:10" ht="12.75">
      <c r="A271" s="16" t="s">
        <v>500</v>
      </c>
      <c r="B271" s="16" t="s">
        <v>530</v>
      </c>
      <c r="C271" s="16" t="s">
        <v>397</v>
      </c>
      <c r="E271" s="16" t="s">
        <v>747</v>
      </c>
      <c r="F271" s="74">
        <v>230</v>
      </c>
      <c r="G271">
        <f t="shared" si="12"/>
        <v>2010</v>
      </c>
      <c r="H271" s="177">
        <f t="shared" si="13"/>
        <v>40210</v>
      </c>
      <c r="I271">
        <f t="shared" si="14"/>
        <v>2944</v>
      </c>
      <c r="J271" s="176">
        <f t="shared" si="15"/>
        <v>40210</v>
      </c>
    </row>
    <row r="272" spans="1:10" ht="12.75">
      <c r="A272" s="16" t="s">
        <v>500</v>
      </c>
      <c r="B272" s="16" t="s">
        <v>532</v>
      </c>
      <c r="C272" s="16" t="s">
        <v>533</v>
      </c>
      <c r="E272" s="16" t="s">
        <v>748</v>
      </c>
      <c r="F272" s="74">
        <v>231</v>
      </c>
      <c r="G272">
        <f t="shared" si="12"/>
        <v>2010</v>
      </c>
      <c r="H272" s="177">
        <f t="shared" si="13"/>
        <v>40238</v>
      </c>
      <c r="I272">
        <f t="shared" si="14"/>
        <v>2949</v>
      </c>
      <c r="J272" s="176">
        <f t="shared" si="15"/>
        <v>40238</v>
      </c>
    </row>
    <row r="273" spans="1:10" ht="12.75">
      <c r="A273" s="16" t="s">
        <v>500</v>
      </c>
      <c r="B273" s="16" t="s">
        <v>534</v>
      </c>
      <c r="C273" s="16" t="s">
        <v>535</v>
      </c>
      <c r="E273" s="16" t="s">
        <v>703</v>
      </c>
      <c r="F273" s="74">
        <v>232</v>
      </c>
      <c r="G273">
        <f t="shared" si="12"/>
        <v>2010</v>
      </c>
      <c r="H273" s="177">
        <f t="shared" si="13"/>
        <v>40269</v>
      </c>
      <c r="I273">
        <f t="shared" si="14"/>
        <v>2952</v>
      </c>
      <c r="J273" s="176">
        <f t="shared" si="15"/>
        <v>40269</v>
      </c>
    </row>
    <row r="274" spans="1:10" ht="12.75">
      <c r="A274" s="16" t="s">
        <v>500</v>
      </c>
      <c r="B274" s="16" t="s">
        <v>536</v>
      </c>
      <c r="C274" s="16" t="s">
        <v>348</v>
      </c>
      <c r="E274" s="16" t="s">
        <v>749</v>
      </c>
      <c r="F274" s="74">
        <v>233</v>
      </c>
      <c r="G274">
        <f t="shared" si="12"/>
        <v>2010</v>
      </c>
      <c r="H274" s="177">
        <f t="shared" si="13"/>
        <v>40299</v>
      </c>
      <c r="I274">
        <f t="shared" si="14"/>
        <v>2950</v>
      </c>
      <c r="J274" s="176">
        <f t="shared" si="15"/>
        <v>40299</v>
      </c>
    </row>
    <row r="275" spans="1:10" ht="12.75">
      <c r="A275" s="16" t="s">
        <v>500</v>
      </c>
      <c r="B275" s="16" t="s">
        <v>538</v>
      </c>
      <c r="C275" s="16" t="s">
        <v>539</v>
      </c>
      <c r="E275" s="16" t="s">
        <v>703</v>
      </c>
      <c r="F275" s="74">
        <v>234</v>
      </c>
      <c r="G275">
        <f t="shared" si="12"/>
        <v>2010</v>
      </c>
      <c r="H275" s="177">
        <f t="shared" si="13"/>
        <v>40330</v>
      </c>
      <c r="I275">
        <f t="shared" si="14"/>
        <v>2952</v>
      </c>
      <c r="J275" s="176">
        <f t="shared" si="15"/>
        <v>40330</v>
      </c>
    </row>
    <row r="276" spans="1:10" ht="12.75">
      <c r="A276" s="16" t="s">
        <v>500</v>
      </c>
      <c r="B276" s="16" t="s">
        <v>541</v>
      </c>
      <c r="C276" s="16" t="s">
        <v>542</v>
      </c>
      <c r="E276" s="16" t="s">
        <v>743</v>
      </c>
      <c r="F276" s="74">
        <v>235</v>
      </c>
      <c r="G276">
        <f t="shared" si="12"/>
        <v>2010</v>
      </c>
      <c r="H276" s="177">
        <f t="shared" si="13"/>
        <v>40360</v>
      </c>
      <c r="I276">
        <f t="shared" si="14"/>
        <v>2953</v>
      </c>
      <c r="J276" s="176">
        <f t="shared" si="15"/>
        <v>40360</v>
      </c>
    </row>
    <row r="277" spans="1:10" ht="12.75">
      <c r="A277" s="16" t="s">
        <v>500</v>
      </c>
      <c r="B277" s="16" t="s">
        <v>544</v>
      </c>
      <c r="C277" s="16" t="s">
        <v>545</v>
      </c>
      <c r="E277" s="16" t="s">
        <v>742</v>
      </c>
      <c r="F277" s="74">
        <v>236</v>
      </c>
      <c r="G277">
        <f t="shared" si="12"/>
        <v>2010</v>
      </c>
      <c r="H277" s="177">
        <f t="shared" si="13"/>
        <v>40391</v>
      </c>
      <c r="I277">
        <f t="shared" si="14"/>
        <v>2956</v>
      </c>
      <c r="J277" s="176">
        <f t="shared" si="15"/>
        <v>40391</v>
      </c>
    </row>
    <row r="278" spans="1:10" ht="12.75">
      <c r="A278" s="16" t="s">
        <v>500</v>
      </c>
      <c r="B278" s="16" t="s">
        <v>547</v>
      </c>
      <c r="C278" s="16" t="s">
        <v>548</v>
      </c>
      <c r="E278" s="16" t="s">
        <v>750</v>
      </c>
      <c r="F278" s="74">
        <v>237</v>
      </c>
      <c r="G278">
        <f t="shared" si="12"/>
        <v>2010</v>
      </c>
      <c r="H278" s="177">
        <f t="shared" si="13"/>
        <v>40422</v>
      </c>
      <c r="I278">
        <f t="shared" si="14"/>
        <v>2959</v>
      </c>
      <c r="J278" s="176">
        <f t="shared" si="15"/>
        <v>40422</v>
      </c>
    </row>
    <row r="279" spans="1:10" ht="12.75">
      <c r="A279" s="16" t="s">
        <v>500</v>
      </c>
      <c r="B279" s="16" t="s">
        <v>550</v>
      </c>
      <c r="C279" s="16" t="s">
        <v>551</v>
      </c>
      <c r="E279" s="16" t="s">
        <v>751</v>
      </c>
      <c r="F279" s="74">
        <v>238</v>
      </c>
      <c r="G279">
        <f t="shared" si="12"/>
        <v>2010</v>
      </c>
      <c r="H279" s="177">
        <f t="shared" si="13"/>
        <v>40452</v>
      </c>
      <c r="I279">
        <f t="shared" si="14"/>
        <v>2963</v>
      </c>
      <c r="J279" s="176">
        <f t="shared" si="15"/>
        <v>40452</v>
      </c>
    </row>
    <row r="280" spans="1:10" ht="12.75">
      <c r="A280" s="16" t="s">
        <v>500</v>
      </c>
      <c r="B280" s="16" t="s">
        <v>553</v>
      </c>
      <c r="C280" s="16" t="s">
        <v>554</v>
      </c>
      <c r="E280" s="16" t="s">
        <v>706</v>
      </c>
      <c r="F280" s="74">
        <v>239</v>
      </c>
      <c r="G280">
        <f t="shared" si="12"/>
        <v>2010</v>
      </c>
      <c r="H280" s="177">
        <f t="shared" si="13"/>
        <v>40483</v>
      </c>
      <c r="I280">
        <f t="shared" si="14"/>
        <v>2966</v>
      </c>
      <c r="J280" s="176">
        <f t="shared" si="15"/>
        <v>40483</v>
      </c>
    </row>
    <row r="281" spans="1:10" ht="12.75">
      <c r="A281" s="16" t="s">
        <v>500</v>
      </c>
      <c r="B281" s="16" t="s">
        <v>556</v>
      </c>
      <c r="C281" s="16" t="s">
        <v>557</v>
      </c>
      <c r="E281" s="16" t="s">
        <v>752</v>
      </c>
      <c r="F281" s="74">
        <v>240</v>
      </c>
      <c r="G281">
        <f t="shared" si="12"/>
        <v>2010</v>
      </c>
      <c r="H281" s="177">
        <f t="shared" si="13"/>
        <v>40513</v>
      </c>
      <c r="I281">
        <f t="shared" si="14"/>
        <v>2967</v>
      </c>
      <c r="J281" s="176">
        <f t="shared" si="15"/>
        <v>40513</v>
      </c>
    </row>
    <row r="282" spans="1:10" ht="12.75">
      <c r="A282" s="16" t="s">
        <v>504</v>
      </c>
      <c r="B282" s="16" t="s">
        <v>527</v>
      </c>
      <c r="C282" s="16" t="s">
        <v>528</v>
      </c>
      <c r="E282" s="16" t="s">
        <v>753</v>
      </c>
      <c r="F282" s="74">
        <v>241</v>
      </c>
      <c r="G282">
        <f t="shared" si="12"/>
        <v>2011</v>
      </c>
      <c r="H282" s="177">
        <f t="shared" si="13"/>
        <v>40544</v>
      </c>
      <c r="I282">
        <f t="shared" si="14"/>
        <v>2970</v>
      </c>
      <c r="J282" s="176">
        <f t="shared" si="15"/>
        <v>40544</v>
      </c>
    </row>
    <row r="283" spans="1:10" ht="12.75">
      <c r="A283" s="16" t="s">
        <v>504</v>
      </c>
      <c r="B283" s="16" t="s">
        <v>530</v>
      </c>
      <c r="C283" s="16" t="s">
        <v>397</v>
      </c>
      <c r="E283" s="16" t="s">
        <v>754</v>
      </c>
      <c r="F283" s="74">
        <v>242</v>
      </c>
      <c r="G283">
        <f t="shared" si="12"/>
        <v>2011</v>
      </c>
      <c r="H283" s="177">
        <f t="shared" si="13"/>
        <v>40575</v>
      </c>
      <c r="I283">
        <f t="shared" si="14"/>
        <v>2973</v>
      </c>
      <c r="J283" s="176">
        <f t="shared" si="15"/>
        <v>40575</v>
      </c>
    </row>
    <row r="284" spans="1:10" ht="12.75">
      <c r="A284" s="16" t="s">
        <v>504</v>
      </c>
      <c r="B284" s="16" t="s">
        <v>532</v>
      </c>
      <c r="C284" s="16" t="s">
        <v>533</v>
      </c>
      <c r="E284" s="16" t="s">
        <v>755</v>
      </c>
      <c r="F284" s="74">
        <v>243</v>
      </c>
      <c r="G284">
        <f t="shared" si="12"/>
        <v>2011</v>
      </c>
      <c r="H284" s="177">
        <f t="shared" si="13"/>
        <v>40603</v>
      </c>
      <c r="I284">
        <f t="shared" si="14"/>
        <v>2971</v>
      </c>
      <c r="J284" s="176">
        <f t="shared" si="15"/>
        <v>40603</v>
      </c>
    </row>
    <row r="285" spans="1:10" ht="12.75">
      <c r="A285" s="16" t="s">
        <v>504</v>
      </c>
      <c r="B285" s="16" t="s">
        <v>534</v>
      </c>
      <c r="C285" s="16" t="s">
        <v>535</v>
      </c>
      <c r="E285" s="16" t="s">
        <v>706</v>
      </c>
      <c r="F285" s="74">
        <v>244</v>
      </c>
      <c r="G285">
        <f t="shared" si="12"/>
        <v>2011</v>
      </c>
      <c r="H285" s="177">
        <f t="shared" si="13"/>
        <v>40634</v>
      </c>
      <c r="I285">
        <f t="shared" si="14"/>
        <v>2966</v>
      </c>
      <c r="J285" s="176">
        <f t="shared" si="15"/>
        <v>40634</v>
      </c>
    </row>
    <row r="286" spans="1:10" ht="12.75">
      <c r="A286" s="16" t="s">
        <v>504</v>
      </c>
      <c r="B286" s="16" t="s">
        <v>536</v>
      </c>
      <c r="C286" s="16" t="s">
        <v>348</v>
      </c>
      <c r="E286" s="16" t="s">
        <v>751</v>
      </c>
      <c r="F286" s="74">
        <v>245</v>
      </c>
      <c r="G286">
        <f t="shared" si="12"/>
        <v>2011</v>
      </c>
      <c r="H286" s="177">
        <f t="shared" si="13"/>
        <v>40664</v>
      </c>
      <c r="I286">
        <f t="shared" si="14"/>
        <v>2963</v>
      </c>
      <c r="J286" s="176">
        <f t="shared" si="15"/>
        <v>40664</v>
      </c>
    </row>
    <row r="287" spans="1:10" ht="12.75">
      <c r="A287" s="16" t="s">
        <v>504</v>
      </c>
      <c r="B287" s="16" t="s">
        <v>538</v>
      </c>
      <c r="C287" s="16" t="s">
        <v>539</v>
      </c>
      <c r="E287" s="16" t="s">
        <v>745</v>
      </c>
      <c r="F287" s="74">
        <v>246</v>
      </c>
      <c r="G287">
        <f t="shared" si="12"/>
        <v>2011</v>
      </c>
      <c r="H287" s="177">
        <f t="shared" si="13"/>
        <v>40695</v>
      </c>
      <c r="I287">
        <f t="shared" si="14"/>
        <v>2961</v>
      </c>
      <c r="J287" s="176">
        <f t="shared" si="15"/>
        <v>40695</v>
      </c>
    </row>
    <row r="288" spans="1:10" ht="12.75">
      <c r="A288" s="16" t="s">
        <v>504</v>
      </c>
      <c r="B288" s="16" t="s">
        <v>541</v>
      </c>
      <c r="C288" s="16" t="s">
        <v>542</v>
      </c>
      <c r="E288" s="16" t="s">
        <v>744</v>
      </c>
      <c r="F288" s="74">
        <v>247</v>
      </c>
      <c r="G288">
        <f t="shared" si="12"/>
        <v>2011</v>
      </c>
      <c r="H288" s="177">
        <f t="shared" si="13"/>
        <v>40725</v>
      </c>
      <c r="I288">
        <f t="shared" si="14"/>
        <v>2955</v>
      </c>
      <c r="J288" s="176">
        <f t="shared" si="15"/>
        <v>40725</v>
      </c>
    </row>
    <row r="289" spans="1:10" ht="12.75">
      <c r="A289" s="16" t="s">
        <v>504</v>
      </c>
      <c r="B289" s="16" t="s">
        <v>544</v>
      </c>
      <c r="C289" s="16" t="s">
        <v>545</v>
      </c>
      <c r="E289" s="16" t="s">
        <v>703</v>
      </c>
      <c r="F289" s="74">
        <v>248</v>
      </c>
      <c r="G289">
        <f t="shared" si="12"/>
        <v>2011</v>
      </c>
      <c r="H289" s="177">
        <f t="shared" si="13"/>
        <v>40756</v>
      </c>
      <c r="I289">
        <f t="shared" si="14"/>
        <v>2952</v>
      </c>
      <c r="J289" s="176">
        <f t="shared" si="15"/>
        <v>40756</v>
      </c>
    </row>
    <row r="290" spans="1:10" ht="12.75">
      <c r="A290" s="16" t="s">
        <v>504</v>
      </c>
      <c r="B290" s="16" t="s">
        <v>547</v>
      </c>
      <c r="C290" s="16" t="s">
        <v>548</v>
      </c>
      <c r="E290" s="16" t="s">
        <v>748</v>
      </c>
      <c r="F290" s="74">
        <v>249</v>
      </c>
      <c r="G290">
        <f t="shared" si="12"/>
        <v>2011</v>
      </c>
      <c r="H290" s="177">
        <f t="shared" si="13"/>
        <v>40787</v>
      </c>
      <c r="I290">
        <f t="shared" si="14"/>
        <v>2949</v>
      </c>
      <c r="J290" s="176">
        <f t="shared" si="15"/>
        <v>40787</v>
      </c>
    </row>
    <row r="291" spans="1:10" ht="12.75">
      <c r="A291" s="16" t="s">
        <v>504</v>
      </c>
      <c r="B291" s="16" t="s">
        <v>550</v>
      </c>
      <c r="C291" s="16" t="s">
        <v>551</v>
      </c>
      <c r="E291" s="16" t="s">
        <v>747</v>
      </c>
      <c r="F291" s="74">
        <v>250</v>
      </c>
      <c r="G291">
        <f t="shared" si="12"/>
        <v>2011</v>
      </c>
      <c r="H291" s="177">
        <f t="shared" si="13"/>
        <v>40817</v>
      </c>
      <c r="I291">
        <f t="shared" si="14"/>
        <v>2944</v>
      </c>
      <c r="J291" s="176">
        <f t="shared" si="15"/>
        <v>40817</v>
      </c>
    </row>
    <row r="292" spans="1:10" ht="12.75">
      <c r="A292" s="16" t="s">
        <v>504</v>
      </c>
      <c r="B292" s="16" t="s">
        <v>553</v>
      </c>
      <c r="C292" s="16" t="s">
        <v>554</v>
      </c>
      <c r="E292" s="16" t="s">
        <v>756</v>
      </c>
      <c r="F292" s="74">
        <v>251</v>
      </c>
      <c r="G292">
        <f t="shared" si="12"/>
        <v>2011</v>
      </c>
      <c r="H292" s="177">
        <f t="shared" si="13"/>
        <v>40848</v>
      </c>
      <c r="I292">
        <f t="shared" si="14"/>
        <v>2942</v>
      </c>
      <c r="J292" s="176">
        <f t="shared" si="15"/>
        <v>40848</v>
      </c>
    </row>
    <row r="293" spans="1:10" ht="12.75">
      <c r="A293" s="16" t="s">
        <v>504</v>
      </c>
      <c r="B293" s="16" t="s">
        <v>556</v>
      </c>
      <c r="C293" s="16" t="s">
        <v>557</v>
      </c>
      <c r="E293" s="16" t="s">
        <v>757</v>
      </c>
      <c r="F293" s="74">
        <v>252</v>
      </c>
      <c r="G293">
        <f t="shared" si="12"/>
        <v>2011</v>
      </c>
      <c r="H293" s="177">
        <f t="shared" si="13"/>
        <v>40878</v>
      </c>
      <c r="I293">
        <f t="shared" si="14"/>
        <v>2946</v>
      </c>
      <c r="J293" s="176">
        <f t="shared" si="15"/>
        <v>40878</v>
      </c>
    </row>
    <row r="294" spans="1:10" ht="12.75">
      <c r="A294" s="16" t="s">
        <v>508</v>
      </c>
      <c r="B294" s="16" t="s">
        <v>527</v>
      </c>
      <c r="C294" s="16" t="s">
        <v>528</v>
      </c>
      <c r="E294" s="16" t="s">
        <v>749</v>
      </c>
      <c r="F294" s="74">
        <v>253</v>
      </c>
      <c r="G294">
        <f t="shared" si="12"/>
        <v>2012</v>
      </c>
      <c r="H294" s="177">
        <f t="shared" si="13"/>
        <v>40909</v>
      </c>
      <c r="I294">
        <f t="shared" si="14"/>
        <v>2950</v>
      </c>
      <c r="J294" s="176">
        <f t="shared" si="15"/>
        <v>40909</v>
      </c>
    </row>
    <row r="295" spans="1:10" ht="12.75">
      <c r="A295" s="16" t="s">
        <v>508</v>
      </c>
      <c r="B295" s="16" t="s">
        <v>530</v>
      </c>
      <c r="C295" s="16" t="s">
        <v>397</v>
      </c>
      <c r="E295" s="16" t="s">
        <v>744</v>
      </c>
      <c r="F295" s="74">
        <v>254</v>
      </c>
      <c r="G295">
        <f t="shared" si="12"/>
        <v>2012</v>
      </c>
      <c r="H295" s="177">
        <f t="shared" si="13"/>
        <v>40940</v>
      </c>
      <c r="I295">
        <f t="shared" si="14"/>
        <v>2955</v>
      </c>
      <c r="J295" s="176">
        <f t="shared" si="15"/>
        <v>40940</v>
      </c>
    </row>
    <row r="296" spans="1:10" ht="12.75">
      <c r="A296" s="16" t="s">
        <v>508</v>
      </c>
      <c r="B296" s="16" t="s">
        <v>532</v>
      </c>
      <c r="C296" s="16" t="s">
        <v>533</v>
      </c>
      <c r="E296" s="16" t="s">
        <v>750</v>
      </c>
      <c r="F296" s="74">
        <v>255</v>
      </c>
      <c r="G296">
        <f t="shared" si="12"/>
        <v>2012</v>
      </c>
      <c r="H296" s="177">
        <f t="shared" si="13"/>
        <v>40969</v>
      </c>
      <c r="I296">
        <f t="shared" si="14"/>
        <v>2959</v>
      </c>
      <c r="J296" s="176">
        <f t="shared" si="15"/>
        <v>40969</v>
      </c>
    </row>
    <row r="297" spans="1:10" ht="12.75">
      <c r="A297" s="16" t="s">
        <v>508</v>
      </c>
      <c r="B297" s="16" t="s">
        <v>534</v>
      </c>
      <c r="C297" s="16" t="s">
        <v>535</v>
      </c>
      <c r="E297" s="16" t="s">
        <v>758</v>
      </c>
      <c r="F297" s="74">
        <v>256</v>
      </c>
      <c r="G297">
        <f t="shared" si="12"/>
        <v>2012</v>
      </c>
      <c r="H297" s="177">
        <f t="shared" si="13"/>
        <v>41000</v>
      </c>
      <c r="I297">
        <f t="shared" si="14"/>
        <v>2960</v>
      </c>
      <c r="J297" s="176">
        <f t="shared" si="15"/>
        <v>41000</v>
      </c>
    </row>
    <row r="298" spans="1:10" ht="12.75">
      <c r="A298" s="16" t="s">
        <v>508</v>
      </c>
      <c r="B298" s="16" t="s">
        <v>536</v>
      </c>
      <c r="C298" s="16" t="s">
        <v>348</v>
      </c>
      <c r="E298" s="16" t="s">
        <v>752</v>
      </c>
      <c r="F298" s="74">
        <v>257</v>
      </c>
      <c r="G298">
        <f t="shared" si="12"/>
        <v>2012</v>
      </c>
      <c r="H298" s="177">
        <f t="shared" si="13"/>
        <v>41030</v>
      </c>
      <c r="I298">
        <f t="shared" si="14"/>
        <v>2967</v>
      </c>
      <c r="J298" s="176">
        <f t="shared" si="15"/>
        <v>41030</v>
      </c>
    </row>
    <row r="299" spans="1:10" ht="12.75">
      <c r="A299" s="16" t="s">
        <v>508</v>
      </c>
      <c r="B299" s="16" t="s">
        <v>538</v>
      </c>
      <c r="C299" s="16" t="s">
        <v>539</v>
      </c>
      <c r="E299" s="16" t="s">
        <v>753</v>
      </c>
      <c r="F299" s="74">
        <v>258</v>
      </c>
      <c r="G299">
        <f aca="true" t="shared" si="16" ref="G299:G353">VALUE(A299)</f>
        <v>2012</v>
      </c>
      <c r="H299" s="177">
        <f aca="true" t="shared" si="17" ref="H299:H359">IF(ISBLANK(A299),"",J299)</f>
        <v>41061</v>
      </c>
      <c r="I299">
        <f aca="true" t="shared" si="18" ref="I299:I359">IF(ISBLANK(E299),NA(),VALUE(E299))</f>
        <v>2970</v>
      </c>
      <c r="J299" s="176">
        <f aca="true" t="shared" si="19" ref="J299:J359">DATE(G299,B299,1)</f>
        <v>41061</v>
      </c>
    </row>
    <row r="300" spans="1:10" ht="12.75">
      <c r="A300" s="16" t="s">
        <v>508</v>
      </c>
      <c r="B300" s="16" t="s">
        <v>541</v>
      </c>
      <c r="C300" s="16" t="s">
        <v>542</v>
      </c>
      <c r="E300" s="16" t="s">
        <v>755</v>
      </c>
      <c r="F300" s="74">
        <v>259</v>
      </c>
      <c r="G300">
        <f t="shared" si="16"/>
        <v>2012</v>
      </c>
      <c r="H300" s="177">
        <f t="shared" si="17"/>
        <v>41091</v>
      </c>
      <c r="I300">
        <f t="shared" si="18"/>
        <v>2971</v>
      </c>
      <c r="J300" s="176">
        <f t="shared" si="19"/>
        <v>41091</v>
      </c>
    </row>
    <row r="301" spans="1:10" ht="12.75">
      <c r="A301" s="16" t="s">
        <v>508</v>
      </c>
      <c r="B301" s="16" t="s">
        <v>544</v>
      </c>
      <c r="C301" s="16" t="s">
        <v>545</v>
      </c>
      <c r="E301" s="16" t="s">
        <v>759</v>
      </c>
      <c r="F301" s="74">
        <v>260</v>
      </c>
      <c r="G301">
        <f t="shared" si="16"/>
        <v>2012</v>
      </c>
      <c r="H301" s="177">
        <f t="shared" si="17"/>
        <v>41122</v>
      </c>
      <c r="I301">
        <f t="shared" si="18"/>
        <v>2975</v>
      </c>
      <c r="J301" s="176">
        <f t="shared" si="19"/>
        <v>41122</v>
      </c>
    </row>
    <row r="302" spans="1:10" ht="12.75">
      <c r="A302" s="16" t="s">
        <v>508</v>
      </c>
      <c r="B302" s="16" t="s">
        <v>547</v>
      </c>
      <c r="C302" s="16" t="s">
        <v>548</v>
      </c>
      <c r="E302" s="16" t="s">
        <v>707</v>
      </c>
      <c r="F302" s="74">
        <v>261</v>
      </c>
      <c r="G302">
        <f t="shared" si="16"/>
        <v>2012</v>
      </c>
      <c r="H302" s="177">
        <f t="shared" si="17"/>
        <v>41153</v>
      </c>
      <c r="I302">
        <f t="shared" si="18"/>
        <v>2972</v>
      </c>
      <c r="J302" s="176">
        <f t="shared" si="19"/>
        <v>41153</v>
      </c>
    </row>
    <row r="303" spans="1:10" ht="12.75">
      <c r="A303" s="16" t="s">
        <v>508</v>
      </c>
      <c r="B303" s="16" t="s">
        <v>550</v>
      </c>
      <c r="C303" s="16" t="s">
        <v>551</v>
      </c>
      <c r="E303" s="16" t="s">
        <v>708</v>
      </c>
      <c r="F303" s="74">
        <v>262</v>
      </c>
      <c r="G303">
        <f t="shared" si="16"/>
        <v>2012</v>
      </c>
      <c r="H303" s="177">
        <f t="shared" si="17"/>
        <v>41183</v>
      </c>
      <c r="I303">
        <f t="shared" si="18"/>
        <v>2974</v>
      </c>
      <c r="J303" s="176">
        <f t="shared" si="19"/>
        <v>41183</v>
      </c>
    </row>
    <row r="304" spans="1:10" ht="12.75">
      <c r="A304" s="16" t="s">
        <v>508</v>
      </c>
      <c r="B304" s="16" t="s">
        <v>553</v>
      </c>
      <c r="C304" s="16" t="s">
        <v>554</v>
      </c>
      <c r="E304" s="16" t="s">
        <v>760</v>
      </c>
      <c r="F304" s="74">
        <v>263</v>
      </c>
      <c r="G304">
        <f t="shared" si="16"/>
        <v>2012</v>
      </c>
      <c r="H304" s="177">
        <f t="shared" si="17"/>
        <v>41214</v>
      </c>
      <c r="I304">
        <f t="shared" si="18"/>
        <v>2977</v>
      </c>
      <c r="J304" s="176">
        <f t="shared" si="19"/>
        <v>41214</v>
      </c>
    </row>
    <row r="305" spans="1:10" ht="12.75">
      <c r="A305" s="16" t="s">
        <v>508</v>
      </c>
      <c r="B305" s="16" t="s">
        <v>556</v>
      </c>
      <c r="C305" s="16" t="s">
        <v>557</v>
      </c>
      <c r="E305" s="16" t="s">
        <v>755</v>
      </c>
      <c r="F305" s="74">
        <v>264</v>
      </c>
      <c r="G305">
        <f t="shared" si="16"/>
        <v>2012</v>
      </c>
      <c r="H305" s="177">
        <f t="shared" si="17"/>
        <v>41244</v>
      </c>
      <c r="I305">
        <f t="shared" si="18"/>
        <v>2971</v>
      </c>
      <c r="J305" s="176">
        <f t="shared" si="19"/>
        <v>41244</v>
      </c>
    </row>
    <row r="306" spans="1:10" ht="12.75">
      <c r="A306" s="16" t="s">
        <v>409</v>
      </c>
      <c r="B306" s="16" t="s">
        <v>527</v>
      </c>
      <c r="C306" s="16" t="s">
        <v>528</v>
      </c>
      <c r="E306" s="16" t="s">
        <v>754</v>
      </c>
      <c r="F306" s="74">
        <v>265</v>
      </c>
      <c r="G306">
        <f t="shared" si="16"/>
        <v>2013</v>
      </c>
      <c r="H306" s="177">
        <f t="shared" si="17"/>
        <v>41275</v>
      </c>
      <c r="I306">
        <f t="shared" si="18"/>
        <v>2973</v>
      </c>
      <c r="J306" s="176">
        <f t="shared" si="19"/>
        <v>41275</v>
      </c>
    </row>
    <row r="307" spans="1:10" ht="12.75">
      <c r="A307" s="16" t="s">
        <v>409</v>
      </c>
      <c r="B307" s="16" t="s">
        <v>530</v>
      </c>
      <c r="C307" s="16" t="s">
        <v>397</v>
      </c>
      <c r="E307" s="16" t="s">
        <v>753</v>
      </c>
      <c r="F307" s="74">
        <v>266</v>
      </c>
      <c r="G307">
        <f t="shared" si="16"/>
        <v>2013</v>
      </c>
      <c r="H307" s="177">
        <f t="shared" si="17"/>
        <v>41306</v>
      </c>
      <c r="I307">
        <f t="shared" si="18"/>
        <v>2970</v>
      </c>
      <c r="J307" s="176">
        <f t="shared" si="19"/>
        <v>41306</v>
      </c>
    </row>
    <row r="308" spans="1:10" ht="12.75">
      <c r="A308" s="16" t="s">
        <v>409</v>
      </c>
      <c r="B308" s="16" t="s">
        <v>532</v>
      </c>
      <c r="C308" s="16" t="s">
        <v>533</v>
      </c>
      <c r="E308" s="16" t="s">
        <v>752</v>
      </c>
      <c r="F308" s="74">
        <v>267</v>
      </c>
      <c r="G308">
        <f t="shared" si="16"/>
        <v>2013</v>
      </c>
      <c r="H308" s="177">
        <f t="shared" si="17"/>
        <v>41334</v>
      </c>
      <c r="I308">
        <f t="shared" si="18"/>
        <v>2967</v>
      </c>
      <c r="J308" s="176">
        <f t="shared" si="19"/>
        <v>41334</v>
      </c>
    </row>
    <row r="309" spans="1:10" ht="12.75">
      <c r="A309" s="16" t="s">
        <v>409</v>
      </c>
      <c r="B309" s="16" t="s">
        <v>534</v>
      </c>
      <c r="C309" s="16" t="s">
        <v>535</v>
      </c>
      <c r="E309" s="16" t="s">
        <v>761</v>
      </c>
      <c r="F309" s="74">
        <v>268</v>
      </c>
      <c r="G309">
        <f t="shared" si="16"/>
        <v>2013</v>
      </c>
      <c r="H309" s="177">
        <f t="shared" si="17"/>
        <v>41365</v>
      </c>
      <c r="I309">
        <f t="shared" si="18"/>
        <v>2969</v>
      </c>
      <c r="J309" s="176">
        <f t="shared" si="19"/>
        <v>41365</v>
      </c>
    </row>
    <row r="310" spans="1:10" ht="12.75">
      <c r="A310" s="16" t="s">
        <v>409</v>
      </c>
      <c r="B310" s="16" t="s">
        <v>536</v>
      </c>
      <c r="C310" s="16" t="s">
        <v>348</v>
      </c>
      <c r="E310" s="16" t="s">
        <v>707</v>
      </c>
      <c r="F310" s="74">
        <v>269</v>
      </c>
      <c r="G310">
        <f t="shared" si="16"/>
        <v>2013</v>
      </c>
      <c r="H310" s="177">
        <f t="shared" si="17"/>
        <v>41395</v>
      </c>
      <c r="I310">
        <f t="shared" si="18"/>
        <v>2972</v>
      </c>
      <c r="J310" s="176">
        <f t="shared" si="19"/>
        <v>41395</v>
      </c>
    </row>
    <row r="311" spans="1:10" ht="12.75">
      <c r="A311" s="16" t="s">
        <v>409</v>
      </c>
      <c r="B311" s="16" t="s">
        <v>538</v>
      </c>
      <c r="C311" s="16" t="s">
        <v>539</v>
      </c>
      <c r="E311" s="16" t="s">
        <v>755</v>
      </c>
      <c r="F311" s="74">
        <v>270</v>
      </c>
      <c r="G311">
        <f t="shared" si="16"/>
        <v>2013</v>
      </c>
      <c r="H311" s="177">
        <f t="shared" si="17"/>
        <v>41426</v>
      </c>
      <c r="I311">
        <f t="shared" si="18"/>
        <v>2971</v>
      </c>
      <c r="J311" s="176">
        <f t="shared" si="19"/>
        <v>41426</v>
      </c>
    </row>
    <row r="312" spans="1:10" ht="12.75">
      <c r="A312" s="16" t="s">
        <v>409</v>
      </c>
      <c r="B312" s="16" t="s">
        <v>541</v>
      </c>
      <c r="C312" s="16" t="s">
        <v>542</v>
      </c>
      <c r="E312" s="16" t="s">
        <v>759</v>
      </c>
      <c r="F312" s="74">
        <v>271</v>
      </c>
      <c r="G312">
        <f t="shared" si="16"/>
        <v>2013</v>
      </c>
      <c r="H312" s="177">
        <f t="shared" si="17"/>
        <v>41456</v>
      </c>
      <c r="I312">
        <f t="shared" si="18"/>
        <v>2975</v>
      </c>
      <c r="J312" s="176">
        <f t="shared" si="19"/>
        <v>41456</v>
      </c>
    </row>
    <row r="313" spans="1:10" ht="12.75">
      <c r="A313" s="16" t="s">
        <v>409</v>
      </c>
      <c r="B313" s="16" t="s">
        <v>544</v>
      </c>
      <c r="C313" s="16" t="s">
        <v>545</v>
      </c>
      <c r="E313" s="16" t="s">
        <v>762</v>
      </c>
      <c r="F313" s="74">
        <v>272</v>
      </c>
      <c r="G313">
        <f t="shared" si="16"/>
        <v>2013</v>
      </c>
      <c r="H313" s="177">
        <f t="shared" si="17"/>
        <v>41487</v>
      </c>
      <c r="I313">
        <f t="shared" si="18"/>
        <v>2979</v>
      </c>
      <c r="J313" s="176">
        <f t="shared" si="19"/>
        <v>41487</v>
      </c>
    </row>
    <row r="314" spans="1:10" ht="12.75">
      <c r="A314" s="16" t="s">
        <v>409</v>
      </c>
      <c r="B314" s="16" t="s">
        <v>547</v>
      </c>
      <c r="C314" s="16" t="s">
        <v>548</v>
      </c>
      <c r="E314" s="16" t="s">
        <v>739</v>
      </c>
      <c r="F314" s="74">
        <v>273</v>
      </c>
      <c r="G314">
        <f t="shared" si="16"/>
        <v>2013</v>
      </c>
      <c r="H314" s="177">
        <f t="shared" si="17"/>
        <v>41518</v>
      </c>
      <c r="I314">
        <f t="shared" si="18"/>
        <v>2983</v>
      </c>
      <c r="J314" s="176">
        <f t="shared" si="19"/>
        <v>41518</v>
      </c>
    </row>
    <row r="315" spans="1:10" ht="12.75">
      <c r="A315" s="16" t="s">
        <v>409</v>
      </c>
      <c r="B315" s="16" t="s">
        <v>550</v>
      </c>
      <c r="C315" s="16" t="s">
        <v>551</v>
      </c>
      <c r="E315" s="16" t="s">
        <v>711</v>
      </c>
      <c r="F315" s="74">
        <v>274</v>
      </c>
      <c r="G315">
        <f t="shared" si="16"/>
        <v>2013</v>
      </c>
      <c r="H315" s="177">
        <f t="shared" si="17"/>
        <v>41548</v>
      </c>
      <c r="I315">
        <f t="shared" si="18"/>
        <v>2988</v>
      </c>
      <c r="J315" s="176">
        <f t="shared" si="19"/>
        <v>41548</v>
      </c>
    </row>
    <row r="316" spans="1:10" ht="12.75">
      <c r="A316" s="16" t="s">
        <v>409</v>
      </c>
      <c r="B316" s="16" t="s">
        <v>553</v>
      </c>
      <c r="C316" s="16" t="s">
        <v>554</v>
      </c>
      <c r="E316" s="16" t="s">
        <v>710</v>
      </c>
      <c r="F316" s="74">
        <v>275</v>
      </c>
      <c r="G316">
        <f t="shared" si="16"/>
        <v>2013</v>
      </c>
      <c r="H316" s="177">
        <f t="shared" si="17"/>
        <v>41579</v>
      </c>
      <c r="I316">
        <f t="shared" si="18"/>
        <v>2987</v>
      </c>
      <c r="J316" s="176">
        <f t="shared" si="19"/>
        <v>41579</v>
      </c>
    </row>
    <row r="317" spans="1:10" ht="12.75">
      <c r="A317" s="16" t="s">
        <v>409</v>
      </c>
      <c r="B317" s="16" t="s">
        <v>556</v>
      </c>
      <c r="C317" s="16" t="s">
        <v>557</v>
      </c>
      <c r="E317" s="16" t="s">
        <v>714</v>
      </c>
      <c r="F317" s="74">
        <v>276</v>
      </c>
      <c r="G317">
        <f t="shared" si="16"/>
        <v>2013</v>
      </c>
      <c r="H317" s="177">
        <f t="shared" si="17"/>
        <v>41609</v>
      </c>
      <c r="I317">
        <f t="shared" si="18"/>
        <v>2989</v>
      </c>
      <c r="J317" s="176">
        <f t="shared" si="19"/>
        <v>41609</v>
      </c>
    </row>
    <row r="318" spans="1:10" ht="12.75">
      <c r="A318" s="16" t="s">
        <v>515</v>
      </c>
      <c r="B318" s="16" t="s">
        <v>527</v>
      </c>
      <c r="C318" s="16" t="s">
        <v>528</v>
      </c>
      <c r="E318" s="16" t="s">
        <v>763</v>
      </c>
      <c r="F318" s="74">
        <v>277</v>
      </c>
      <c r="G318">
        <f t="shared" si="16"/>
        <v>2014</v>
      </c>
      <c r="H318" s="177">
        <f t="shared" si="17"/>
        <v>41640</v>
      </c>
      <c r="I318">
        <f t="shared" si="18"/>
        <v>2986</v>
      </c>
      <c r="J318" s="176">
        <f t="shared" si="19"/>
        <v>41640</v>
      </c>
    </row>
    <row r="319" spans="1:10" ht="12.75">
      <c r="A319" s="16" t="s">
        <v>515</v>
      </c>
      <c r="B319" s="16" t="s">
        <v>530</v>
      </c>
      <c r="C319" s="16" t="s">
        <v>397</v>
      </c>
      <c r="E319" s="16" t="s">
        <v>713</v>
      </c>
      <c r="F319" s="74">
        <v>278</v>
      </c>
      <c r="G319">
        <f t="shared" si="16"/>
        <v>2014</v>
      </c>
      <c r="H319" s="177">
        <f t="shared" si="17"/>
        <v>41671</v>
      </c>
      <c r="I319">
        <f t="shared" si="18"/>
        <v>2985</v>
      </c>
      <c r="J319" s="176">
        <f t="shared" si="19"/>
        <v>41671</v>
      </c>
    </row>
    <row r="320" spans="1:10" ht="12.75">
      <c r="A320" s="16" t="s">
        <v>515</v>
      </c>
      <c r="B320" s="16" t="s">
        <v>532</v>
      </c>
      <c r="C320" s="16" t="s">
        <v>533</v>
      </c>
      <c r="E320" s="16" t="s">
        <v>763</v>
      </c>
      <c r="F320" s="74">
        <v>279</v>
      </c>
      <c r="G320">
        <f t="shared" si="16"/>
        <v>2014</v>
      </c>
      <c r="H320" s="177">
        <f t="shared" si="17"/>
        <v>41699</v>
      </c>
      <c r="I320">
        <f t="shared" si="18"/>
        <v>2986</v>
      </c>
      <c r="J320" s="176">
        <f t="shared" si="19"/>
        <v>41699</v>
      </c>
    </row>
    <row r="321" spans="1:10" ht="12.75">
      <c r="A321" s="16" t="s">
        <v>515</v>
      </c>
      <c r="B321" s="16" t="s">
        <v>534</v>
      </c>
      <c r="C321" s="16" t="s">
        <v>535</v>
      </c>
      <c r="E321" s="16" t="s">
        <v>764</v>
      </c>
      <c r="F321" s="74">
        <v>280</v>
      </c>
      <c r="G321">
        <f t="shared" si="16"/>
        <v>2014</v>
      </c>
      <c r="H321" s="177">
        <f t="shared" si="17"/>
        <v>41730</v>
      </c>
      <c r="I321">
        <f t="shared" si="18"/>
        <v>2992</v>
      </c>
      <c r="J321" s="176">
        <f t="shared" si="19"/>
        <v>41730</v>
      </c>
    </row>
    <row r="322" spans="1:10" ht="12.75">
      <c r="A322" s="16" t="s">
        <v>515</v>
      </c>
      <c r="B322" s="16" t="s">
        <v>536</v>
      </c>
      <c r="C322" s="16" t="s">
        <v>348</v>
      </c>
      <c r="E322" s="16" t="s">
        <v>738</v>
      </c>
      <c r="F322" s="74">
        <v>281</v>
      </c>
      <c r="G322">
        <f t="shared" si="16"/>
        <v>2014</v>
      </c>
      <c r="H322" s="177">
        <f t="shared" si="17"/>
        <v>41760</v>
      </c>
      <c r="I322">
        <f t="shared" si="18"/>
        <v>2996</v>
      </c>
      <c r="J322" s="176">
        <f t="shared" si="19"/>
        <v>41760</v>
      </c>
    </row>
    <row r="323" spans="1:10" ht="12.75">
      <c r="A323" s="16" t="s">
        <v>515</v>
      </c>
      <c r="B323" s="16" t="s">
        <v>538</v>
      </c>
      <c r="C323" s="16" t="s">
        <v>539</v>
      </c>
      <c r="E323" s="16" t="s">
        <v>765</v>
      </c>
      <c r="F323" s="74">
        <v>282</v>
      </c>
      <c r="G323">
        <f t="shared" si="16"/>
        <v>2014</v>
      </c>
      <c r="H323" s="177">
        <f t="shared" si="17"/>
        <v>41791</v>
      </c>
      <c r="I323">
        <f t="shared" si="18"/>
        <v>3001</v>
      </c>
      <c r="J323" s="176">
        <f t="shared" si="19"/>
        <v>41791</v>
      </c>
    </row>
    <row r="324" spans="1:10" ht="12.75">
      <c r="A324" s="16" t="s">
        <v>515</v>
      </c>
      <c r="B324" s="16" t="s">
        <v>541</v>
      </c>
      <c r="C324" s="16" t="s">
        <v>542</v>
      </c>
      <c r="E324" s="16" t="s">
        <v>766</v>
      </c>
      <c r="F324" s="74">
        <v>283</v>
      </c>
      <c r="G324">
        <f t="shared" si="16"/>
        <v>2014</v>
      </c>
      <c r="H324" s="177">
        <f t="shared" si="17"/>
        <v>41821</v>
      </c>
      <c r="I324">
        <f t="shared" si="18"/>
        <v>3008</v>
      </c>
      <c r="J324" s="176">
        <f t="shared" si="19"/>
        <v>41821</v>
      </c>
    </row>
    <row r="325" spans="1:10" ht="12.75">
      <c r="A325" s="16" t="s">
        <v>515</v>
      </c>
      <c r="B325" s="16" t="s">
        <v>544</v>
      </c>
      <c r="C325" s="16" t="s">
        <v>545</v>
      </c>
      <c r="E325" s="16" t="s">
        <v>718</v>
      </c>
      <c r="F325" s="74">
        <v>284</v>
      </c>
      <c r="G325">
        <f t="shared" si="16"/>
        <v>2014</v>
      </c>
      <c r="H325" s="177">
        <f t="shared" si="17"/>
        <v>41852</v>
      </c>
      <c r="I325">
        <f t="shared" si="18"/>
        <v>3010</v>
      </c>
      <c r="J325" s="176">
        <f t="shared" si="19"/>
        <v>41852</v>
      </c>
    </row>
    <row r="326" spans="1:10" ht="12.75">
      <c r="A326" s="16" t="s">
        <v>515</v>
      </c>
      <c r="B326" s="16" t="s">
        <v>547</v>
      </c>
      <c r="C326" s="16" t="s">
        <v>548</v>
      </c>
      <c r="E326" s="16" t="s">
        <v>723</v>
      </c>
      <c r="F326" s="74">
        <v>285</v>
      </c>
      <c r="G326">
        <f t="shared" si="16"/>
        <v>2014</v>
      </c>
      <c r="H326" s="177">
        <f t="shared" si="17"/>
        <v>41883</v>
      </c>
      <c r="I326">
        <f t="shared" si="18"/>
        <v>3016</v>
      </c>
      <c r="J326" s="176">
        <f t="shared" si="19"/>
        <v>41883</v>
      </c>
    </row>
    <row r="327" spans="1:10" ht="12.75">
      <c r="A327" s="16" t="s">
        <v>515</v>
      </c>
      <c r="B327" s="16" t="s">
        <v>550</v>
      </c>
      <c r="C327" s="16" t="s">
        <v>551</v>
      </c>
      <c r="E327" s="16" t="s">
        <v>726</v>
      </c>
      <c r="F327" s="74">
        <v>286</v>
      </c>
      <c r="G327">
        <f t="shared" si="16"/>
        <v>2014</v>
      </c>
      <c r="H327" s="177">
        <f t="shared" si="17"/>
        <v>41913</v>
      </c>
      <c r="I327">
        <f t="shared" si="18"/>
        <v>3024</v>
      </c>
      <c r="J327" s="176">
        <f t="shared" si="19"/>
        <v>41913</v>
      </c>
    </row>
    <row r="328" spans="1:10" ht="12.75">
      <c r="A328" s="16" t="s">
        <v>515</v>
      </c>
      <c r="B328" s="16" t="s">
        <v>553</v>
      </c>
      <c r="C328" s="16" t="s">
        <v>554</v>
      </c>
      <c r="E328" s="16" t="s">
        <v>767</v>
      </c>
      <c r="F328" s="74">
        <v>287</v>
      </c>
      <c r="G328">
        <f t="shared" si="16"/>
        <v>2014</v>
      </c>
      <c r="H328" s="177">
        <f t="shared" si="17"/>
        <v>41944</v>
      </c>
      <c r="I328">
        <f t="shared" si="18"/>
        <v>3027</v>
      </c>
      <c r="J328" s="176">
        <f t="shared" si="19"/>
        <v>41944</v>
      </c>
    </row>
    <row r="329" spans="1:10" ht="12.75">
      <c r="A329" s="16" t="s">
        <v>515</v>
      </c>
      <c r="B329" s="16" t="s">
        <v>556</v>
      </c>
      <c r="C329" s="16" t="s">
        <v>557</v>
      </c>
      <c r="E329" s="16" t="s">
        <v>730</v>
      </c>
      <c r="F329" s="74">
        <v>288</v>
      </c>
      <c r="G329">
        <f t="shared" si="16"/>
        <v>2014</v>
      </c>
      <c r="H329" s="177">
        <f t="shared" si="17"/>
        <v>41974</v>
      </c>
      <c r="I329">
        <f t="shared" si="18"/>
        <v>3039</v>
      </c>
      <c r="J329" s="176">
        <f t="shared" si="19"/>
        <v>41974</v>
      </c>
    </row>
    <row r="330" spans="1:10" ht="12.75">
      <c r="A330" s="16" t="s">
        <v>396</v>
      </c>
      <c r="B330" s="16" t="s">
        <v>527</v>
      </c>
      <c r="C330" s="16" t="s">
        <v>528</v>
      </c>
      <c r="E330" s="16" t="s">
        <v>768</v>
      </c>
      <c r="F330" s="74">
        <v>289</v>
      </c>
      <c r="G330">
        <f t="shared" si="16"/>
        <v>2015</v>
      </c>
      <c r="H330" s="177">
        <f t="shared" si="17"/>
        <v>42005</v>
      </c>
      <c r="I330">
        <f t="shared" si="18"/>
        <v>3050</v>
      </c>
      <c r="J330" s="176">
        <f t="shared" si="19"/>
        <v>42005</v>
      </c>
    </row>
    <row r="331" spans="1:10" ht="12.75">
      <c r="A331" s="16" t="s">
        <v>396</v>
      </c>
      <c r="B331" s="16" t="s">
        <v>530</v>
      </c>
      <c r="C331" s="16" t="s">
        <v>397</v>
      </c>
      <c r="E331" s="16" t="s">
        <v>769</v>
      </c>
      <c r="F331" s="74">
        <v>290</v>
      </c>
      <c r="G331">
        <f t="shared" si="16"/>
        <v>2015</v>
      </c>
      <c r="H331" s="177">
        <f t="shared" si="17"/>
        <v>42036</v>
      </c>
      <c r="I331">
        <f t="shared" si="18"/>
        <v>3056</v>
      </c>
      <c r="J331" s="176">
        <f t="shared" si="19"/>
        <v>42036</v>
      </c>
    </row>
    <row r="332" spans="6:10" ht="12.75">
      <c r="F332" s="74">
        <v>291</v>
      </c>
      <c r="G332">
        <f t="shared" si="16"/>
        <v>0</v>
      </c>
      <c r="H332" s="177">
        <f t="shared" si="17"/>
      </c>
      <c r="I332" t="e">
        <f t="shared" si="18"/>
        <v>#N/A</v>
      </c>
      <c r="J332" s="176" t="e">
        <f t="shared" si="19"/>
        <v>#NUM!</v>
      </c>
    </row>
    <row r="333" spans="6:10" ht="12.75">
      <c r="F333" s="74">
        <v>292</v>
      </c>
      <c r="G333">
        <f t="shared" si="16"/>
        <v>0</v>
      </c>
      <c r="H333" s="177">
        <f t="shared" si="17"/>
      </c>
      <c r="I333" t="e">
        <f t="shared" si="18"/>
        <v>#N/A</v>
      </c>
      <c r="J333" s="176" t="e">
        <f t="shared" si="19"/>
        <v>#NUM!</v>
      </c>
    </row>
    <row r="334" spans="6:10" ht="12.75">
      <c r="F334" s="74">
        <v>293</v>
      </c>
      <c r="G334">
        <f t="shared" si="16"/>
        <v>0</v>
      </c>
      <c r="H334" s="177">
        <f t="shared" si="17"/>
      </c>
      <c r="I334" t="e">
        <f t="shared" si="18"/>
        <v>#N/A</v>
      </c>
      <c r="J334" s="176" t="e">
        <f t="shared" si="19"/>
        <v>#NUM!</v>
      </c>
    </row>
    <row r="335" spans="6:10" ht="12.75">
      <c r="F335" s="74">
        <v>294</v>
      </c>
      <c r="G335">
        <f t="shared" si="16"/>
        <v>0</v>
      </c>
      <c r="H335" s="177">
        <f t="shared" si="17"/>
      </c>
      <c r="I335" t="e">
        <f t="shared" si="18"/>
        <v>#N/A</v>
      </c>
      <c r="J335" s="176" t="e">
        <f t="shared" si="19"/>
        <v>#NUM!</v>
      </c>
    </row>
    <row r="336" spans="6:10" ht="12.75">
      <c r="F336" s="74">
        <v>295</v>
      </c>
      <c r="G336">
        <f t="shared" si="16"/>
        <v>0</v>
      </c>
      <c r="H336" s="177">
        <f t="shared" si="17"/>
      </c>
      <c r="I336" t="e">
        <f t="shared" si="18"/>
        <v>#N/A</v>
      </c>
      <c r="J336" s="176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7">
        <f t="shared" si="17"/>
      </c>
      <c r="I337" t="e">
        <f t="shared" si="18"/>
        <v>#N/A</v>
      </c>
      <c r="J337" s="176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7">
        <f t="shared" si="17"/>
      </c>
      <c r="I338" t="e">
        <f t="shared" si="18"/>
        <v>#N/A</v>
      </c>
      <c r="J338" s="176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7">
        <f t="shared" si="17"/>
      </c>
      <c r="I339" t="e">
        <f t="shared" si="18"/>
        <v>#N/A</v>
      </c>
      <c r="J339" s="176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7">
        <f t="shared" si="17"/>
      </c>
      <c r="I340" t="e">
        <f t="shared" si="18"/>
        <v>#N/A</v>
      </c>
      <c r="J340" s="176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7">
        <f t="shared" si="17"/>
      </c>
      <c r="I341" t="e">
        <f t="shared" si="18"/>
        <v>#N/A</v>
      </c>
      <c r="J341" s="176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7">
        <f t="shared" si="17"/>
      </c>
      <c r="I342" t="e">
        <f t="shared" si="18"/>
        <v>#N/A</v>
      </c>
      <c r="J342" s="176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7">
        <f t="shared" si="17"/>
      </c>
      <c r="I343" t="e">
        <f t="shared" si="18"/>
        <v>#N/A</v>
      </c>
      <c r="J343" s="176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7">
        <f t="shared" si="17"/>
      </c>
      <c r="I344" t="e">
        <f t="shared" si="18"/>
        <v>#N/A</v>
      </c>
      <c r="J344" s="176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7">
        <f t="shared" si="17"/>
      </c>
      <c r="I345" t="e">
        <f t="shared" si="18"/>
        <v>#N/A</v>
      </c>
      <c r="J345" s="176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7">
        <f t="shared" si="17"/>
      </c>
      <c r="I346" t="e">
        <f t="shared" si="18"/>
        <v>#N/A</v>
      </c>
      <c r="J346" s="176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7">
        <f t="shared" si="17"/>
      </c>
      <c r="I347" t="e">
        <f t="shared" si="18"/>
        <v>#N/A</v>
      </c>
      <c r="J347" s="176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7">
        <f t="shared" si="17"/>
      </c>
      <c r="I348" t="e">
        <f t="shared" si="18"/>
        <v>#N/A</v>
      </c>
      <c r="J348" s="176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7">
        <f t="shared" si="17"/>
      </c>
      <c r="I349" t="e">
        <f t="shared" si="18"/>
        <v>#N/A</v>
      </c>
      <c r="J349" s="176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7">
        <f t="shared" si="17"/>
      </c>
      <c r="I350" t="e">
        <f t="shared" si="18"/>
        <v>#N/A</v>
      </c>
      <c r="J350" s="176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7">
        <f t="shared" si="17"/>
      </c>
      <c r="I351" t="e">
        <f t="shared" si="18"/>
        <v>#N/A</v>
      </c>
      <c r="J351" s="176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7">
        <f t="shared" si="17"/>
      </c>
      <c r="I352" t="e">
        <f t="shared" si="18"/>
        <v>#N/A</v>
      </c>
      <c r="J352" s="176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7">
        <f t="shared" si="17"/>
      </c>
      <c r="I353" t="e">
        <f t="shared" si="18"/>
        <v>#N/A</v>
      </c>
      <c r="J353" s="176" t="e">
        <f t="shared" si="19"/>
        <v>#NUM!</v>
      </c>
    </row>
    <row r="354" spans="6:10" ht="12.75">
      <c r="F354" s="169" t="s">
        <v>770</v>
      </c>
      <c r="G354">
        <f aca="true" t="shared" si="20" ref="G354:G359">VALUE(A354)</f>
        <v>0</v>
      </c>
      <c r="H354" s="177">
        <f t="shared" si="17"/>
      </c>
      <c r="I354" t="e">
        <f t="shared" si="18"/>
        <v>#N/A</v>
      </c>
      <c r="J354" s="176" t="e">
        <f t="shared" si="19"/>
        <v>#NUM!</v>
      </c>
    </row>
    <row r="355" spans="6:10" ht="12.75">
      <c r="F355" s="169" t="s">
        <v>771</v>
      </c>
      <c r="G355">
        <f t="shared" si="20"/>
        <v>0</v>
      </c>
      <c r="H355" s="177">
        <f t="shared" si="17"/>
      </c>
      <c r="I355" t="e">
        <f t="shared" si="18"/>
        <v>#N/A</v>
      </c>
      <c r="J355" s="176" t="e">
        <f t="shared" si="19"/>
        <v>#NUM!</v>
      </c>
    </row>
    <row r="356" spans="6:10" ht="12.75">
      <c r="F356" s="169" t="s">
        <v>772</v>
      </c>
      <c r="G356">
        <f t="shared" si="20"/>
        <v>0</v>
      </c>
      <c r="H356" s="177">
        <f t="shared" si="17"/>
      </c>
      <c r="I356" t="e">
        <f t="shared" si="18"/>
        <v>#N/A</v>
      </c>
      <c r="J356" s="176" t="e">
        <f t="shared" si="19"/>
        <v>#NUM!</v>
      </c>
    </row>
    <row r="357" spans="6:10" ht="12.75">
      <c r="F357" s="169" t="s">
        <v>773</v>
      </c>
      <c r="G357">
        <f t="shared" si="20"/>
        <v>0</v>
      </c>
      <c r="H357" s="177">
        <f t="shared" si="17"/>
      </c>
      <c r="I357" t="e">
        <f t="shared" si="18"/>
        <v>#N/A</v>
      </c>
      <c r="J357" s="176" t="e">
        <f t="shared" si="19"/>
        <v>#NUM!</v>
      </c>
    </row>
    <row r="358" spans="6:10" ht="12.75">
      <c r="F358" s="169" t="s">
        <v>774</v>
      </c>
      <c r="G358">
        <f t="shared" si="20"/>
        <v>0</v>
      </c>
      <c r="H358" s="177">
        <f t="shared" si="17"/>
      </c>
      <c r="I358" t="e">
        <f t="shared" si="18"/>
        <v>#N/A</v>
      </c>
      <c r="J358" s="176" t="e">
        <f t="shared" si="19"/>
        <v>#NUM!</v>
      </c>
    </row>
    <row r="359" spans="6:10" ht="12.75">
      <c r="F359" s="169" t="s">
        <v>775</v>
      </c>
      <c r="G359">
        <f t="shared" si="20"/>
        <v>0</v>
      </c>
      <c r="H359" s="177">
        <f t="shared" si="17"/>
      </c>
      <c r="I359" t="e">
        <f t="shared" si="18"/>
        <v>#N/A</v>
      </c>
      <c r="J359" s="176" t="e">
        <f t="shared" si="19"/>
        <v>#NUM!</v>
      </c>
    </row>
    <row r="360" ht="12.75">
      <c r="H360" s="72" t="s">
        <v>776</v>
      </c>
    </row>
    <row r="361" spans="1:14" ht="12.75">
      <c r="A361" t="s">
        <v>370</v>
      </c>
      <c r="B361" t="s">
        <v>777</v>
      </c>
      <c r="C361" t="s">
        <v>523</v>
      </c>
      <c r="D361" t="s">
        <v>526</v>
      </c>
      <c r="E361" t="s">
        <v>778</v>
      </c>
      <c r="F361" t="s">
        <v>57</v>
      </c>
      <c r="I361" t="s">
        <v>779</v>
      </c>
      <c r="N361" t="s">
        <v>780</v>
      </c>
    </row>
    <row r="362" spans="1:15" ht="12.75">
      <c r="A362" s="73">
        <v>2013</v>
      </c>
      <c r="B362" s="73">
        <v>1</v>
      </c>
      <c r="C362" s="74" t="s">
        <v>528</v>
      </c>
      <c r="D362" s="75">
        <v>2.22</v>
      </c>
      <c r="E362" s="75">
        <v>5.16</v>
      </c>
      <c r="F362" s="74">
        <v>1</v>
      </c>
      <c r="H362" s="73">
        <f>A362</f>
        <v>2013</v>
      </c>
      <c r="I362" s="73">
        <f>A374</f>
        <v>2014</v>
      </c>
      <c r="J362" s="73">
        <f>A386</f>
        <v>2015</v>
      </c>
      <c r="M362">
        <v>0</v>
      </c>
      <c r="N362">
        <v>0</v>
      </c>
      <c r="O362">
        <v>0</v>
      </c>
    </row>
    <row r="363" spans="1:15" ht="12.75">
      <c r="A363" s="73">
        <v>2013</v>
      </c>
      <c r="B363" s="73">
        <v>2</v>
      </c>
      <c r="C363" s="74" t="s">
        <v>397</v>
      </c>
      <c r="D363" s="75">
        <v>2.33</v>
      </c>
      <c r="E363" s="75">
        <v>5.39</v>
      </c>
      <c r="F363" s="74">
        <v>2</v>
      </c>
      <c r="G363" s="74" t="str">
        <f>C362</f>
        <v>January</v>
      </c>
      <c r="H363">
        <f>IF(ISBLANK(D362),NA(),D362)</f>
        <v>2.22</v>
      </c>
      <c r="I363">
        <f>IF(ISBLANK(D374),NA(),D374)</f>
        <v>2.19</v>
      </c>
      <c r="J363">
        <f>IF(ISBLANK(D386),NA(),D386)</f>
        <v>2.32</v>
      </c>
      <c r="L363" s="74" t="str">
        <f aca="true" t="shared" si="21" ref="L363:L374">C362</f>
        <v>January</v>
      </c>
      <c r="M363">
        <f aca="true" t="shared" si="22" ref="M363:M374">IF(ISBLANK(E362),NA(),E362)</f>
        <v>5.16</v>
      </c>
      <c r="N363">
        <f aca="true" t="shared" si="23" ref="N363:N374">IF(ISBLANK(E374),NA(),E374)</f>
        <v>5.11</v>
      </c>
      <c r="O363">
        <f aca="true" t="shared" si="24" ref="O363:O374">IF(ISBLANK(E386),NA(),E386)</f>
        <v>5.34</v>
      </c>
    </row>
    <row r="364" spans="1:15" ht="12.75">
      <c r="A364" s="73">
        <v>2013</v>
      </c>
      <c r="B364" s="73">
        <v>3</v>
      </c>
      <c r="C364" s="74" t="s">
        <v>533</v>
      </c>
      <c r="D364" s="75">
        <v>2.51</v>
      </c>
      <c r="E364" s="75">
        <v>5.57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2.33</v>
      </c>
      <c r="I364">
        <f aca="true" t="shared" si="27" ref="I364:I374">IF(ISBLANK(D375),NA(),D375)</f>
        <v>2.32</v>
      </c>
      <c r="J364">
        <f aca="true" t="shared" si="28" ref="J364:J374">IF(ISBLANK(D387),NA(),D387)</f>
        <v>2.39</v>
      </c>
      <c r="L364" s="74" t="str">
        <f t="shared" si="21"/>
        <v>February</v>
      </c>
      <c r="M364">
        <f t="shared" si="22"/>
        <v>5.39</v>
      </c>
      <c r="N364">
        <f t="shared" si="23"/>
        <v>5.36</v>
      </c>
      <c r="O364">
        <f t="shared" si="24"/>
        <v>5.51</v>
      </c>
    </row>
    <row r="365" spans="1:15" ht="12.75">
      <c r="A365" s="73">
        <v>2013</v>
      </c>
      <c r="B365" s="73">
        <v>4</v>
      </c>
      <c r="C365" s="74" t="s">
        <v>535</v>
      </c>
      <c r="D365" s="75">
        <v>2.59</v>
      </c>
      <c r="E365" s="75">
        <v>5.82</v>
      </c>
      <c r="F365" s="74">
        <v>4</v>
      </c>
      <c r="G365" s="74" t="str">
        <f t="shared" si="25"/>
        <v>March</v>
      </c>
      <c r="H365">
        <f t="shared" si="26"/>
        <v>2.51</v>
      </c>
      <c r="I365">
        <f t="shared" si="27"/>
        <v>2.51</v>
      </c>
      <c r="J365" t="e">
        <f t="shared" si="28"/>
        <v>#N/A</v>
      </c>
      <c r="L365" s="74" t="str">
        <f t="shared" si="21"/>
        <v>March</v>
      </c>
      <c r="M365">
        <f t="shared" si="22"/>
        <v>5.57</v>
      </c>
      <c r="N365">
        <f t="shared" si="23"/>
        <v>5.62</v>
      </c>
      <c r="O365" t="e">
        <f t="shared" si="24"/>
        <v>#N/A</v>
      </c>
    </row>
    <row r="366" spans="1:15" ht="12.75">
      <c r="A366" s="73">
        <v>2013</v>
      </c>
      <c r="B366" s="73">
        <v>5</v>
      </c>
      <c r="C366" s="74" t="s">
        <v>348</v>
      </c>
      <c r="D366" s="75">
        <v>2.71</v>
      </c>
      <c r="E366" s="75">
        <v>5.81</v>
      </c>
      <c r="F366" s="74">
        <v>5</v>
      </c>
      <c r="G366" s="74" t="str">
        <f t="shared" si="25"/>
        <v>April</v>
      </c>
      <c r="H366">
        <f t="shared" si="26"/>
        <v>2.59</v>
      </c>
      <c r="I366">
        <f t="shared" si="27"/>
        <v>2.67</v>
      </c>
      <c r="J366" t="e">
        <f t="shared" si="28"/>
        <v>#N/A</v>
      </c>
      <c r="L366" s="74" t="str">
        <f t="shared" si="21"/>
        <v>April</v>
      </c>
      <c r="M366">
        <f t="shared" si="22"/>
        <v>5.82</v>
      </c>
      <c r="N366">
        <f t="shared" si="23"/>
        <v>5.92</v>
      </c>
      <c r="O366" t="e">
        <f t="shared" si="24"/>
        <v>#N/A</v>
      </c>
    </row>
    <row r="367" spans="1:15" ht="12.75">
      <c r="A367" s="73">
        <v>2013</v>
      </c>
      <c r="B367" s="73">
        <v>6</v>
      </c>
      <c r="C367" s="74" t="s">
        <v>539</v>
      </c>
      <c r="D367" s="75">
        <v>2.8</v>
      </c>
      <c r="E367" s="75">
        <v>5.86</v>
      </c>
      <c r="F367" s="74">
        <v>6</v>
      </c>
      <c r="G367" s="74" t="str">
        <f t="shared" si="25"/>
        <v>May</v>
      </c>
      <c r="H367">
        <f t="shared" si="26"/>
        <v>2.71</v>
      </c>
      <c r="I367">
        <f t="shared" si="27"/>
        <v>2.77</v>
      </c>
      <c r="J367" t="e">
        <f t="shared" si="28"/>
        <v>#N/A</v>
      </c>
      <c r="L367" s="74" t="str">
        <f t="shared" si="21"/>
        <v>May</v>
      </c>
      <c r="M367">
        <f t="shared" si="22"/>
        <v>5.81</v>
      </c>
      <c r="N367">
        <f t="shared" si="23"/>
        <v>5.88</v>
      </c>
      <c r="O367" t="e">
        <f t="shared" si="24"/>
        <v>#N/A</v>
      </c>
    </row>
    <row r="368" spans="1:15" ht="12.75">
      <c r="A368" s="73">
        <v>2013</v>
      </c>
      <c r="B368" s="73">
        <v>7</v>
      </c>
      <c r="C368" s="74" t="s">
        <v>542</v>
      </c>
      <c r="D368" s="75">
        <v>2.85</v>
      </c>
      <c r="E368" s="75">
        <v>5.68</v>
      </c>
      <c r="F368" s="74">
        <v>7</v>
      </c>
      <c r="G368" s="74" t="str">
        <f t="shared" si="25"/>
        <v>June</v>
      </c>
      <c r="H368">
        <f t="shared" si="26"/>
        <v>2.8</v>
      </c>
      <c r="I368">
        <f t="shared" si="27"/>
        <v>2.86</v>
      </c>
      <c r="J368" t="e">
        <f t="shared" si="28"/>
        <v>#N/A</v>
      </c>
      <c r="L368" s="74" t="str">
        <f t="shared" si="21"/>
        <v>June</v>
      </c>
      <c r="M368">
        <f t="shared" si="22"/>
        <v>5.86</v>
      </c>
      <c r="N368">
        <f t="shared" si="23"/>
        <v>5.96</v>
      </c>
      <c r="O368" t="e">
        <f t="shared" si="24"/>
        <v>#N/A</v>
      </c>
    </row>
    <row r="369" spans="1:15" ht="12.75">
      <c r="A369" s="73">
        <v>2013</v>
      </c>
      <c r="B369" s="73">
        <v>8</v>
      </c>
      <c r="C369" s="74" t="s">
        <v>545</v>
      </c>
      <c r="D369" s="75">
        <v>2.85</v>
      </c>
      <c r="E369" s="75">
        <v>5.81</v>
      </c>
      <c r="F369" s="74">
        <v>8</v>
      </c>
      <c r="G369" s="74" t="str">
        <f t="shared" si="25"/>
        <v>July</v>
      </c>
      <c r="H369">
        <f t="shared" si="26"/>
        <v>2.85</v>
      </c>
      <c r="I369">
        <f t="shared" si="27"/>
        <v>2.95</v>
      </c>
      <c r="J369" t="e">
        <f t="shared" si="28"/>
        <v>#N/A</v>
      </c>
      <c r="L369" s="74" t="str">
        <f t="shared" si="21"/>
        <v>July</v>
      </c>
      <c r="M369">
        <f t="shared" si="22"/>
        <v>5.68</v>
      </c>
      <c r="N369">
        <f t="shared" si="23"/>
        <v>5.82</v>
      </c>
      <c r="O369" t="e">
        <f t="shared" si="24"/>
        <v>#N/A</v>
      </c>
    </row>
    <row r="370" spans="1:15" ht="12.75">
      <c r="A370" s="73">
        <v>2013</v>
      </c>
      <c r="B370" s="73">
        <v>9</v>
      </c>
      <c r="C370" s="74" t="s">
        <v>548</v>
      </c>
      <c r="D370" s="75">
        <v>2.6</v>
      </c>
      <c r="E370" s="75">
        <v>5.49</v>
      </c>
      <c r="F370" s="74">
        <v>9</v>
      </c>
      <c r="G370" s="74" t="str">
        <f t="shared" si="25"/>
        <v>August</v>
      </c>
      <c r="H370">
        <f t="shared" si="26"/>
        <v>2.85</v>
      </c>
      <c r="I370">
        <f t="shared" si="27"/>
        <v>2.89</v>
      </c>
      <c r="J370" t="e">
        <f t="shared" si="28"/>
        <v>#N/A</v>
      </c>
      <c r="L370" s="74" t="str">
        <f t="shared" si="21"/>
        <v>August</v>
      </c>
      <c r="M370">
        <f t="shared" si="22"/>
        <v>5.81</v>
      </c>
      <c r="N370">
        <f t="shared" si="23"/>
        <v>5.84</v>
      </c>
      <c r="O370" t="e">
        <f t="shared" si="24"/>
        <v>#N/A</v>
      </c>
    </row>
    <row r="371" spans="1:15" ht="12.75">
      <c r="A371" s="73">
        <v>2013</v>
      </c>
      <c r="B371" s="73">
        <v>10</v>
      </c>
      <c r="C371" s="74" t="s">
        <v>551</v>
      </c>
      <c r="D371" s="75">
        <v>2.64</v>
      </c>
      <c r="E371" s="75">
        <v>5.72</v>
      </c>
      <c r="F371" s="74">
        <v>10</v>
      </c>
      <c r="G371" s="74" t="str">
        <f t="shared" si="25"/>
        <v>September</v>
      </c>
      <c r="H371">
        <f t="shared" si="26"/>
        <v>2.6</v>
      </c>
      <c r="I371">
        <f t="shared" si="27"/>
        <v>2.66</v>
      </c>
      <c r="J371" t="e">
        <f t="shared" si="28"/>
        <v>#N/A</v>
      </c>
      <c r="L371" s="74" t="str">
        <f t="shared" si="21"/>
        <v>September</v>
      </c>
      <c r="M371">
        <f t="shared" si="22"/>
        <v>5.49</v>
      </c>
      <c r="N371">
        <f t="shared" si="23"/>
        <v>5.63</v>
      </c>
      <c r="O371" t="e">
        <f t="shared" si="24"/>
        <v>#N/A</v>
      </c>
    </row>
    <row r="372" spans="1:15" ht="12.75">
      <c r="A372" s="73">
        <v>2013</v>
      </c>
      <c r="B372" s="73">
        <v>11</v>
      </c>
      <c r="C372" s="74" t="s">
        <v>554</v>
      </c>
      <c r="D372" s="75">
        <v>2.48</v>
      </c>
      <c r="E372" s="75">
        <v>5.52</v>
      </c>
      <c r="F372" s="74">
        <v>11</v>
      </c>
      <c r="G372" s="74" t="str">
        <f t="shared" si="25"/>
        <v>October</v>
      </c>
      <c r="H372">
        <f t="shared" si="26"/>
        <v>2.64</v>
      </c>
      <c r="I372">
        <f t="shared" si="27"/>
        <v>2.74</v>
      </c>
      <c r="J372" t="e">
        <f t="shared" si="28"/>
        <v>#N/A</v>
      </c>
      <c r="L372" s="74" t="str">
        <f t="shared" si="21"/>
        <v>October</v>
      </c>
      <c r="M372">
        <f t="shared" si="22"/>
        <v>5.72</v>
      </c>
      <c r="N372">
        <f t="shared" si="23"/>
        <v>5.87</v>
      </c>
      <c r="O372" t="e">
        <f t="shared" si="24"/>
        <v>#N/A</v>
      </c>
    </row>
    <row r="373" spans="1:15" ht="12.75">
      <c r="A373" s="73">
        <v>2013</v>
      </c>
      <c r="B373" s="73">
        <v>12</v>
      </c>
      <c r="C373" s="74" t="s">
        <v>557</v>
      </c>
      <c r="D373" s="75">
        <v>2.36</v>
      </c>
      <c r="E373" s="75">
        <v>5.43</v>
      </c>
      <c r="F373" s="74">
        <v>12</v>
      </c>
      <c r="G373" s="74" t="str">
        <f t="shared" si="25"/>
        <v>November</v>
      </c>
      <c r="H373">
        <f t="shared" si="26"/>
        <v>2.48</v>
      </c>
      <c r="I373">
        <f t="shared" si="27"/>
        <v>2.52</v>
      </c>
      <c r="J373" t="e">
        <f t="shared" si="28"/>
        <v>#N/A</v>
      </c>
      <c r="L373" s="74" t="str">
        <f t="shared" si="21"/>
        <v>November</v>
      </c>
      <c r="M373">
        <f t="shared" si="22"/>
        <v>5.52</v>
      </c>
      <c r="N373">
        <f t="shared" si="23"/>
        <v>5.57</v>
      </c>
      <c r="O373" t="e">
        <f t="shared" si="24"/>
        <v>#N/A</v>
      </c>
    </row>
    <row r="374" spans="1:15" ht="12.75">
      <c r="A374" s="73">
        <v>2014</v>
      </c>
      <c r="B374" s="73">
        <v>1</v>
      </c>
      <c r="C374" s="74" t="s">
        <v>528</v>
      </c>
      <c r="D374" s="75">
        <v>2.19</v>
      </c>
      <c r="E374" s="75">
        <v>5.11</v>
      </c>
      <c r="F374" s="74">
        <v>13</v>
      </c>
      <c r="G374" s="74" t="str">
        <f t="shared" si="25"/>
        <v>December</v>
      </c>
      <c r="H374">
        <f t="shared" si="26"/>
        <v>2.36</v>
      </c>
      <c r="I374">
        <f t="shared" si="27"/>
        <v>2.49</v>
      </c>
      <c r="J374" t="e">
        <f t="shared" si="28"/>
        <v>#N/A</v>
      </c>
      <c r="L374" s="74" t="str">
        <f t="shared" si="21"/>
        <v>December</v>
      </c>
      <c r="M374">
        <f t="shared" si="22"/>
        <v>5.43</v>
      </c>
      <c r="N374">
        <f t="shared" si="23"/>
        <v>5.69</v>
      </c>
      <c r="O374" t="e">
        <f t="shared" si="24"/>
        <v>#N/A</v>
      </c>
    </row>
    <row r="375" spans="1:6" ht="12.75">
      <c r="A375" s="73">
        <v>2014</v>
      </c>
      <c r="B375" s="73">
        <v>2</v>
      </c>
      <c r="C375" s="74" t="s">
        <v>397</v>
      </c>
      <c r="D375" s="75">
        <v>2.32</v>
      </c>
      <c r="E375" s="75">
        <v>5.36</v>
      </c>
      <c r="F375" s="74">
        <v>14</v>
      </c>
    </row>
    <row r="376" spans="1:6" ht="12.75">
      <c r="A376" s="73">
        <v>2014</v>
      </c>
      <c r="B376" s="73">
        <v>3</v>
      </c>
      <c r="C376" s="74" t="s">
        <v>533</v>
      </c>
      <c r="D376" s="75">
        <v>2.51</v>
      </c>
      <c r="E376" s="75">
        <v>5.62</v>
      </c>
      <c r="F376" s="74">
        <v>15</v>
      </c>
    </row>
    <row r="377" spans="1:6" ht="12.75">
      <c r="A377" s="73">
        <v>2014</v>
      </c>
      <c r="B377" s="73">
        <v>4</v>
      </c>
      <c r="C377" s="74" t="s">
        <v>535</v>
      </c>
      <c r="D377" s="75">
        <v>2.67</v>
      </c>
      <c r="E377" s="75">
        <v>5.92</v>
      </c>
      <c r="F377" s="74">
        <v>16</v>
      </c>
    </row>
    <row r="378" spans="1:6" ht="12.75">
      <c r="A378" s="73">
        <v>2014</v>
      </c>
      <c r="B378" s="73">
        <v>5</v>
      </c>
      <c r="C378" s="74" t="s">
        <v>348</v>
      </c>
      <c r="D378" s="75">
        <v>2.77</v>
      </c>
      <c r="E378" s="75">
        <v>5.88</v>
      </c>
      <c r="F378" s="74">
        <v>17</v>
      </c>
    </row>
    <row r="379" spans="1:6" ht="12.75">
      <c r="A379" s="73">
        <v>2014</v>
      </c>
      <c r="B379" s="73">
        <v>6</v>
      </c>
      <c r="C379" s="74" t="s">
        <v>539</v>
      </c>
      <c r="D379" s="75">
        <v>2.86</v>
      </c>
      <c r="E379" s="75">
        <v>5.96</v>
      </c>
      <c r="F379" s="74">
        <v>18</v>
      </c>
    </row>
    <row r="380" spans="1:6" ht="12.75">
      <c r="A380" s="73">
        <v>2014</v>
      </c>
      <c r="B380" s="73">
        <v>7</v>
      </c>
      <c r="C380" s="74" t="s">
        <v>542</v>
      </c>
      <c r="D380" s="75">
        <v>2.95</v>
      </c>
      <c r="E380" s="75">
        <v>5.82</v>
      </c>
      <c r="F380" s="74">
        <v>19</v>
      </c>
    </row>
    <row r="381" spans="1:6" ht="12.75">
      <c r="A381" s="73">
        <v>2014</v>
      </c>
      <c r="B381" s="73">
        <v>8</v>
      </c>
      <c r="C381" s="74" t="s">
        <v>545</v>
      </c>
      <c r="D381" s="75">
        <v>2.89</v>
      </c>
      <c r="E381" s="75">
        <v>5.84</v>
      </c>
      <c r="F381" s="74">
        <v>20</v>
      </c>
    </row>
    <row r="382" spans="1:6" ht="12.75">
      <c r="A382" s="73">
        <v>2014</v>
      </c>
      <c r="B382" s="73">
        <v>9</v>
      </c>
      <c r="C382" s="74" t="s">
        <v>548</v>
      </c>
      <c r="D382" s="75">
        <v>2.66</v>
      </c>
      <c r="E382" s="75">
        <v>5.63</v>
      </c>
      <c r="F382" s="74">
        <v>21</v>
      </c>
    </row>
    <row r="383" spans="1:6" ht="12.75">
      <c r="A383" s="73">
        <v>2014</v>
      </c>
      <c r="B383" s="73">
        <v>10</v>
      </c>
      <c r="C383" s="74" t="s">
        <v>551</v>
      </c>
      <c r="D383" s="75">
        <v>2.74</v>
      </c>
      <c r="E383" s="75">
        <v>5.87</v>
      </c>
      <c r="F383" s="74">
        <v>22</v>
      </c>
    </row>
    <row r="384" spans="1:6" ht="12.75">
      <c r="A384" s="73">
        <v>2014</v>
      </c>
      <c r="B384" s="73">
        <v>11</v>
      </c>
      <c r="C384" s="74" t="s">
        <v>554</v>
      </c>
      <c r="D384" s="75">
        <v>2.52</v>
      </c>
      <c r="E384" s="75">
        <v>5.57</v>
      </c>
      <c r="F384" s="74">
        <v>23</v>
      </c>
    </row>
    <row r="385" spans="1:6" ht="12.75">
      <c r="A385" s="73">
        <v>2014</v>
      </c>
      <c r="B385" s="73">
        <v>12</v>
      </c>
      <c r="C385" s="74" t="s">
        <v>557</v>
      </c>
      <c r="D385" s="75">
        <v>2.49</v>
      </c>
      <c r="E385" s="75">
        <v>5.69</v>
      </c>
      <c r="F385" s="74">
        <v>24</v>
      </c>
    </row>
    <row r="386" spans="1:6" ht="12.75">
      <c r="A386" s="73">
        <v>2015</v>
      </c>
      <c r="B386" s="73">
        <v>1</v>
      </c>
      <c r="C386" s="74" t="s">
        <v>528</v>
      </c>
      <c r="D386" s="75">
        <v>2.32</v>
      </c>
      <c r="E386" s="75">
        <v>5.34</v>
      </c>
      <c r="F386" s="74">
        <v>25</v>
      </c>
    </row>
    <row r="387" spans="1:6" ht="12.75">
      <c r="A387" s="73">
        <v>2015</v>
      </c>
      <c r="B387" s="73">
        <v>2</v>
      </c>
      <c r="C387" s="74" t="s">
        <v>397</v>
      </c>
      <c r="D387" s="75">
        <v>2.39</v>
      </c>
      <c r="E387" s="75">
        <v>5.51</v>
      </c>
      <c r="F387" s="74">
        <v>26</v>
      </c>
    </row>
    <row r="388" spans="1:6" ht="12.75">
      <c r="A388" s="73"/>
      <c r="B388" s="73"/>
      <c r="C388" s="74"/>
      <c r="D388" s="75"/>
      <c r="E388" s="75"/>
      <c r="F388" s="74">
        <v>27</v>
      </c>
    </row>
    <row r="389" spans="1:6" ht="12.75">
      <c r="A389" s="73"/>
      <c r="B389" s="73"/>
      <c r="C389" s="74"/>
      <c r="D389" s="75"/>
      <c r="E389" s="75"/>
      <c r="F389" s="74">
        <v>28</v>
      </c>
    </row>
    <row r="390" spans="1:6" ht="12.75">
      <c r="A390" s="73"/>
      <c r="B390" s="73"/>
      <c r="C390" s="74"/>
      <c r="D390" s="75"/>
      <c r="E390" s="75"/>
      <c r="F390" s="74">
        <v>29</v>
      </c>
    </row>
    <row r="391" spans="1:6" ht="12.75">
      <c r="A391" s="73"/>
      <c r="B391" s="73"/>
      <c r="C391" s="74"/>
      <c r="D391" s="75"/>
      <c r="E391" s="75"/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201" t="str">
        <f>"Traffic Volume Trends - "&amp;Page1!E10</f>
        <v>Traffic Volume Trends - February 2015</v>
      </c>
      <c r="B1" s="201"/>
      <c r="C1" s="201"/>
      <c r="D1" s="201"/>
      <c r="E1" s="201"/>
      <c r="F1" s="201"/>
      <c r="G1" s="201"/>
      <c r="H1" s="201"/>
      <c r="I1" s="201"/>
      <c r="J1" s="201"/>
      <c r="K1" s="24"/>
      <c r="L1" s="24"/>
      <c r="M1" s="24"/>
      <c r="N1" s="24"/>
      <c r="O1" s="24"/>
    </row>
    <row r="2" spans="1:15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February 2015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5"/>
      <c r="L2" s="25"/>
      <c r="M2" s="24"/>
      <c r="N2" s="24"/>
      <c r="O2" s="24"/>
    </row>
    <row r="3" spans="1:15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5"/>
      <c r="L3" s="25"/>
      <c r="M3" s="24"/>
      <c r="N3" s="24"/>
      <c r="O3" s="24"/>
    </row>
    <row r="4" spans="1:15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2.8% (6.1 billion vehicle miles ) resulting in estimated travel for the month at 221.1**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203" t="str">
        <f>"This total includes "&amp;Data!I4&amp;" billion vehicle-miles on rural roads and "&amp;Data!J4&amp;" billion vehicle-miles on urban roads and streets."</f>
        <v>This total includes 66.8 billion vehicle-miles on rural roads and 154.3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3.9% ( 17.1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4"/>
      <c r="L16" s="24"/>
      <c r="M16" s="24"/>
      <c r="N16" s="24"/>
      <c r="O16" s="24"/>
    </row>
    <row r="17" spans="1:15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1"/>
    </row>
    <row r="23" ht="12.75" customHeight="1"/>
    <row r="24" spans="5:8" ht="25.5">
      <c r="E24" s="28" t="s">
        <v>31</v>
      </c>
      <c r="F24" s="28" t="str">
        <f>Data!B4</f>
        <v>February</v>
      </c>
      <c r="G24" s="28" t="s">
        <v>32</v>
      </c>
      <c r="H24" s="28" t="s">
        <v>33</v>
      </c>
    </row>
    <row r="25" spans="5:8" ht="12.75">
      <c r="E25" s="29">
        <f>VALUE(Data!A9)</f>
        <v>1990</v>
      </c>
      <c r="F25" s="30">
        <f>VALUE(Data!B9)</f>
        <v>153559</v>
      </c>
      <c r="G25" s="30">
        <f>VALUE(Data!C9)</f>
        <v>317159</v>
      </c>
      <c r="H25" s="30">
        <f>VALUE(Data!D9)</f>
        <v>2117716</v>
      </c>
    </row>
    <row r="26" spans="5:8" ht="12.75">
      <c r="E26" s="29">
        <f>VALUE(Data!A10)</f>
        <v>1991</v>
      </c>
      <c r="F26" s="30">
        <f>VALUE(Data!B10)</f>
        <v>153351</v>
      </c>
      <c r="G26" s="30">
        <f>VALUE(Data!C10)</f>
        <v>311240</v>
      </c>
      <c r="H26" s="30">
        <f>VALUE(Data!D10)</f>
        <v>2141582</v>
      </c>
    </row>
    <row r="27" spans="5:8" ht="12.75">
      <c r="E27" s="29">
        <f>VALUE(Data!A11)</f>
        <v>1992</v>
      </c>
      <c r="F27" s="30">
        <f>VALUE(Data!B11)</f>
        <v>160204</v>
      </c>
      <c r="G27" s="30">
        <f>VALUE(Data!C11)</f>
        <v>327856</v>
      </c>
      <c r="H27" s="30">
        <f>VALUE(Data!D11)</f>
        <v>2188830</v>
      </c>
    </row>
    <row r="28" spans="5:8" ht="12.75">
      <c r="E28" s="29">
        <f>VALUE(Data!A12)</f>
        <v>1993</v>
      </c>
      <c r="F28" s="30">
        <f>VALUE(Data!B12)</f>
        <v>162844</v>
      </c>
      <c r="G28" s="30">
        <f>VALUE(Data!C12)</f>
        <v>334524</v>
      </c>
      <c r="H28" s="30">
        <f>VALUE(Data!D12)</f>
        <v>2253820</v>
      </c>
    </row>
    <row r="29" spans="5:8" ht="12.75">
      <c r="E29" s="29">
        <f>VALUE(Data!A13)</f>
        <v>1994</v>
      </c>
      <c r="F29" s="30">
        <f>VALUE(Data!B13)</f>
        <v>166444</v>
      </c>
      <c r="G29" s="30">
        <f>VALUE(Data!C13)</f>
        <v>335758</v>
      </c>
      <c r="H29" s="30">
        <f>VALUE(Data!D13)</f>
        <v>2297939</v>
      </c>
    </row>
    <row r="30" spans="5:8" ht="12.75">
      <c r="E30" s="29">
        <f>VALUE(Data!A14)</f>
        <v>1995</v>
      </c>
      <c r="F30" s="30">
        <f>VALUE(Data!B14)</f>
        <v>171053</v>
      </c>
      <c r="G30" s="30">
        <f>VALUE(Data!C14)</f>
        <v>364891</v>
      </c>
      <c r="H30" s="30">
        <f>VALUE(Data!D14)</f>
        <v>2386720</v>
      </c>
    </row>
    <row r="31" spans="5:8" ht="12.75">
      <c r="E31" s="29">
        <f>VALUE(Data!A15)</f>
        <v>1996</v>
      </c>
      <c r="F31" s="30">
        <f>VALUE(Data!B15)</f>
        <v>176562</v>
      </c>
      <c r="G31" s="30">
        <f>VALUE(Data!C15)</f>
        <v>360027</v>
      </c>
      <c r="H31" s="30">
        <f>VALUE(Data!D15)</f>
        <v>2417911</v>
      </c>
    </row>
    <row r="32" spans="5:8" ht="12.75">
      <c r="E32" s="29">
        <f>VALUE(Data!A16)</f>
        <v>1997</v>
      </c>
      <c r="F32" s="30">
        <f>VALUE(Data!B16)</f>
        <v>183950</v>
      </c>
      <c r="G32" s="30">
        <f>VALUE(Data!C16)</f>
        <v>374076</v>
      </c>
      <c r="H32" s="30">
        <f>VALUE(Data!D16)</f>
        <v>2496251</v>
      </c>
    </row>
    <row r="33" spans="5:8" ht="12.75">
      <c r="E33" s="29">
        <f>VALUE(Data!A17)</f>
        <v>1998</v>
      </c>
      <c r="F33" s="30">
        <f>VALUE(Data!B17)</f>
        <v>187167</v>
      </c>
      <c r="G33" s="30">
        <f>VALUE(Data!C17)</f>
        <v>384037</v>
      </c>
      <c r="H33" s="30">
        <f>VALUE(Data!D17)</f>
        <v>2570334</v>
      </c>
    </row>
    <row r="34" spans="5:8" ht="12.75">
      <c r="E34" s="29">
        <f>VALUE(Data!A18)</f>
        <v>1999</v>
      </c>
      <c r="F34" s="30">
        <f>VALUE(Data!B18)</f>
        <v>191485</v>
      </c>
      <c r="G34" s="30">
        <f>VALUE(Data!C18)</f>
        <v>385067</v>
      </c>
      <c r="H34" s="30">
        <f>VALUE(Data!D18)</f>
        <v>2626392</v>
      </c>
    </row>
    <row r="35" spans="5:8" ht="12.75">
      <c r="E35" s="29">
        <f>VALUE(Data!A19)</f>
        <v>2000</v>
      </c>
      <c r="F35" s="30">
        <f>VALUE(Data!B19)</f>
        <v>199261</v>
      </c>
      <c r="G35" s="30">
        <f>VALUE(Data!C19)</f>
        <v>402703</v>
      </c>
      <c r="H35" s="30">
        <f>VALUE(Data!D19)</f>
        <v>2697095</v>
      </c>
    </row>
    <row r="36" spans="5:8" ht="12.75">
      <c r="E36" s="29">
        <f>VALUE(Data!A20)</f>
        <v>2001</v>
      </c>
      <c r="F36" s="30">
        <f>VALUE(Data!B20)</f>
        <v>200876</v>
      </c>
      <c r="G36" s="30">
        <f>VALUE(Data!C20)</f>
        <v>410562</v>
      </c>
      <c r="H36" s="30">
        <f>VALUE(Data!D20)</f>
        <v>2754784</v>
      </c>
    </row>
    <row r="37" spans="5:8" ht="12.75">
      <c r="E37" s="29">
        <f>VALUE(Data!A21)</f>
        <v>2002</v>
      </c>
      <c r="F37" s="30">
        <f>VALUE(Data!B21)</f>
        <v>208237</v>
      </c>
      <c r="G37" s="30">
        <f>VALUE(Data!C21)</f>
        <v>423452</v>
      </c>
      <c r="H37" s="30">
        <f>VALUE(Data!D21)</f>
        <v>2808501</v>
      </c>
    </row>
    <row r="38" spans="5:8" ht="12.75">
      <c r="E38" s="29">
        <f>VALUE(Data!A22)</f>
        <v>2003</v>
      </c>
      <c r="F38" s="30">
        <f>VALUE(Data!B22)</f>
        <v>203677</v>
      </c>
      <c r="G38" s="30">
        <f>VALUE(Data!C22)</f>
        <v>422211</v>
      </c>
      <c r="H38" s="30">
        <f>VALUE(Data!D22)</f>
        <v>2854268</v>
      </c>
    </row>
    <row r="39" spans="5:8" ht="12.75">
      <c r="E39" s="29">
        <f>VALUE(Data!A23)</f>
        <v>2004</v>
      </c>
      <c r="F39" s="30">
        <f>VALUE(Data!B23)</f>
        <v>213709</v>
      </c>
      <c r="G39" s="30">
        <f>VALUE(Data!C23)</f>
        <v>436159</v>
      </c>
      <c r="H39" s="30">
        <f>VALUE(Data!D23)</f>
        <v>2904170</v>
      </c>
    </row>
    <row r="40" spans="5:8" ht="12.75">
      <c r="E40" s="29">
        <f>VALUE(Data!A24)</f>
        <v>2005</v>
      </c>
      <c r="F40" s="30">
        <f>VALUE(Data!B24)</f>
        <v>219970</v>
      </c>
      <c r="G40" s="30">
        <f>VALUE(Data!C24)</f>
        <v>444042</v>
      </c>
      <c r="H40" s="30">
        <f>VALUE(Data!D24)</f>
        <v>2972672</v>
      </c>
    </row>
    <row r="41" spans="5:8" ht="12.75">
      <c r="E41" s="29">
        <f>VALUE(Data!A25)</f>
        <v>2006</v>
      </c>
      <c r="F41" s="30">
        <f>VALUE(Data!B25)</f>
        <v>220730</v>
      </c>
      <c r="G41" s="30">
        <f>VALUE(Data!C25)</f>
        <v>454032</v>
      </c>
      <c r="H41" s="30">
        <f>VALUE(Data!D25)</f>
        <v>2999419</v>
      </c>
    </row>
    <row r="42" spans="5:8" ht="12.75">
      <c r="E42" s="29">
        <f>VALUE(Data!A26)</f>
        <v>2007</v>
      </c>
      <c r="F42" s="30">
        <f>VALUE(Data!B26)</f>
        <v>219221</v>
      </c>
      <c r="G42" s="30">
        <f>VALUE(Data!C26)</f>
        <v>453020</v>
      </c>
      <c r="H42" s="30">
        <f>VALUE(Data!D26)</f>
        <v>3013360</v>
      </c>
    </row>
    <row r="43" spans="5:8" ht="12.75">
      <c r="E43" s="29">
        <f>VALUE(Data!A27)</f>
        <v>2008</v>
      </c>
      <c r="F43" s="30">
        <f>VALUE(Data!B27)</f>
        <v>221728</v>
      </c>
      <c r="G43" s="30">
        <f>VALUE(Data!C27)</f>
        <v>455197</v>
      </c>
      <c r="H43" s="30">
        <f>VALUE(Data!D27)</f>
        <v>3033301</v>
      </c>
    </row>
    <row r="44" spans="5:8" ht="12.75">
      <c r="E44" s="29">
        <f>VALUE(Data!A28)</f>
        <v>2009</v>
      </c>
      <c r="F44" s="30">
        <f>VALUE(Data!B28)</f>
        <v>218031</v>
      </c>
      <c r="G44" s="30">
        <f>VALUE(Data!C28)</f>
        <v>442871</v>
      </c>
      <c r="H44" s="30">
        <f>VALUE(Data!D28)</f>
        <v>2964202</v>
      </c>
    </row>
    <row r="45" spans="5:8" ht="12.75">
      <c r="E45" s="29">
        <f>VALUE(Data!A29)</f>
        <v>2010</v>
      </c>
      <c r="F45" s="30">
        <f>VALUE(Data!B29)</f>
        <v>210968</v>
      </c>
      <c r="G45" s="30">
        <f>VALUE(Data!C29)</f>
        <v>431145</v>
      </c>
      <c r="H45" s="30">
        <f>VALUE(Data!D29)</f>
        <v>2945037</v>
      </c>
    </row>
    <row r="46" spans="5:8" ht="12.75">
      <c r="E46" s="29">
        <f>VALUE(Data!A30)</f>
        <v>2011</v>
      </c>
      <c r="F46" s="30">
        <f>VALUE(Data!B30)</f>
        <v>213547</v>
      </c>
      <c r="G46" s="30">
        <f>VALUE(Data!C30)</f>
        <v>436271</v>
      </c>
      <c r="H46" s="30">
        <f>VALUE(Data!D30)</f>
        <v>2972089</v>
      </c>
    </row>
    <row r="47" spans="5:8" ht="12.75">
      <c r="E47" s="29">
        <f>VALUE(Data!A31)</f>
        <v>2012</v>
      </c>
      <c r="F47" s="30">
        <f>VALUE(Data!B31)</f>
        <v>218714</v>
      </c>
      <c r="G47" s="30">
        <f>VALUE(Data!C31)</f>
        <v>445548</v>
      </c>
      <c r="H47" s="30">
        <f>VALUE(Data!D31)</f>
        <v>2955092</v>
      </c>
    </row>
    <row r="48" spans="5:8" ht="12.75">
      <c r="E48" s="29">
        <f>VALUE(Data!A32)</f>
        <v>2013</v>
      </c>
      <c r="F48" s="30">
        <f>VALUE(Data!B32)</f>
        <v>216306</v>
      </c>
      <c r="G48" s="30">
        <f>VALUE(Data!C32)</f>
        <v>444913</v>
      </c>
      <c r="H48" s="30">
        <f>VALUE(Data!D32)</f>
        <v>2968797</v>
      </c>
    </row>
    <row r="49" spans="5:8" ht="12.75">
      <c r="E49" s="29">
        <f>VALUE(Data!A33)</f>
        <v>2014</v>
      </c>
      <c r="F49" s="30">
        <f>VALUE(Data!B33)</f>
        <v>215039</v>
      </c>
      <c r="G49" s="30">
        <f>VALUE(Data!C33)</f>
        <v>441318</v>
      </c>
      <c r="H49" s="30">
        <f>VALUE(Data!D33)</f>
        <v>2984728</v>
      </c>
    </row>
    <row r="50" spans="5:8" ht="12.75">
      <c r="E50" s="29">
        <f>VALUE(Data!A34)</f>
        <v>2015</v>
      </c>
      <c r="F50" s="30">
        <f>VALUE(Data!B34)</f>
        <v>221150</v>
      </c>
      <c r="G50" s="30">
        <f>VALUE(Data!C34)</f>
        <v>458464</v>
      </c>
      <c r="H50" s="30">
        <f>VALUE(Data!D34)</f>
        <v>3055252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39</v>
      </c>
    </row>
    <row r="59" ht="12.75">
      <c r="B59" s="19"/>
    </row>
    <row r="60" ht="12.75">
      <c r="B60" s="19"/>
    </row>
    <row r="61" spans="1:15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7" t="s">
        <v>41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5" ht="12.75" customHeight="1">
      <c r="A2" s="214" t="s">
        <v>42</v>
      </c>
      <c r="B2" s="215"/>
      <c r="C2" s="216"/>
      <c r="D2" s="220" t="s">
        <v>43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15" ht="12.75">
      <c r="A3" s="217"/>
      <c r="B3" s="218"/>
      <c r="C3" s="219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8" t="s">
        <v>71</v>
      </c>
      <c r="B7" s="209"/>
      <c r="C7" s="210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8" t="s">
        <v>84</v>
      </c>
      <c r="B8" s="209"/>
      <c r="C8" s="210"/>
      <c r="D8" s="117" t="s">
        <v>85</v>
      </c>
      <c r="E8" s="117" t="s">
        <v>86</v>
      </c>
      <c r="F8" s="117" t="s">
        <v>82</v>
      </c>
      <c r="G8" s="117" t="s">
        <v>75</v>
      </c>
      <c r="H8" s="117" t="s">
        <v>87</v>
      </c>
      <c r="I8" s="117" t="s">
        <v>88</v>
      </c>
      <c r="J8" s="117" t="s">
        <v>89</v>
      </c>
      <c r="K8" s="117" t="s">
        <v>90</v>
      </c>
      <c r="L8" s="117" t="s">
        <v>74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8" t="s">
        <v>94</v>
      </c>
      <c r="B9" s="209"/>
      <c r="C9" s="210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8" t="s">
        <v>107</v>
      </c>
      <c r="B10" s="209"/>
      <c r="C10" s="210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8" t="s">
        <v>120</v>
      </c>
      <c r="B11" s="209"/>
      <c r="C11" s="210"/>
      <c r="D11" s="147" t="s">
        <v>121</v>
      </c>
      <c r="E11" s="147" t="s">
        <v>78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125</v>
      </c>
      <c r="L11" s="147" t="s">
        <v>127</v>
      </c>
      <c r="M11" s="147" t="s">
        <v>125</v>
      </c>
      <c r="N11" s="147" t="s">
        <v>128</v>
      </c>
      <c r="O11" s="147" t="s">
        <v>125</v>
      </c>
      <c r="P11" s="42">
        <v>6</v>
      </c>
    </row>
    <row r="12" spans="1:16" ht="12.75" customHeight="1">
      <c r="A12" s="208" t="s">
        <v>129</v>
      </c>
      <c r="B12" s="209"/>
      <c r="C12" s="210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143</v>
      </c>
      <c r="E14" s="117" t="s">
        <v>144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8" t="s">
        <v>71</v>
      </c>
      <c r="B15" s="209"/>
      <c r="C15" s="210"/>
      <c r="D15" s="117" t="s">
        <v>145</v>
      </c>
      <c r="E15" s="117" t="s">
        <v>146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8" t="s">
        <v>84</v>
      </c>
      <c r="B16" s="209"/>
      <c r="C16" s="210"/>
      <c r="D16" s="117" t="s">
        <v>147</v>
      </c>
      <c r="E16" s="117" t="s">
        <v>148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8" t="s">
        <v>94</v>
      </c>
      <c r="B17" s="209"/>
      <c r="C17" s="210"/>
      <c r="D17" s="117" t="s">
        <v>123</v>
      </c>
      <c r="E17" s="117" t="s">
        <v>149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8" t="s">
        <v>107</v>
      </c>
      <c r="B18" s="209"/>
      <c r="C18" s="210"/>
      <c r="D18" s="117" t="s">
        <v>150</v>
      </c>
      <c r="E18" s="117" t="s">
        <v>151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8" t="s">
        <v>120</v>
      </c>
      <c r="B19" s="209"/>
      <c r="C19" s="210"/>
      <c r="D19" s="117" t="s">
        <v>152</v>
      </c>
      <c r="E19" s="117" t="s">
        <v>153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8" t="s">
        <v>129</v>
      </c>
      <c r="B20" s="209"/>
      <c r="C20" s="210"/>
      <c r="D20" s="148" t="s">
        <v>154</v>
      </c>
      <c r="E20" s="148" t="s">
        <v>155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157</v>
      </c>
      <c r="E22" s="117" t="s">
        <v>158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8" t="s">
        <v>71</v>
      </c>
      <c r="B23" s="209"/>
      <c r="C23" s="210"/>
      <c r="D23" s="117" t="s">
        <v>159</v>
      </c>
      <c r="E23" s="117" t="s">
        <v>160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8" t="s">
        <v>84</v>
      </c>
      <c r="B24" s="209"/>
      <c r="C24" s="210"/>
      <c r="D24" s="117" t="s">
        <v>158</v>
      </c>
      <c r="E24" s="117" t="s">
        <v>161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8" t="s">
        <v>94</v>
      </c>
      <c r="B25" s="209"/>
      <c r="C25" s="210"/>
      <c r="D25" s="117" t="s">
        <v>162</v>
      </c>
      <c r="E25" s="117" t="s">
        <v>163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8" t="s">
        <v>107</v>
      </c>
      <c r="B26" s="209"/>
      <c r="C26" s="210"/>
      <c r="D26" s="117" t="s">
        <v>164</v>
      </c>
      <c r="E26" s="117" t="s">
        <v>165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8" t="s">
        <v>120</v>
      </c>
      <c r="B27" s="209"/>
      <c r="C27" s="210"/>
      <c r="D27" s="147" t="s">
        <v>166</v>
      </c>
      <c r="E27" s="147" t="s">
        <v>160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8" t="s">
        <v>129</v>
      </c>
      <c r="B28" s="209"/>
      <c r="C28" s="210"/>
      <c r="D28" s="148" t="s">
        <v>158</v>
      </c>
      <c r="E28" s="148" t="s">
        <v>167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90</v>
      </c>
      <c r="F34" s="117" t="s">
        <v>170</v>
      </c>
      <c r="G34" s="117" t="s">
        <v>171</v>
      </c>
      <c r="H34" s="117" t="s">
        <v>172</v>
      </c>
      <c r="I34" s="117" t="s">
        <v>173</v>
      </c>
      <c r="J34" s="117" t="s">
        <v>174</v>
      </c>
      <c r="K34" s="117" t="s">
        <v>175</v>
      </c>
      <c r="L34" s="117" t="s">
        <v>176</v>
      </c>
      <c r="M34" s="117" t="s">
        <v>177</v>
      </c>
      <c r="N34" s="117" t="s">
        <v>178</v>
      </c>
      <c r="O34" s="117" t="s">
        <v>179</v>
      </c>
      <c r="P34">
        <v>22</v>
      </c>
    </row>
    <row r="35" spans="1:16" ht="12.75" customHeight="1">
      <c r="A35" s="208" t="s">
        <v>71</v>
      </c>
      <c r="B35" s="209"/>
      <c r="C35" s="210"/>
      <c r="D35" s="117" t="s">
        <v>72</v>
      </c>
      <c r="E35" s="117" t="s">
        <v>180</v>
      </c>
      <c r="F35" s="117" t="s">
        <v>181</v>
      </c>
      <c r="G35" s="117" t="s">
        <v>182</v>
      </c>
      <c r="H35" s="117" t="s">
        <v>183</v>
      </c>
      <c r="I35" s="117" t="s">
        <v>184</v>
      </c>
      <c r="J35" s="117" t="s">
        <v>185</v>
      </c>
      <c r="K35" s="117" t="s">
        <v>186</v>
      </c>
      <c r="L35" s="117" t="s">
        <v>187</v>
      </c>
      <c r="M35" s="117" t="s">
        <v>188</v>
      </c>
      <c r="N35" s="117" t="s">
        <v>189</v>
      </c>
      <c r="O35" s="117" t="s">
        <v>190</v>
      </c>
      <c r="P35">
        <v>23</v>
      </c>
    </row>
    <row r="36" spans="1:16" ht="12.75" customHeight="1">
      <c r="A36" s="208" t="s">
        <v>84</v>
      </c>
      <c r="B36" s="209"/>
      <c r="C36" s="210"/>
      <c r="D36" s="117" t="s">
        <v>85</v>
      </c>
      <c r="E36" s="117" t="s">
        <v>191</v>
      </c>
      <c r="F36" s="117" t="s">
        <v>192</v>
      </c>
      <c r="G36" s="117" t="s">
        <v>193</v>
      </c>
      <c r="H36" s="117" t="s">
        <v>194</v>
      </c>
      <c r="I36" s="117" t="s">
        <v>195</v>
      </c>
      <c r="J36" s="117" t="s">
        <v>196</v>
      </c>
      <c r="K36" s="117" t="s">
        <v>197</v>
      </c>
      <c r="L36" s="117" t="s">
        <v>198</v>
      </c>
      <c r="M36" s="117" t="s">
        <v>199</v>
      </c>
      <c r="N36" s="117" t="s">
        <v>200</v>
      </c>
      <c r="O36" s="117" t="s">
        <v>201</v>
      </c>
      <c r="P36">
        <v>24</v>
      </c>
    </row>
    <row r="37" spans="1:16" ht="12.75" customHeight="1">
      <c r="A37" s="208" t="s">
        <v>94</v>
      </c>
      <c r="B37" s="209"/>
      <c r="C37" s="210"/>
      <c r="D37" s="117" t="s">
        <v>95</v>
      </c>
      <c r="E37" s="117" t="s">
        <v>202</v>
      </c>
      <c r="F37" s="117" t="s">
        <v>203</v>
      </c>
      <c r="G37" s="117" t="s">
        <v>204</v>
      </c>
      <c r="H37" s="117" t="s">
        <v>205</v>
      </c>
      <c r="I37" s="117" t="s">
        <v>206</v>
      </c>
      <c r="J37" s="117" t="s">
        <v>207</v>
      </c>
      <c r="K37" s="117" t="s">
        <v>208</v>
      </c>
      <c r="L37" s="117" t="s">
        <v>209</v>
      </c>
      <c r="M37" s="117" t="s">
        <v>210</v>
      </c>
      <c r="N37" s="117" t="s">
        <v>211</v>
      </c>
      <c r="O37" s="117" t="s">
        <v>212</v>
      </c>
      <c r="P37">
        <v>25</v>
      </c>
    </row>
    <row r="38" spans="1:16" ht="12.75" customHeight="1">
      <c r="A38" s="208" t="s">
        <v>107</v>
      </c>
      <c r="B38" s="209"/>
      <c r="C38" s="210"/>
      <c r="D38" s="117" t="s">
        <v>108</v>
      </c>
      <c r="E38" s="117" t="s">
        <v>213</v>
      </c>
      <c r="F38" s="117" t="s">
        <v>214</v>
      </c>
      <c r="G38" s="117" t="s">
        <v>215</v>
      </c>
      <c r="H38" s="117" t="s">
        <v>216</v>
      </c>
      <c r="I38" s="117" t="s">
        <v>217</v>
      </c>
      <c r="J38" s="117" t="s">
        <v>218</v>
      </c>
      <c r="K38" s="117" t="s">
        <v>219</v>
      </c>
      <c r="L38" s="117" t="s">
        <v>220</v>
      </c>
      <c r="M38" s="117" t="s">
        <v>221</v>
      </c>
      <c r="N38" s="117" t="s">
        <v>222</v>
      </c>
      <c r="O38" s="117" t="s">
        <v>223</v>
      </c>
      <c r="P38">
        <v>26</v>
      </c>
    </row>
    <row r="39" spans="1:16" ht="12.75" customHeight="1" thickBot="1">
      <c r="A39" s="208" t="s">
        <v>120</v>
      </c>
      <c r="B39" s="209"/>
      <c r="C39" s="210"/>
      <c r="D39" s="117" t="s">
        <v>121</v>
      </c>
      <c r="E39" s="117" t="s">
        <v>224</v>
      </c>
      <c r="F39" s="117" t="s">
        <v>225</v>
      </c>
      <c r="G39" s="117" t="s">
        <v>226</v>
      </c>
      <c r="H39" s="117" t="s">
        <v>227</v>
      </c>
      <c r="I39" s="117" t="s">
        <v>228</v>
      </c>
      <c r="J39" s="117" t="s">
        <v>229</v>
      </c>
      <c r="K39" s="117" t="s">
        <v>230</v>
      </c>
      <c r="L39" s="117" t="s">
        <v>231</v>
      </c>
      <c r="M39" s="117" t="s">
        <v>232</v>
      </c>
      <c r="N39" s="117" t="s">
        <v>233</v>
      </c>
      <c r="O39" s="117" t="s">
        <v>234</v>
      </c>
      <c r="P39">
        <v>27</v>
      </c>
    </row>
    <row r="40" spans="1:16" ht="12.75" customHeight="1">
      <c r="A40" s="208" t="s">
        <v>129</v>
      </c>
      <c r="B40" s="209"/>
      <c r="C40" s="210"/>
      <c r="D40" s="148" t="s">
        <v>130</v>
      </c>
      <c r="E40" s="148" t="s">
        <v>235</v>
      </c>
      <c r="F40" s="148" t="s">
        <v>236</v>
      </c>
      <c r="G40" s="148" t="s">
        <v>237</v>
      </c>
      <c r="H40" s="148" t="s">
        <v>238</v>
      </c>
      <c r="I40" s="148" t="s">
        <v>239</v>
      </c>
      <c r="J40" s="148" t="s">
        <v>240</v>
      </c>
      <c r="K40" s="148" t="s">
        <v>241</v>
      </c>
      <c r="L40" s="148" t="s">
        <v>242</v>
      </c>
      <c r="M40" s="148" t="s">
        <v>243</v>
      </c>
      <c r="N40" s="148" t="s">
        <v>244</v>
      </c>
      <c r="O40" s="148" t="s">
        <v>245</v>
      </c>
      <c r="P40">
        <v>28</v>
      </c>
    </row>
    <row r="41" spans="1:15" ht="12.75" customHeight="1">
      <c r="A41" s="43"/>
      <c r="B41" s="44"/>
      <c r="C41" s="44"/>
      <c r="D41" s="84" t="s">
        <v>246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143</v>
      </c>
      <c r="E42" s="117" t="s">
        <v>247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8" t="s">
        <v>71</v>
      </c>
      <c r="B43" s="209"/>
      <c r="C43" s="210"/>
      <c r="D43" s="117" t="s">
        <v>145</v>
      </c>
      <c r="E43" s="117" t="s">
        <v>248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8" t="s">
        <v>84</v>
      </c>
      <c r="B44" s="209"/>
      <c r="C44" s="210"/>
      <c r="D44" s="117" t="s">
        <v>147</v>
      </c>
      <c r="E44" s="117" t="s">
        <v>249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8" t="s">
        <v>94</v>
      </c>
      <c r="B45" s="209"/>
      <c r="C45" s="210"/>
      <c r="D45" s="117" t="s">
        <v>123</v>
      </c>
      <c r="E45" s="117" t="s">
        <v>250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8" t="s">
        <v>107</v>
      </c>
      <c r="B46" s="209"/>
      <c r="C46" s="210"/>
      <c r="D46" s="117" t="s">
        <v>150</v>
      </c>
      <c r="E46" s="117" t="s">
        <v>251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8" t="s">
        <v>120</v>
      </c>
      <c r="B47" s="209"/>
      <c r="C47" s="210"/>
      <c r="D47" s="117" t="s">
        <v>152</v>
      </c>
      <c r="E47" s="117" t="s">
        <v>252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8" t="s">
        <v>129</v>
      </c>
      <c r="B48" s="209"/>
      <c r="C48" s="210"/>
      <c r="D48" s="148" t="s">
        <v>154</v>
      </c>
      <c r="E48" s="148" t="s">
        <v>253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157</v>
      </c>
      <c r="E50" s="117" t="s">
        <v>255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8" t="s">
        <v>71</v>
      </c>
      <c r="B51" s="209"/>
      <c r="C51" s="210"/>
      <c r="D51" s="117" t="s">
        <v>159</v>
      </c>
      <c r="E51" s="117" t="s">
        <v>256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8" t="s">
        <v>84</v>
      </c>
      <c r="B52" s="209"/>
      <c r="C52" s="210"/>
      <c r="D52" s="117" t="s">
        <v>158</v>
      </c>
      <c r="E52" s="117" t="s">
        <v>257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8" t="s">
        <v>94</v>
      </c>
      <c r="B53" s="209"/>
      <c r="C53" s="210"/>
      <c r="D53" s="117" t="s">
        <v>162</v>
      </c>
      <c r="E53" s="117" t="s">
        <v>258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8" t="s">
        <v>107</v>
      </c>
      <c r="B54" s="209"/>
      <c r="C54" s="210"/>
      <c r="D54" s="117" t="s">
        <v>164</v>
      </c>
      <c r="E54" s="117" t="s">
        <v>259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8" t="s">
        <v>120</v>
      </c>
      <c r="B55" s="209"/>
      <c r="C55" s="210"/>
      <c r="D55" s="147" t="s">
        <v>166</v>
      </c>
      <c r="E55" s="147" t="s">
        <v>164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8" t="s">
        <v>129</v>
      </c>
      <c r="B56" s="209"/>
      <c r="C56" s="210"/>
      <c r="D56" s="148" t="s">
        <v>158</v>
      </c>
      <c r="E56" s="148" t="s">
        <v>164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1" t="s">
        <v>260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12.75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</row>
    <row r="59" spans="1:15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1" t="s">
        <v>261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262</v>
      </c>
      <c r="B3" s="233"/>
      <c r="C3" s="234"/>
      <c r="D3" s="241" t="str">
        <f>Data!B4</f>
        <v>February</v>
      </c>
      <c r="E3" s="242"/>
      <c r="F3" s="242"/>
      <c r="G3" s="243"/>
      <c r="H3" s="241">
        <f>Data!B6</f>
        <v>41640</v>
      </c>
      <c r="I3" s="242"/>
      <c r="J3" s="242"/>
      <c r="K3" s="243"/>
    </row>
    <row r="4" spans="1:11" ht="25.5" customHeight="1">
      <c r="A4" s="235"/>
      <c r="B4" s="236"/>
      <c r="C4" s="237"/>
      <c r="D4" s="244" t="s">
        <v>263</v>
      </c>
      <c r="E4" s="246" t="s">
        <v>264</v>
      </c>
      <c r="F4" s="247"/>
      <c r="G4" s="244" t="s">
        <v>265</v>
      </c>
      <c r="H4" s="244" t="s">
        <v>263</v>
      </c>
      <c r="I4" s="246" t="s">
        <v>264</v>
      </c>
      <c r="J4" s="247"/>
      <c r="K4" s="244" t="s">
        <v>265</v>
      </c>
    </row>
    <row r="5" spans="1:11" ht="25.5">
      <c r="A5" s="238"/>
      <c r="B5" s="239"/>
      <c r="C5" s="240"/>
      <c r="D5" s="245"/>
      <c r="E5" s="28" t="str">
        <f>CONCATENATE(Data!A4,"   (Preliminary)")</f>
        <v>2015   (Preliminary)</v>
      </c>
      <c r="F5" s="28">
        <f>Data!A4-1</f>
        <v>2014</v>
      </c>
      <c r="G5" s="245"/>
      <c r="H5" s="24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5"/>
    </row>
    <row r="6" spans="1:11" ht="12.75">
      <c r="A6" s="248"/>
      <c r="B6" s="249"/>
      <c r="C6" s="250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6" t="s">
        <v>266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5"/>
      <c r="B8" s="66"/>
      <c r="C8" s="66"/>
      <c r="D8" s="66" t="s">
        <v>267</v>
      </c>
      <c r="E8" s="66" t="s">
        <v>268</v>
      </c>
      <c r="F8" s="66" t="s">
        <v>269</v>
      </c>
      <c r="G8" s="66" t="s">
        <v>270</v>
      </c>
      <c r="H8" s="66" t="s">
        <v>271</v>
      </c>
      <c r="I8" s="66" t="s">
        <v>272</v>
      </c>
      <c r="J8" s="66" t="s">
        <v>273</v>
      </c>
      <c r="K8" s="67" t="s">
        <v>274</v>
      </c>
      <c r="L8" s="70" t="s">
        <v>57</v>
      </c>
    </row>
    <row r="9" spans="1:12" ht="12.75" customHeight="1">
      <c r="A9" s="223" t="s">
        <v>275</v>
      </c>
      <c r="B9" s="224"/>
      <c r="C9" s="225"/>
      <c r="D9" s="138">
        <v>10</v>
      </c>
      <c r="E9" s="80">
        <v>128</v>
      </c>
      <c r="F9" s="114">
        <v>129</v>
      </c>
      <c r="G9" s="166">
        <v>-0.5</v>
      </c>
      <c r="H9" s="138">
        <v>10</v>
      </c>
      <c r="I9" s="80">
        <v>139</v>
      </c>
      <c r="J9" s="80">
        <v>141</v>
      </c>
      <c r="K9" s="166">
        <v>-1.4</v>
      </c>
      <c r="L9">
        <v>1</v>
      </c>
    </row>
    <row r="10" spans="1:12" ht="12.75" customHeight="1">
      <c r="A10" s="223" t="s">
        <v>276</v>
      </c>
      <c r="B10" s="224"/>
      <c r="C10" s="225"/>
      <c r="D10" s="138">
        <v>62</v>
      </c>
      <c r="E10" s="80">
        <v>388</v>
      </c>
      <c r="F10" s="114">
        <v>393</v>
      </c>
      <c r="G10" s="166">
        <v>-1.2</v>
      </c>
      <c r="H10" s="138">
        <v>58</v>
      </c>
      <c r="I10" s="80">
        <v>408</v>
      </c>
      <c r="J10" s="80">
        <v>419</v>
      </c>
      <c r="K10" s="166">
        <v>-2.6</v>
      </c>
      <c r="L10">
        <v>2</v>
      </c>
    </row>
    <row r="11" spans="1:12" ht="12.75" customHeight="1">
      <c r="A11" s="223" t="s">
        <v>277</v>
      </c>
      <c r="B11" s="224"/>
      <c r="C11" s="225"/>
      <c r="D11" s="138">
        <v>5</v>
      </c>
      <c r="E11" s="80">
        <v>105</v>
      </c>
      <c r="F11" s="114">
        <v>108</v>
      </c>
      <c r="G11" s="166">
        <v>-2.7</v>
      </c>
      <c r="H11" s="138">
        <v>3</v>
      </c>
      <c r="I11" s="80">
        <v>107</v>
      </c>
      <c r="J11" s="80">
        <v>108</v>
      </c>
      <c r="K11" s="166">
        <v>-1.3</v>
      </c>
      <c r="L11">
        <v>3</v>
      </c>
    </row>
    <row r="12" spans="1:12" ht="12.75" customHeight="1">
      <c r="A12" s="223" t="s">
        <v>278</v>
      </c>
      <c r="B12" s="224"/>
      <c r="C12" s="225"/>
      <c r="D12" s="138">
        <v>82</v>
      </c>
      <c r="E12" s="80">
        <v>208</v>
      </c>
      <c r="F12" s="114">
        <v>213</v>
      </c>
      <c r="G12" s="166">
        <v>-2.2</v>
      </c>
      <c r="H12" s="138">
        <v>78</v>
      </c>
      <c r="I12" s="80">
        <v>219</v>
      </c>
      <c r="J12" s="80">
        <v>220</v>
      </c>
      <c r="K12" s="166">
        <v>-0.6</v>
      </c>
      <c r="L12">
        <v>4</v>
      </c>
    </row>
    <row r="13" spans="1:12" ht="12.75" customHeight="1">
      <c r="A13" s="223" t="s">
        <v>279</v>
      </c>
      <c r="B13" s="224"/>
      <c r="C13" s="225"/>
      <c r="D13" s="138">
        <v>6</v>
      </c>
      <c r="E13" s="80">
        <v>213</v>
      </c>
      <c r="F13" s="114">
        <v>207</v>
      </c>
      <c r="G13" s="166">
        <v>2.9</v>
      </c>
      <c r="H13" s="138">
        <v>4</v>
      </c>
      <c r="I13" s="80">
        <v>197</v>
      </c>
      <c r="J13" s="80">
        <v>194</v>
      </c>
      <c r="K13" s="166">
        <v>1.2</v>
      </c>
      <c r="L13">
        <v>5</v>
      </c>
    </row>
    <row r="14" spans="1:12" ht="12.75" customHeight="1">
      <c r="A14" s="223" t="s">
        <v>280</v>
      </c>
      <c r="B14" s="224"/>
      <c r="C14" s="225"/>
      <c r="D14" s="138">
        <v>52</v>
      </c>
      <c r="E14" s="80">
        <v>1009</v>
      </c>
      <c r="F14" s="114">
        <v>1013</v>
      </c>
      <c r="G14" s="166">
        <v>-0.4</v>
      </c>
      <c r="H14" s="138">
        <v>52</v>
      </c>
      <c r="I14" s="80">
        <v>1017</v>
      </c>
      <c r="J14" s="80">
        <v>988</v>
      </c>
      <c r="K14" s="166">
        <v>2.9</v>
      </c>
      <c r="L14">
        <v>6</v>
      </c>
    </row>
    <row r="15" spans="1:12" ht="12.75" customHeight="1">
      <c r="A15" s="223" t="s">
        <v>281</v>
      </c>
      <c r="B15" s="224"/>
      <c r="C15" s="225"/>
      <c r="D15" s="138">
        <v>28</v>
      </c>
      <c r="E15" s="80">
        <v>1512</v>
      </c>
      <c r="F15" s="114">
        <v>1466</v>
      </c>
      <c r="G15" s="166">
        <v>3.1</v>
      </c>
      <c r="H15" s="138">
        <v>29</v>
      </c>
      <c r="I15" s="80">
        <v>1538</v>
      </c>
      <c r="J15" s="80">
        <v>1477</v>
      </c>
      <c r="K15" s="166">
        <v>4.2</v>
      </c>
      <c r="L15">
        <v>7</v>
      </c>
    </row>
    <row r="16" spans="1:12" ht="12.75" customHeight="1">
      <c r="A16" s="223" t="s">
        <v>282</v>
      </c>
      <c r="B16" s="224"/>
      <c r="C16" s="225"/>
      <c r="D16" s="138">
        <v>0</v>
      </c>
      <c r="E16" s="80">
        <v>38</v>
      </c>
      <c r="F16" s="114">
        <v>44</v>
      </c>
      <c r="G16" s="166">
        <v>-12.6</v>
      </c>
      <c r="H16" s="138">
        <v>2</v>
      </c>
      <c r="I16" s="80">
        <v>29</v>
      </c>
      <c r="J16" s="80">
        <v>28</v>
      </c>
      <c r="K16" s="166">
        <v>5.5</v>
      </c>
      <c r="L16">
        <v>8</v>
      </c>
    </row>
    <row r="17" spans="1:12" ht="12.75" customHeight="1">
      <c r="A17" s="223" t="s">
        <v>283</v>
      </c>
      <c r="B17" s="224"/>
      <c r="C17" s="225"/>
      <c r="D17" s="138">
        <v>0</v>
      </c>
      <c r="E17" s="80">
        <v>208</v>
      </c>
      <c r="F17" s="114">
        <v>210</v>
      </c>
      <c r="G17" s="166">
        <v>-1.1</v>
      </c>
      <c r="H17" s="138">
        <v>0</v>
      </c>
      <c r="I17" s="80">
        <v>225</v>
      </c>
      <c r="J17" s="80">
        <v>221</v>
      </c>
      <c r="K17" s="166">
        <v>2</v>
      </c>
      <c r="L17">
        <v>9</v>
      </c>
    </row>
    <row r="18" spans="1:11" ht="12.75" customHeight="1">
      <c r="A18" s="223" t="s">
        <v>284</v>
      </c>
      <c r="B18" s="224"/>
      <c r="C18" s="225"/>
      <c r="D18" s="139"/>
      <c r="E18" s="81">
        <f>SUM(E9:E17)</f>
        <v>3809</v>
      </c>
      <c r="F18" s="32">
        <f>SUM(F9:F17)</f>
        <v>3783</v>
      </c>
      <c r="G18" s="166">
        <f>((E18-F18)/F18)*100</f>
        <v>0.6872852233676976</v>
      </c>
      <c r="H18" s="139"/>
      <c r="I18" s="81">
        <f>SUM(I9:I17)</f>
        <v>3879</v>
      </c>
      <c r="J18" s="81">
        <f>SUM(J9:J17)</f>
        <v>3796</v>
      </c>
      <c r="K18" s="166">
        <f>((I18-J18)/J18)*100</f>
        <v>2.1865121180189675</v>
      </c>
    </row>
    <row r="19" spans="1:11" ht="12.75" customHeight="1">
      <c r="A19" s="58" t="s">
        <v>285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3" t="s">
        <v>286</v>
      </c>
      <c r="B20" s="224"/>
      <c r="C20" s="225"/>
      <c r="D20" s="138">
        <v>34</v>
      </c>
      <c r="E20" s="80">
        <v>116</v>
      </c>
      <c r="F20" s="114">
        <v>113</v>
      </c>
      <c r="G20" s="166">
        <v>3.2</v>
      </c>
      <c r="H20" s="138">
        <v>32</v>
      </c>
      <c r="I20" s="80">
        <v>105</v>
      </c>
      <c r="J20" s="80">
        <v>97</v>
      </c>
      <c r="K20" s="166">
        <v>7.8</v>
      </c>
      <c r="L20">
        <v>10</v>
      </c>
    </row>
    <row r="21" spans="1:12" ht="12.75" customHeight="1">
      <c r="A21" s="223" t="s">
        <v>287</v>
      </c>
      <c r="B21" s="224"/>
      <c r="C21" s="225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3" t="s">
        <v>288</v>
      </c>
      <c r="B22" s="224"/>
      <c r="C22" s="225"/>
      <c r="D22" s="138">
        <v>97</v>
      </c>
      <c r="E22" s="80">
        <v>1948</v>
      </c>
      <c r="F22" s="114">
        <v>1824</v>
      </c>
      <c r="G22" s="166">
        <v>6.8</v>
      </c>
      <c r="H22" s="138">
        <v>98</v>
      </c>
      <c r="I22" s="80">
        <v>2138</v>
      </c>
      <c r="J22" s="80">
        <v>1976</v>
      </c>
      <c r="K22" s="166">
        <v>8.2</v>
      </c>
      <c r="L22">
        <v>12</v>
      </c>
    </row>
    <row r="23" spans="1:12" ht="12.75" customHeight="1">
      <c r="A23" s="223" t="s">
        <v>289</v>
      </c>
      <c r="B23" s="224"/>
      <c r="C23" s="225"/>
      <c r="D23" s="138">
        <v>49</v>
      </c>
      <c r="E23" s="80">
        <v>1341</v>
      </c>
      <c r="F23" s="114">
        <v>1262</v>
      </c>
      <c r="G23" s="166">
        <v>6.2</v>
      </c>
      <c r="H23" s="138">
        <v>53</v>
      </c>
      <c r="I23" s="80">
        <v>1425</v>
      </c>
      <c r="J23" s="80">
        <v>1310</v>
      </c>
      <c r="K23" s="166">
        <v>8.8</v>
      </c>
      <c r="L23">
        <v>13</v>
      </c>
    </row>
    <row r="24" spans="1:12" ht="12.75" customHeight="1">
      <c r="A24" s="223" t="s">
        <v>290</v>
      </c>
      <c r="B24" s="224"/>
      <c r="C24" s="225"/>
      <c r="D24" s="138">
        <v>23</v>
      </c>
      <c r="E24" s="80">
        <v>375</v>
      </c>
      <c r="F24" s="114">
        <v>373</v>
      </c>
      <c r="G24" s="166">
        <v>0.4</v>
      </c>
      <c r="H24" s="138">
        <v>24</v>
      </c>
      <c r="I24" s="80">
        <v>404</v>
      </c>
      <c r="J24" s="80">
        <v>391</v>
      </c>
      <c r="K24" s="166">
        <v>3.4</v>
      </c>
      <c r="L24">
        <v>14</v>
      </c>
    </row>
    <row r="25" spans="1:12" ht="12.75" customHeight="1">
      <c r="A25" s="223" t="s">
        <v>291</v>
      </c>
      <c r="B25" s="224"/>
      <c r="C25" s="225"/>
      <c r="D25" s="138">
        <v>22</v>
      </c>
      <c r="E25" s="80">
        <v>1327</v>
      </c>
      <c r="F25" s="114">
        <v>1333</v>
      </c>
      <c r="G25" s="166">
        <v>-0.4</v>
      </c>
      <c r="H25" s="138">
        <v>22</v>
      </c>
      <c r="I25" s="80">
        <v>1580</v>
      </c>
      <c r="J25" s="80">
        <v>1445</v>
      </c>
      <c r="K25" s="166">
        <v>9.4</v>
      </c>
      <c r="L25">
        <v>15</v>
      </c>
    </row>
    <row r="26" spans="1:12" ht="12.75" customHeight="1">
      <c r="A26" s="223" t="s">
        <v>292</v>
      </c>
      <c r="B26" s="224"/>
      <c r="C26" s="225"/>
      <c r="D26" s="138">
        <v>61</v>
      </c>
      <c r="E26" s="80">
        <v>1178</v>
      </c>
      <c r="F26" s="114">
        <v>1098</v>
      </c>
      <c r="G26" s="166">
        <v>7.2</v>
      </c>
      <c r="H26" s="138">
        <v>59</v>
      </c>
      <c r="I26" s="80">
        <v>1281</v>
      </c>
      <c r="J26" s="80">
        <v>1165</v>
      </c>
      <c r="K26" s="166">
        <v>10</v>
      </c>
      <c r="L26">
        <v>16</v>
      </c>
    </row>
    <row r="27" spans="1:12" ht="12.75" customHeight="1">
      <c r="A27" s="223" t="s">
        <v>293</v>
      </c>
      <c r="B27" s="224"/>
      <c r="C27" s="225"/>
      <c r="D27" s="138">
        <v>317</v>
      </c>
      <c r="E27" s="80">
        <v>1404</v>
      </c>
      <c r="F27" s="114">
        <v>1421</v>
      </c>
      <c r="G27" s="166">
        <v>-1.2</v>
      </c>
      <c r="H27" s="138">
        <v>318</v>
      </c>
      <c r="I27" s="80">
        <v>1569</v>
      </c>
      <c r="J27" s="80">
        <v>1491</v>
      </c>
      <c r="K27" s="166">
        <v>5.2</v>
      </c>
      <c r="L27">
        <v>17</v>
      </c>
    </row>
    <row r="28" spans="1:12" ht="12.75" customHeight="1">
      <c r="A28" s="223" t="s">
        <v>294</v>
      </c>
      <c r="B28" s="224"/>
      <c r="C28" s="225"/>
      <c r="D28" s="138">
        <v>0</v>
      </c>
      <c r="E28" s="80">
        <v>503</v>
      </c>
      <c r="F28" s="114">
        <v>505</v>
      </c>
      <c r="G28" s="166">
        <v>-0.5</v>
      </c>
      <c r="H28" s="138">
        <v>2</v>
      </c>
      <c r="I28" s="80">
        <v>483</v>
      </c>
      <c r="J28" s="80">
        <v>452</v>
      </c>
      <c r="K28" s="166">
        <v>7</v>
      </c>
      <c r="L28">
        <v>18</v>
      </c>
    </row>
    <row r="29" spans="1:11" ht="12.75" customHeight="1">
      <c r="A29" s="223" t="s">
        <v>284</v>
      </c>
      <c r="B29" s="224"/>
      <c r="C29" s="225"/>
      <c r="D29" s="139"/>
      <c r="E29" s="81">
        <f>SUM(E20:E28)</f>
        <v>8192</v>
      </c>
      <c r="F29" s="32">
        <f>SUM(F20:F28)</f>
        <v>7929</v>
      </c>
      <c r="G29" s="166">
        <f>((E29-F29)/F29)*100</f>
        <v>3.3169378231807287</v>
      </c>
      <c r="H29" s="139"/>
      <c r="I29" s="81">
        <f>SUM(I20:I28)</f>
        <v>8985</v>
      </c>
      <c r="J29" s="81">
        <f>SUM(J20:J28)</f>
        <v>8327</v>
      </c>
      <c r="K29" s="166">
        <f>((I29-J29)/J29)*100</f>
        <v>7.902005524198391</v>
      </c>
    </row>
    <row r="30" spans="1:11" ht="12.75" customHeight="1">
      <c r="A30" s="58" t="s">
        <v>295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3" t="s">
        <v>296</v>
      </c>
      <c r="B31" s="224"/>
      <c r="C31" s="225"/>
      <c r="D31" s="138">
        <v>12</v>
      </c>
      <c r="E31" s="80">
        <v>1303</v>
      </c>
      <c r="F31" s="114">
        <v>1299</v>
      </c>
      <c r="G31" s="166">
        <v>0.4</v>
      </c>
      <c r="H31" s="138">
        <v>9</v>
      </c>
      <c r="I31" s="80">
        <v>1175</v>
      </c>
      <c r="J31" s="80">
        <v>1106</v>
      </c>
      <c r="K31" s="166">
        <v>6.2</v>
      </c>
      <c r="L31">
        <v>19</v>
      </c>
    </row>
    <row r="32" spans="1:12" ht="12.75" customHeight="1">
      <c r="A32" s="223" t="s">
        <v>297</v>
      </c>
      <c r="B32" s="224"/>
      <c r="C32" s="225"/>
      <c r="D32" s="138">
        <v>25</v>
      </c>
      <c r="E32" s="80">
        <v>1142</v>
      </c>
      <c r="F32" s="114">
        <v>1039</v>
      </c>
      <c r="G32" s="166">
        <v>9.9</v>
      </c>
      <c r="H32" s="138">
        <v>24</v>
      </c>
      <c r="I32" s="80">
        <v>1422</v>
      </c>
      <c r="J32" s="80">
        <v>1241</v>
      </c>
      <c r="K32" s="166">
        <v>14.5</v>
      </c>
      <c r="L32">
        <v>20</v>
      </c>
    </row>
    <row r="33" spans="1:12" ht="12.75" customHeight="1">
      <c r="A33" s="223" t="s">
        <v>298</v>
      </c>
      <c r="B33" s="224"/>
      <c r="C33" s="225"/>
      <c r="D33" s="138">
        <v>58</v>
      </c>
      <c r="E33" s="80">
        <v>865</v>
      </c>
      <c r="F33" s="114">
        <v>822</v>
      </c>
      <c r="G33" s="166">
        <v>5.1</v>
      </c>
      <c r="H33" s="138">
        <v>56</v>
      </c>
      <c r="I33" s="80">
        <v>940</v>
      </c>
      <c r="J33" s="80">
        <v>876</v>
      </c>
      <c r="K33" s="166">
        <v>7.3</v>
      </c>
      <c r="L33">
        <v>21</v>
      </c>
    </row>
    <row r="34" spans="1:12" ht="12.75" customHeight="1">
      <c r="A34" s="223" t="s">
        <v>299</v>
      </c>
      <c r="B34" s="224"/>
      <c r="C34" s="225"/>
      <c r="D34" s="138">
        <v>64</v>
      </c>
      <c r="E34" s="80">
        <v>692</v>
      </c>
      <c r="F34" s="114">
        <v>653</v>
      </c>
      <c r="G34" s="166">
        <v>6</v>
      </c>
      <c r="H34" s="138">
        <v>64</v>
      </c>
      <c r="I34" s="80">
        <v>754</v>
      </c>
      <c r="J34" s="80">
        <v>725</v>
      </c>
      <c r="K34" s="166">
        <v>4</v>
      </c>
      <c r="L34">
        <v>22</v>
      </c>
    </row>
    <row r="35" spans="1:12" ht="12.75" customHeight="1">
      <c r="A35" s="223" t="s">
        <v>300</v>
      </c>
      <c r="B35" s="224"/>
      <c r="C35" s="225"/>
      <c r="D35" s="138">
        <v>63</v>
      </c>
      <c r="E35" s="80">
        <v>1181</v>
      </c>
      <c r="F35" s="114">
        <v>1163</v>
      </c>
      <c r="G35" s="166">
        <v>1.6</v>
      </c>
      <c r="H35" s="138">
        <v>62</v>
      </c>
      <c r="I35" s="80">
        <v>1305</v>
      </c>
      <c r="J35" s="80">
        <v>1188</v>
      </c>
      <c r="K35" s="166">
        <v>9.8</v>
      </c>
      <c r="L35">
        <v>23</v>
      </c>
    </row>
    <row r="36" spans="1:12" ht="12.75" customHeight="1">
      <c r="A36" s="223" t="s">
        <v>301</v>
      </c>
      <c r="B36" s="224"/>
      <c r="C36" s="225"/>
      <c r="D36" s="138">
        <v>22</v>
      </c>
      <c r="E36" s="80">
        <v>1066</v>
      </c>
      <c r="F36" s="114">
        <v>991</v>
      </c>
      <c r="G36" s="166">
        <v>7.6</v>
      </c>
      <c r="H36" s="138">
        <v>22</v>
      </c>
      <c r="I36" s="80">
        <v>1111</v>
      </c>
      <c r="J36" s="80">
        <v>1033</v>
      </c>
      <c r="K36" s="166">
        <v>7.6</v>
      </c>
      <c r="L36">
        <v>24</v>
      </c>
    </row>
    <row r="37" spans="1:12" ht="12.75" customHeight="1">
      <c r="A37" s="223" t="s">
        <v>302</v>
      </c>
      <c r="B37" s="224"/>
      <c r="C37" s="225"/>
      <c r="D37" s="138">
        <v>83</v>
      </c>
      <c r="E37" s="80">
        <v>1018</v>
      </c>
      <c r="F37" s="114">
        <v>1025</v>
      </c>
      <c r="G37" s="166">
        <v>-0.6</v>
      </c>
      <c r="H37" s="138">
        <v>83</v>
      </c>
      <c r="I37" s="80">
        <v>1126</v>
      </c>
      <c r="J37" s="80">
        <v>1056</v>
      </c>
      <c r="K37" s="166">
        <v>6.7</v>
      </c>
      <c r="L37">
        <v>25</v>
      </c>
    </row>
    <row r="38" spans="1:12" ht="12.75" customHeight="1">
      <c r="A38" s="223" t="s">
        <v>303</v>
      </c>
      <c r="B38" s="224"/>
      <c r="C38" s="225"/>
      <c r="D38" s="138">
        <v>36</v>
      </c>
      <c r="E38" s="80">
        <v>567</v>
      </c>
      <c r="F38" s="114">
        <v>544</v>
      </c>
      <c r="G38" s="166">
        <v>4.2</v>
      </c>
      <c r="H38" s="138">
        <v>36</v>
      </c>
      <c r="I38" s="80">
        <v>601</v>
      </c>
      <c r="J38" s="80">
        <v>566</v>
      </c>
      <c r="K38" s="166">
        <v>6.1</v>
      </c>
      <c r="L38">
        <v>26</v>
      </c>
    </row>
    <row r="39" spans="1:12" ht="12.75" customHeight="1">
      <c r="A39" s="223" t="s">
        <v>304</v>
      </c>
      <c r="B39" s="224"/>
      <c r="C39" s="225"/>
      <c r="D39" s="138">
        <v>0</v>
      </c>
      <c r="E39" s="80">
        <v>410</v>
      </c>
      <c r="F39" s="114">
        <v>379</v>
      </c>
      <c r="G39" s="166">
        <v>8.3</v>
      </c>
      <c r="H39" s="138">
        <v>1</v>
      </c>
      <c r="I39" s="80">
        <v>379</v>
      </c>
      <c r="J39" s="80">
        <v>353</v>
      </c>
      <c r="K39" s="166">
        <v>7.3</v>
      </c>
      <c r="L39">
        <v>27</v>
      </c>
    </row>
    <row r="40" spans="1:12" ht="12.75" customHeight="1">
      <c r="A40" s="223" t="s">
        <v>305</v>
      </c>
      <c r="B40" s="224"/>
      <c r="C40" s="225"/>
      <c r="D40" s="138">
        <v>48</v>
      </c>
      <c r="E40" s="80">
        <v>1217</v>
      </c>
      <c r="F40" s="114">
        <v>1220</v>
      </c>
      <c r="G40" s="166">
        <v>-0.3</v>
      </c>
      <c r="H40" s="138">
        <v>47</v>
      </c>
      <c r="I40" s="80">
        <v>1343</v>
      </c>
      <c r="J40" s="80">
        <v>1244</v>
      </c>
      <c r="K40" s="166">
        <v>8</v>
      </c>
      <c r="L40">
        <v>28</v>
      </c>
    </row>
    <row r="41" spans="1:12" ht="12.75" customHeight="1">
      <c r="A41" s="223" t="s">
        <v>306</v>
      </c>
      <c r="B41" s="224"/>
      <c r="C41" s="225"/>
      <c r="D41" s="138">
        <v>33</v>
      </c>
      <c r="E41" s="80">
        <v>337</v>
      </c>
      <c r="F41" s="114">
        <v>319</v>
      </c>
      <c r="G41" s="166">
        <v>5.8</v>
      </c>
      <c r="H41" s="138">
        <v>37</v>
      </c>
      <c r="I41" s="80">
        <v>325</v>
      </c>
      <c r="J41" s="80">
        <v>305</v>
      </c>
      <c r="K41" s="166">
        <v>6.7</v>
      </c>
      <c r="L41">
        <v>29</v>
      </c>
    </row>
    <row r="42" spans="1:12" ht="12.75" customHeight="1">
      <c r="A42" s="223" t="s">
        <v>307</v>
      </c>
      <c r="B42" s="224"/>
      <c r="C42" s="225"/>
      <c r="D42" s="138">
        <v>34</v>
      </c>
      <c r="E42" s="80">
        <v>1191</v>
      </c>
      <c r="F42" s="114">
        <v>1141</v>
      </c>
      <c r="G42" s="166">
        <v>4.4</v>
      </c>
      <c r="H42" s="138">
        <v>36</v>
      </c>
      <c r="I42" s="80">
        <v>1262</v>
      </c>
      <c r="J42" s="80">
        <v>1184</v>
      </c>
      <c r="K42" s="166">
        <v>6.6</v>
      </c>
      <c r="L42">
        <v>30</v>
      </c>
    </row>
    <row r="43" spans="1:11" ht="12.75" customHeight="1">
      <c r="A43" s="223" t="s">
        <v>284</v>
      </c>
      <c r="B43" s="224"/>
      <c r="C43" s="225"/>
      <c r="D43" s="139"/>
      <c r="E43" s="81">
        <f>SUM(E31:E42)</f>
        <v>10989</v>
      </c>
      <c r="F43" s="32">
        <f>SUM(F31:F42)</f>
        <v>10595</v>
      </c>
      <c r="G43" s="166">
        <f>((E43-F43)/F43)*100</f>
        <v>3.7187352524775843</v>
      </c>
      <c r="H43" s="139"/>
      <c r="I43" s="81">
        <f>SUM(I31:I42)</f>
        <v>11743</v>
      </c>
      <c r="J43" s="81">
        <f>SUM(J31:J42)</f>
        <v>10877</v>
      </c>
      <c r="K43" s="166">
        <f>((I43-J43)/J43)*100</f>
        <v>7.961754160154455</v>
      </c>
    </row>
    <row r="44" spans="1:11" ht="12.75" customHeight="1">
      <c r="A44" s="58" t="s">
        <v>308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3" t="s">
        <v>309</v>
      </c>
      <c r="B45" s="224"/>
      <c r="C45" s="225"/>
      <c r="D45" s="138">
        <v>45</v>
      </c>
      <c r="E45" s="80">
        <v>1246</v>
      </c>
      <c r="F45" s="114">
        <v>1214</v>
      </c>
      <c r="G45" s="166">
        <v>2.6</v>
      </c>
      <c r="H45" s="138">
        <v>43</v>
      </c>
      <c r="I45" s="80">
        <v>1313</v>
      </c>
      <c r="J45" s="80">
        <v>1217</v>
      </c>
      <c r="K45" s="166">
        <v>7.9</v>
      </c>
      <c r="L45">
        <v>31</v>
      </c>
    </row>
    <row r="46" spans="1:12" ht="12.75" customHeight="1">
      <c r="A46" s="223" t="s">
        <v>310</v>
      </c>
      <c r="B46" s="224"/>
      <c r="C46" s="225"/>
      <c r="D46" s="138">
        <v>22</v>
      </c>
      <c r="E46" s="80">
        <v>656</v>
      </c>
      <c r="F46" s="114">
        <v>670</v>
      </c>
      <c r="G46" s="166">
        <v>-2.1</v>
      </c>
      <c r="H46" s="138">
        <v>22</v>
      </c>
      <c r="I46" s="80">
        <v>781</v>
      </c>
      <c r="J46" s="80">
        <v>734</v>
      </c>
      <c r="K46" s="166">
        <v>6.3</v>
      </c>
      <c r="L46">
        <v>32</v>
      </c>
    </row>
    <row r="47" spans="1:12" ht="12.75" customHeight="1">
      <c r="A47" s="223" t="s">
        <v>311</v>
      </c>
      <c r="B47" s="224"/>
      <c r="C47" s="225"/>
      <c r="D47" s="138">
        <v>16</v>
      </c>
      <c r="E47" s="80">
        <v>1053</v>
      </c>
      <c r="F47" s="114">
        <v>1115</v>
      </c>
      <c r="G47" s="166">
        <v>-5.5</v>
      </c>
      <c r="H47" s="138">
        <v>0</v>
      </c>
      <c r="I47" s="80">
        <v>1299</v>
      </c>
      <c r="J47" s="80">
        <v>1204</v>
      </c>
      <c r="K47" s="166">
        <v>7.9</v>
      </c>
      <c r="L47">
        <v>33</v>
      </c>
    </row>
    <row r="48" spans="1:12" ht="12.75" customHeight="1">
      <c r="A48" s="223" t="s">
        <v>312</v>
      </c>
      <c r="B48" s="224"/>
      <c r="C48" s="225"/>
      <c r="D48" s="138">
        <v>14</v>
      </c>
      <c r="E48" s="80">
        <v>806</v>
      </c>
      <c r="F48" s="114">
        <v>773</v>
      </c>
      <c r="G48" s="166">
        <v>4.3</v>
      </c>
      <c r="H48" s="138">
        <v>11</v>
      </c>
      <c r="I48" s="80">
        <v>900</v>
      </c>
      <c r="J48" s="80">
        <v>865</v>
      </c>
      <c r="K48" s="166">
        <v>4</v>
      </c>
      <c r="L48">
        <v>34</v>
      </c>
    </row>
    <row r="49" spans="1:12" ht="12.75" customHeight="1">
      <c r="A49" s="223" t="s">
        <v>313</v>
      </c>
      <c r="B49" s="224"/>
      <c r="C49" s="225"/>
      <c r="D49" s="138">
        <v>41</v>
      </c>
      <c r="E49" s="80">
        <v>1006</v>
      </c>
      <c r="F49" s="114">
        <v>979</v>
      </c>
      <c r="G49" s="166">
        <v>2.8</v>
      </c>
      <c r="H49" s="138">
        <v>40</v>
      </c>
      <c r="I49" s="80">
        <v>1003</v>
      </c>
      <c r="J49" s="80">
        <v>952</v>
      </c>
      <c r="K49" s="166">
        <v>5.3</v>
      </c>
      <c r="L49">
        <v>35</v>
      </c>
    </row>
    <row r="50" spans="1:12" ht="12.75" customHeight="1">
      <c r="A50" s="223" t="s">
        <v>314</v>
      </c>
      <c r="B50" s="224"/>
      <c r="C50" s="225"/>
      <c r="D50" s="138">
        <v>41</v>
      </c>
      <c r="E50" s="80">
        <v>896</v>
      </c>
      <c r="F50" s="114">
        <v>894</v>
      </c>
      <c r="G50" s="166">
        <v>0.1</v>
      </c>
      <c r="H50" s="138">
        <v>46</v>
      </c>
      <c r="I50" s="80">
        <v>883</v>
      </c>
      <c r="J50" s="80">
        <v>874</v>
      </c>
      <c r="K50" s="166">
        <v>1.1</v>
      </c>
      <c r="L50">
        <v>36</v>
      </c>
    </row>
    <row r="51" spans="1:12" ht="12.75" customHeight="1">
      <c r="A51" s="223" t="s">
        <v>315</v>
      </c>
      <c r="B51" s="224"/>
      <c r="C51" s="225"/>
      <c r="D51" s="138">
        <v>11</v>
      </c>
      <c r="E51" s="80">
        <v>1232</v>
      </c>
      <c r="F51" s="114">
        <v>1277</v>
      </c>
      <c r="G51" s="166">
        <v>-3.5</v>
      </c>
      <c r="H51" s="138">
        <v>12</v>
      </c>
      <c r="I51" s="80">
        <v>1591</v>
      </c>
      <c r="J51" s="80">
        <v>1492</v>
      </c>
      <c r="K51" s="166">
        <v>6.6</v>
      </c>
      <c r="L51">
        <v>37</v>
      </c>
    </row>
    <row r="52" spans="1:12" ht="12.75" customHeight="1">
      <c r="A52" s="223" t="s">
        <v>316</v>
      </c>
      <c r="B52" s="224"/>
      <c r="C52" s="225"/>
      <c r="D52" s="138">
        <v>106</v>
      </c>
      <c r="E52" s="80">
        <v>4182</v>
      </c>
      <c r="F52" s="114">
        <v>3988</v>
      </c>
      <c r="G52" s="166">
        <v>4.9</v>
      </c>
      <c r="H52" s="138">
        <v>104</v>
      </c>
      <c r="I52" s="80">
        <v>4355</v>
      </c>
      <c r="J52" s="80">
        <v>4176</v>
      </c>
      <c r="K52" s="166">
        <v>4.3</v>
      </c>
      <c r="L52">
        <v>38</v>
      </c>
    </row>
    <row r="53" spans="1:11" ht="12.75" customHeight="1">
      <c r="A53" s="223" t="s">
        <v>284</v>
      </c>
      <c r="B53" s="224"/>
      <c r="C53" s="225"/>
      <c r="D53" s="139"/>
      <c r="E53" s="81">
        <f>SUM(E45:E52)</f>
        <v>11077</v>
      </c>
      <c r="F53" s="32">
        <f>SUM(F45:F52)</f>
        <v>10910</v>
      </c>
      <c r="G53" s="166">
        <f>((E53-F53)/F53)*100</f>
        <v>1.5307057745187902</v>
      </c>
      <c r="H53" s="139"/>
      <c r="I53" s="81">
        <f>SUM(I45:I52)</f>
        <v>12125</v>
      </c>
      <c r="J53" s="81">
        <f>SUM(J45:J52)</f>
        <v>11514</v>
      </c>
      <c r="K53" s="166">
        <f>((I53-J53)/J53)*100</f>
        <v>5.306583289907938</v>
      </c>
    </row>
    <row r="54" spans="1:11" ht="12.75" customHeight="1">
      <c r="A54" s="58" t="s">
        <v>317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3" t="s">
        <v>318</v>
      </c>
      <c r="B55" s="224"/>
      <c r="C55" s="225"/>
      <c r="D55" s="138">
        <v>26</v>
      </c>
      <c r="E55" s="80">
        <v>99</v>
      </c>
      <c r="F55" s="114">
        <v>96</v>
      </c>
      <c r="G55" s="166">
        <v>3.3</v>
      </c>
      <c r="H55" s="138">
        <v>29</v>
      </c>
      <c r="I55" s="80">
        <v>100</v>
      </c>
      <c r="J55" s="80">
        <v>97</v>
      </c>
      <c r="K55" s="166">
        <v>3.7</v>
      </c>
      <c r="L55">
        <v>39</v>
      </c>
    </row>
    <row r="56" spans="1:12" ht="12.75" customHeight="1">
      <c r="A56" s="223" t="s">
        <v>319</v>
      </c>
      <c r="B56" s="224"/>
      <c r="C56" s="225"/>
      <c r="D56" s="138">
        <v>40</v>
      </c>
      <c r="E56" s="80">
        <v>875</v>
      </c>
      <c r="F56" s="114">
        <v>820</v>
      </c>
      <c r="G56" s="166">
        <v>6.7</v>
      </c>
      <c r="H56" s="138">
        <v>36</v>
      </c>
      <c r="I56" s="80">
        <v>889</v>
      </c>
      <c r="J56" s="80">
        <v>851</v>
      </c>
      <c r="K56" s="166">
        <v>4.5</v>
      </c>
      <c r="L56">
        <v>40</v>
      </c>
    </row>
    <row r="57" spans="1:12" ht="12.75" customHeight="1">
      <c r="A57" s="223" t="s">
        <v>320</v>
      </c>
      <c r="B57" s="224"/>
      <c r="C57" s="225"/>
      <c r="D57" s="138">
        <v>61</v>
      </c>
      <c r="E57" s="80">
        <v>2571</v>
      </c>
      <c r="F57" s="114">
        <v>2425</v>
      </c>
      <c r="G57" s="166">
        <v>6</v>
      </c>
      <c r="H57" s="138">
        <v>63</v>
      </c>
      <c r="I57" s="80">
        <v>2573</v>
      </c>
      <c r="J57" s="80">
        <v>2448</v>
      </c>
      <c r="K57" s="166">
        <v>5.1</v>
      </c>
      <c r="L57">
        <v>41</v>
      </c>
    </row>
    <row r="58" spans="1:12" ht="12.75" customHeight="1">
      <c r="A58" s="223" t="s">
        <v>321</v>
      </c>
      <c r="B58" s="224"/>
      <c r="C58" s="225"/>
      <c r="D58" s="138">
        <v>60</v>
      </c>
      <c r="E58" s="80">
        <v>807</v>
      </c>
      <c r="F58" s="114">
        <v>754</v>
      </c>
      <c r="G58" s="166">
        <v>7</v>
      </c>
      <c r="H58" s="138">
        <v>55</v>
      </c>
      <c r="I58" s="80">
        <v>883</v>
      </c>
      <c r="J58" s="80">
        <v>818</v>
      </c>
      <c r="K58" s="166">
        <v>7.9</v>
      </c>
      <c r="L58">
        <v>42</v>
      </c>
    </row>
    <row r="59" spans="1:23" ht="12.75" customHeight="1">
      <c r="A59" s="223" t="s">
        <v>322</v>
      </c>
      <c r="B59" s="224"/>
      <c r="C59" s="225"/>
      <c r="D59" s="138">
        <v>11</v>
      </c>
      <c r="E59" s="80">
        <v>62</v>
      </c>
      <c r="F59" s="114">
        <v>60</v>
      </c>
      <c r="G59" s="166">
        <v>3.4</v>
      </c>
      <c r="H59" s="138">
        <v>11</v>
      </c>
      <c r="I59" s="80">
        <v>53</v>
      </c>
      <c r="J59" s="80">
        <v>52</v>
      </c>
      <c r="K59" s="166">
        <v>2.2</v>
      </c>
      <c r="L59">
        <v>43</v>
      </c>
      <c r="P59" s="113"/>
      <c r="Q59" s="113" t="s">
        <v>268</v>
      </c>
      <c r="R59" s="113" t="s">
        <v>269</v>
      </c>
      <c r="S59" s="104" t="s">
        <v>270</v>
      </c>
      <c r="T59" s="113" t="s">
        <v>272</v>
      </c>
      <c r="U59" s="113" t="s">
        <v>273</v>
      </c>
      <c r="V59" s="106" t="s">
        <v>274</v>
      </c>
      <c r="W59" s="70" t="s">
        <v>57</v>
      </c>
    </row>
    <row r="60" spans="1:23" ht="12.75" customHeight="1">
      <c r="A60" s="223" t="s">
        <v>323</v>
      </c>
      <c r="B60" s="224"/>
      <c r="C60" s="225"/>
      <c r="D60" s="138">
        <v>93</v>
      </c>
      <c r="E60" s="80">
        <v>383</v>
      </c>
      <c r="F60" s="114">
        <v>344</v>
      </c>
      <c r="G60" s="166">
        <v>11.2</v>
      </c>
      <c r="H60" s="138">
        <v>108</v>
      </c>
      <c r="I60" s="80">
        <v>385</v>
      </c>
      <c r="J60" s="80">
        <v>363</v>
      </c>
      <c r="K60" s="166">
        <v>6.1</v>
      </c>
      <c r="L60">
        <v>44</v>
      </c>
      <c r="P60" s="136"/>
      <c r="Q60" s="136">
        <v>42257</v>
      </c>
      <c r="R60" s="136">
        <v>40810</v>
      </c>
      <c r="S60" s="137">
        <v>3.5</v>
      </c>
      <c r="T60" s="136">
        <v>45110</v>
      </c>
      <c r="U60" s="136">
        <v>42496</v>
      </c>
      <c r="V60" s="137">
        <v>6.2</v>
      </c>
      <c r="W60">
        <v>1</v>
      </c>
    </row>
    <row r="61" spans="1:12" ht="12.75" customHeight="1">
      <c r="A61" s="223" t="s">
        <v>324</v>
      </c>
      <c r="B61" s="224"/>
      <c r="C61" s="225"/>
      <c r="D61" s="138">
        <v>43</v>
      </c>
      <c r="E61" s="80">
        <v>362</v>
      </c>
      <c r="F61" s="114">
        <v>318</v>
      </c>
      <c r="G61" s="166">
        <v>13.5</v>
      </c>
      <c r="H61" s="138">
        <v>57</v>
      </c>
      <c r="I61" s="80">
        <v>353</v>
      </c>
      <c r="J61" s="80">
        <v>342</v>
      </c>
      <c r="K61" s="166">
        <v>3.4</v>
      </c>
      <c r="L61">
        <v>45</v>
      </c>
    </row>
    <row r="62" spans="1:12" ht="12.75" customHeight="1">
      <c r="A62" s="223" t="s">
        <v>325</v>
      </c>
      <c r="B62" s="224"/>
      <c r="C62" s="225"/>
      <c r="D62" s="138">
        <v>32</v>
      </c>
      <c r="E62" s="80">
        <v>274</v>
      </c>
      <c r="F62" s="114">
        <v>254</v>
      </c>
      <c r="G62" s="166">
        <v>8.2</v>
      </c>
      <c r="H62" s="138">
        <v>33</v>
      </c>
      <c r="I62" s="80">
        <v>289</v>
      </c>
      <c r="J62" s="80">
        <v>273</v>
      </c>
      <c r="K62" s="166">
        <v>5.8</v>
      </c>
      <c r="L62">
        <v>46</v>
      </c>
    </row>
    <row r="63" spans="1:12" ht="12.75" customHeight="1">
      <c r="A63" s="223" t="s">
        <v>326</v>
      </c>
      <c r="B63" s="224"/>
      <c r="C63" s="225"/>
      <c r="D63" s="138">
        <v>32</v>
      </c>
      <c r="E63" s="80">
        <v>666</v>
      </c>
      <c r="F63" s="114">
        <v>642</v>
      </c>
      <c r="G63" s="166">
        <v>3.8</v>
      </c>
      <c r="H63" s="138">
        <v>33</v>
      </c>
      <c r="I63" s="80">
        <v>721</v>
      </c>
      <c r="J63" s="80">
        <v>711</v>
      </c>
      <c r="K63" s="166">
        <v>1.4</v>
      </c>
      <c r="L63">
        <v>47</v>
      </c>
    </row>
    <row r="64" spans="1:12" ht="12.75" customHeight="1">
      <c r="A64" s="223" t="s">
        <v>327</v>
      </c>
      <c r="B64" s="224"/>
      <c r="C64" s="225"/>
      <c r="D64" s="138">
        <v>70</v>
      </c>
      <c r="E64" s="80">
        <v>754</v>
      </c>
      <c r="F64" s="114">
        <v>660</v>
      </c>
      <c r="G64" s="166">
        <v>14.3</v>
      </c>
      <c r="H64" s="138">
        <v>104</v>
      </c>
      <c r="I64" s="80">
        <v>757</v>
      </c>
      <c r="J64" s="80">
        <v>717</v>
      </c>
      <c r="K64" s="166">
        <v>5.6</v>
      </c>
      <c r="L64">
        <v>48</v>
      </c>
    </row>
    <row r="65" spans="1:12" ht="12.75" customHeight="1">
      <c r="A65" s="223" t="s">
        <v>328</v>
      </c>
      <c r="B65" s="224"/>
      <c r="C65" s="225"/>
      <c r="D65" s="138">
        <v>44</v>
      </c>
      <c r="E65" s="80">
        <v>358</v>
      </c>
      <c r="F65" s="114">
        <v>332</v>
      </c>
      <c r="G65" s="166">
        <v>7.9</v>
      </c>
      <c r="H65" s="138">
        <v>41</v>
      </c>
      <c r="I65" s="80">
        <v>396</v>
      </c>
      <c r="J65" s="80">
        <v>372</v>
      </c>
      <c r="K65" s="166">
        <v>6.3</v>
      </c>
      <c r="L65">
        <v>49</v>
      </c>
    </row>
    <row r="66" spans="1:12" ht="12.75" customHeight="1">
      <c r="A66" s="223" t="s">
        <v>329</v>
      </c>
      <c r="B66" s="224"/>
      <c r="C66" s="225"/>
      <c r="D66" s="138">
        <v>52</v>
      </c>
      <c r="E66" s="80">
        <v>690</v>
      </c>
      <c r="F66" s="114">
        <v>626</v>
      </c>
      <c r="G66" s="166">
        <v>10.3</v>
      </c>
      <c r="H66" s="138">
        <v>68</v>
      </c>
      <c r="I66" s="80">
        <v>662</v>
      </c>
      <c r="J66" s="80">
        <v>647</v>
      </c>
      <c r="K66" s="166">
        <v>2.4</v>
      </c>
      <c r="L66">
        <v>50</v>
      </c>
    </row>
    <row r="67" spans="1:12" ht="12.75" customHeight="1">
      <c r="A67" s="223" t="s">
        <v>330</v>
      </c>
      <c r="B67" s="224"/>
      <c r="C67" s="225"/>
      <c r="D67" s="138">
        <v>81</v>
      </c>
      <c r="E67" s="80">
        <v>286</v>
      </c>
      <c r="F67" s="114">
        <v>261</v>
      </c>
      <c r="G67" s="166">
        <v>9.7</v>
      </c>
      <c r="H67" s="138">
        <v>94</v>
      </c>
      <c r="I67" s="80">
        <v>317</v>
      </c>
      <c r="J67" s="80">
        <v>292</v>
      </c>
      <c r="K67" s="166">
        <v>8.5</v>
      </c>
      <c r="L67">
        <v>51</v>
      </c>
    </row>
    <row r="68" spans="1:11" ht="12.75" customHeight="1">
      <c r="A68" s="223" t="s">
        <v>284</v>
      </c>
      <c r="B68" s="224"/>
      <c r="C68" s="225"/>
      <c r="D68" s="71"/>
      <c r="E68" s="81">
        <f>SUM(E55:E67)</f>
        <v>8187</v>
      </c>
      <c r="F68" s="32">
        <f>SUM(F55:F67)</f>
        <v>7592</v>
      </c>
      <c r="G68" s="166">
        <f>((E68-F68)/F68)*100</f>
        <v>7.837197049525817</v>
      </c>
      <c r="H68" s="82"/>
      <c r="I68" s="81">
        <f>SUM(I55:I67)</f>
        <v>8378</v>
      </c>
      <c r="J68" s="81">
        <f>SUM(J55:J67)</f>
        <v>7983</v>
      </c>
      <c r="K68" s="166">
        <f>((I68-J68)/J68)*100</f>
        <v>4.948014530878115</v>
      </c>
    </row>
    <row r="69" spans="1:11" ht="12.75" customHeight="1">
      <c r="A69" s="226" t="s">
        <v>331</v>
      </c>
      <c r="B69" s="227"/>
      <c r="C69" s="228"/>
      <c r="D69" s="81">
        <f>SUM(D6:D68)</f>
        <v>2267</v>
      </c>
      <c r="E69" s="81">
        <f>Q60</f>
        <v>42257</v>
      </c>
      <c r="F69" s="32">
        <f>R60</f>
        <v>40810</v>
      </c>
      <c r="G69" s="166">
        <f>S60</f>
        <v>3.5</v>
      </c>
      <c r="H69" s="81">
        <f>SUM(H6:H68)</f>
        <v>2331</v>
      </c>
      <c r="I69" s="81">
        <f>T60</f>
        <v>45110</v>
      </c>
      <c r="J69" s="81">
        <f>U60</f>
        <v>42496</v>
      </c>
      <c r="K69" s="166">
        <f>V60</f>
        <v>6.2</v>
      </c>
    </row>
    <row r="70" spans="1:11" ht="12.75">
      <c r="A70" s="229" t="s">
        <v>332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</row>
    <row r="71" spans="1:11" ht="12.7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1" t="s">
        <v>333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262</v>
      </c>
      <c r="B3" s="233"/>
      <c r="C3" s="234"/>
      <c r="D3" s="241" t="str">
        <f>Data!B4</f>
        <v>February</v>
      </c>
      <c r="E3" s="242"/>
      <c r="F3" s="242"/>
      <c r="G3" s="243"/>
      <c r="H3" s="241">
        <f>Data!B6</f>
        <v>41640</v>
      </c>
      <c r="I3" s="242"/>
      <c r="J3" s="242"/>
      <c r="K3" s="243"/>
    </row>
    <row r="4" spans="1:11" ht="25.5" customHeight="1">
      <c r="A4" s="235"/>
      <c r="B4" s="236"/>
      <c r="C4" s="237"/>
      <c r="D4" s="244" t="s">
        <v>263</v>
      </c>
      <c r="E4" s="246" t="s">
        <v>264</v>
      </c>
      <c r="F4" s="247"/>
      <c r="G4" s="251" t="s">
        <v>265</v>
      </c>
      <c r="H4" s="244" t="s">
        <v>263</v>
      </c>
      <c r="I4" s="246" t="s">
        <v>264</v>
      </c>
      <c r="J4" s="247"/>
      <c r="K4" s="251" t="s">
        <v>265</v>
      </c>
    </row>
    <row r="5" spans="1:11" ht="25.5">
      <c r="A5" s="238"/>
      <c r="B5" s="239"/>
      <c r="C5" s="240"/>
      <c r="D5" s="245"/>
      <c r="E5" s="28" t="str">
        <f>CONCATENATE(Data!A4,"   (Preliminary)")</f>
        <v>2015   (Preliminary)</v>
      </c>
      <c r="F5" s="28">
        <f>Data!A4-1</f>
        <v>2014</v>
      </c>
      <c r="G5" s="252"/>
      <c r="H5" s="24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2"/>
    </row>
    <row r="6" spans="1:11" ht="12.75">
      <c r="A6" s="248"/>
      <c r="B6" s="249"/>
      <c r="C6" s="250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6" t="s">
        <v>266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5"/>
      <c r="B8" s="66"/>
      <c r="C8" s="66"/>
      <c r="D8" s="66" t="s">
        <v>267</v>
      </c>
      <c r="E8" s="66" t="s">
        <v>268</v>
      </c>
      <c r="F8" s="66" t="s">
        <v>269</v>
      </c>
      <c r="G8" s="130" t="s">
        <v>270</v>
      </c>
      <c r="H8" s="66" t="s">
        <v>271</v>
      </c>
      <c r="I8" s="66" t="s">
        <v>272</v>
      </c>
      <c r="J8" s="66" t="s">
        <v>273</v>
      </c>
      <c r="K8" s="131" t="s">
        <v>274</v>
      </c>
      <c r="L8" s="70" t="s">
        <v>57</v>
      </c>
    </row>
    <row r="9" spans="1:12" ht="12.75" customHeight="1">
      <c r="A9" s="223" t="s">
        <v>275</v>
      </c>
      <c r="B9" s="224"/>
      <c r="C9" s="225"/>
      <c r="D9" s="138">
        <v>19</v>
      </c>
      <c r="E9" s="80">
        <v>1496</v>
      </c>
      <c r="F9" s="80">
        <v>1484</v>
      </c>
      <c r="G9" s="166">
        <v>0.8</v>
      </c>
      <c r="H9" s="138">
        <v>20</v>
      </c>
      <c r="I9" s="80">
        <v>1638</v>
      </c>
      <c r="J9" s="80">
        <v>1660</v>
      </c>
      <c r="K9" s="166">
        <v>-1.3</v>
      </c>
      <c r="L9">
        <v>1</v>
      </c>
    </row>
    <row r="10" spans="1:12" ht="12.75" customHeight="1">
      <c r="A10" s="223" t="s">
        <v>276</v>
      </c>
      <c r="B10" s="224"/>
      <c r="C10" s="225"/>
      <c r="D10" s="138">
        <v>11</v>
      </c>
      <c r="E10" s="80">
        <v>184</v>
      </c>
      <c r="F10" s="80">
        <v>186</v>
      </c>
      <c r="G10" s="166">
        <v>-1.2</v>
      </c>
      <c r="H10" s="138">
        <v>11</v>
      </c>
      <c r="I10" s="80">
        <v>195</v>
      </c>
      <c r="J10" s="80">
        <v>202</v>
      </c>
      <c r="K10" s="166">
        <v>-3.5</v>
      </c>
      <c r="L10">
        <v>2</v>
      </c>
    </row>
    <row r="11" spans="1:12" ht="12.75" customHeight="1">
      <c r="A11" s="223" t="s">
        <v>277</v>
      </c>
      <c r="B11" s="224"/>
      <c r="C11" s="225"/>
      <c r="D11" s="138">
        <v>31</v>
      </c>
      <c r="E11" s="80">
        <v>3040</v>
      </c>
      <c r="F11" s="80">
        <v>3156</v>
      </c>
      <c r="G11" s="166">
        <v>-3.7</v>
      </c>
      <c r="H11" s="138">
        <v>33</v>
      </c>
      <c r="I11" s="80">
        <v>3306</v>
      </c>
      <c r="J11" s="80">
        <v>3462</v>
      </c>
      <c r="K11" s="166">
        <v>-4.5</v>
      </c>
      <c r="L11">
        <v>3</v>
      </c>
    </row>
    <row r="12" spans="1:12" ht="12.75" customHeight="1">
      <c r="A12" s="223" t="s">
        <v>278</v>
      </c>
      <c r="B12" s="224"/>
      <c r="C12" s="225"/>
      <c r="D12" s="138">
        <v>77</v>
      </c>
      <c r="E12" s="80">
        <v>448</v>
      </c>
      <c r="F12" s="80">
        <v>456</v>
      </c>
      <c r="G12" s="166">
        <v>-1.6</v>
      </c>
      <c r="H12" s="138">
        <v>74</v>
      </c>
      <c r="I12" s="80">
        <v>484</v>
      </c>
      <c r="J12" s="80">
        <v>486</v>
      </c>
      <c r="K12" s="166">
        <v>-0.4</v>
      </c>
      <c r="L12">
        <v>4</v>
      </c>
    </row>
    <row r="13" spans="1:12" ht="12.75" customHeight="1">
      <c r="A13" s="223" t="s">
        <v>279</v>
      </c>
      <c r="B13" s="224"/>
      <c r="C13" s="225"/>
      <c r="D13" s="138">
        <v>28</v>
      </c>
      <c r="E13" s="80">
        <v>3804</v>
      </c>
      <c r="F13" s="80">
        <v>3646</v>
      </c>
      <c r="G13" s="166">
        <v>4.3</v>
      </c>
      <c r="H13" s="138">
        <v>34</v>
      </c>
      <c r="I13" s="80">
        <v>3650</v>
      </c>
      <c r="J13" s="80">
        <v>3598</v>
      </c>
      <c r="K13" s="166">
        <v>1.4</v>
      </c>
      <c r="L13">
        <v>5</v>
      </c>
    </row>
    <row r="14" spans="1:12" ht="12.75" customHeight="1">
      <c r="A14" s="223" t="s">
        <v>280</v>
      </c>
      <c r="B14" s="224"/>
      <c r="C14" s="225"/>
      <c r="D14" s="138">
        <v>75</v>
      </c>
      <c r="E14" s="80">
        <v>5700</v>
      </c>
      <c r="F14" s="80">
        <v>5549</v>
      </c>
      <c r="G14" s="166">
        <v>2.7</v>
      </c>
      <c r="H14" s="138">
        <v>76</v>
      </c>
      <c r="I14" s="80">
        <v>6096</v>
      </c>
      <c r="J14" s="80">
        <v>5934</v>
      </c>
      <c r="K14" s="166">
        <v>2.7</v>
      </c>
      <c r="L14">
        <v>6</v>
      </c>
    </row>
    <row r="15" spans="1:12" ht="12.75" customHeight="1">
      <c r="A15" s="223" t="s">
        <v>281</v>
      </c>
      <c r="B15" s="224"/>
      <c r="C15" s="225"/>
      <c r="D15" s="138">
        <v>21</v>
      </c>
      <c r="E15" s="80">
        <v>3210</v>
      </c>
      <c r="F15" s="80">
        <v>3102</v>
      </c>
      <c r="G15" s="166">
        <v>3.5</v>
      </c>
      <c r="H15" s="138">
        <v>21</v>
      </c>
      <c r="I15" s="80">
        <v>3492</v>
      </c>
      <c r="J15" s="80">
        <v>3430</v>
      </c>
      <c r="K15" s="166">
        <v>1.8</v>
      </c>
      <c r="L15">
        <v>7</v>
      </c>
    </row>
    <row r="16" spans="1:12" ht="12.75" customHeight="1">
      <c r="A16" s="223" t="s">
        <v>282</v>
      </c>
      <c r="B16" s="224"/>
      <c r="C16" s="225"/>
      <c r="D16" s="138">
        <v>32</v>
      </c>
      <c r="E16" s="80">
        <v>317</v>
      </c>
      <c r="F16" s="80">
        <v>362</v>
      </c>
      <c r="G16" s="166">
        <v>-12.6</v>
      </c>
      <c r="H16" s="138">
        <v>39</v>
      </c>
      <c r="I16" s="80">
        <v>311</v>
      </c>
      <c r="J16" s="80">
        <v>315</v>
      </c>
      <c r="K16" s="166">
        <v>-1.4</v>
      </c>
      <c r="L16">
        <v>8</v>
      </c>
    </row>
    <row r="17" spans="1:12" ht="12.75" customHeight="1">
      <c r="A17" s="223" t="s">
        <v>283</v>
      </c>
      <c r="B17" s="224"/>
      <c r="C17" s="225"/>
      <c r="D17" s="138">
        <v>0</v>
      </c>
      <c r="E17" s="80">
        <v>88</v>
      </c>
      <c r="F17" s="80">
        <v>88</v>
      </c>
      <c r="G17" s="166">
        <v>-0.2</v>
      </c>
      <c r="H17" s="138">
        <v>0</v>
      </c>
      <c r="I17" s="80">
        <v>102</v>
      </c>
      <c r="J17" s="80">
        <v>102</v>
      </c>
      <c r="K17" s="166">
        <v>-0.3</v>
      </c>
      <c r="L17">
        <v>9</v>
      </c>
    </row>
    <row r="18" spans="1:11" ht="12.75" customHeight="1">
      <c r="A18" s="223" t="s">
        <v>284</v>
      </c>
      <c r="B18" s="224"/>
      <c r="C18" s="225"/>
      <c r="D18" s="139"/>
      <c r="E18" s="81">
        <f>SUM(E9:E17)</f>
        <v>18287</v>
      </c>
      <c r="F18" s="81">
        <f>SUM(F9:F17)</f>
        <v>18029</v>
      </c>
      <c r="G18" s="166">
        <f>((E18-F18)/F18)*100</f>
        <v>1.4310277885628708</v>
      </c>
      <c r="H18" s="139"/>
      <c r="I18" s="81">
        <f>SUM(I9:I17)</f>
        <v>19274</v>
      </c>
      <c r="J18" s="81">
        <f>SUM(J9:J17)</f>
        <v>19189</v>
      </c>
      <c r="K18" s="166">
        <f>((I18-J18)/J18)*100</f>
        <v>0.44296211371098027</v>
      </c>
    </row>
    <row r="19" spans="1:11" ht="12.75" customHeight="1">
      <c r="A19" s="58" t="s">
        <v>285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3" t="s">
        <v>286</v>
      </c>
      <c r="B20" s="224"/>
      <c r="C20" s="225"/>
      <c r="D20" s="138">
        <v>14</v>
      </c>
      <c r="E20" s="80">
        <v>319</v>
      </c>
      <c r="F20" s="80">
        <v>313</v>
      </c>
      <c r="G20" s="166">
        <v>2.2</v>
      </c>
      <c r="H20" s="138">
        <v>13</v>
      </c>
      <c r="I20" s="80">
        <v>338</v>
      </c>
      <c r="J20" s="80">
        <v>322</v>
      </c>
      <c r="K20" s="166">
        <v>4.7</v>
      </c>
      <c r="L20">
        <v>10</v>
      </c>
    </row>
    <row r="21" spans="1:12" ht="12.75" customHeight="1">
      <c r="A21" s="223" t="s">
        <v>287</v>
      </c>
      <c r="B21" s="224"/>
      <c r="C21" s="225"/>
      <c r="D21" s="138">
        <v>0</v>
      </c>
      <c r="E21" s="80">
        <v>174</v>
      </c>
      <c r="F21" s="80">
        <v>178</v>
      </c>
      <c r="G21" s="166">
        <v>-1.9</v>
      </c>
      <c r="H21" s="138">
        <v>2</v>
      </c>
      <c r="I21" s="80">
        <v>227</v>
      </c>
      <c r="J21" s="80">
        <v>211</v>
      </c>
      <c r="K21" s="166">
        <v>7.6</v>
      </c>
      <c r="L21">
        <v>11</v>
      </c>
    </row>
    <row r="22" spans="1:12" ht="12.75" customHeight="1">
      <c r="A22" s="223" t="s">
        <v>288</v>
      </c>
      <c r="B22" s="224"/>
      <c r="C22" s="225"/>
      <c r="D22" s="138">
        <v>131</v>
      </c>
      <c r="E22" s="80">
        <v>8371</v>
      </c>
      <c r="F22" s="80">
        <v>8023</v>
      </c>
      <c r="G22" s="166">
        <v>4.3</v>
      </c>
      <c r="H22" s="138">
        <v>133</v>
      </c>
      <c r="I22" s="80">
        <v>9273</v>
      </c>
      <c r="J22" s="80">
        <v>8819</v>
      </c>
      <c r="K22" s="166">
        <v>5.1</v>
      </c>
      <c r="L22">
        <v>12</v>
      </c>
    </row>
    <row r="23" spans="1:12" ht="12.75" customHeight="1">
      <c r="A23" s="223" t="s">
        <v>289</v>
      </c>
      <c r="B23" s="224"/>
      <c r="C23" s="225"/>
      <c r="D23" s="138">
        <v>98</v>
      </c>
      <c r="E23" s="80">
        <v>4439</v>
      </c>
      <c r="F23" s="80">
        <v>4292</v>
      </c>
      <c r="G23" s="166">
        <v>3.4</v>
      </c>
      <c r="H23" s="138">
        <v>92</v>
      </c>
      <c r="I23" s="80">
        <v>4587</v>
      </c>
      <c r="J23" s="80">
        <v>4320</v>
      </c>
      <c r="K23" s="166">
        <v>6.2</v>
      </c>
      <c r="L23">
        <v>13</v>
      </c>
    </row>
    <row r="24" spans="1:12" ht="12.75" customHeight="1">
      <c r="A24" s="223" t="s">
        <v>290</v>
      </c>
      <c r="B24" s="224"/>
      <c r="C24" s="225"/>
      <c r="D24" s="138">
        <v>34</v>
      </c>
      <c r="E24" s="80">
        <v>2640</v>
      </c>
      <c r="F24" s="80">
        <v>2615</v>
      </c>
      <c r="G24" s="166">
        <v>0.9</v>
      </c>
      <c r="H24" s="138">
        <v>34</v>
      </c>
      <c r="I24" s="80">
        <v>2934</v>
      </c>
      <c r="J24" s="80">
        <v>2895</v>
      </c>
      <c r="K24" s="166">
        <v>1.3</v>
      </c>
      <c r="L24">
        <v>14</v>
      </c>
    </row>
    <row r="25" spans="1:12" ht="12.75" customHeight="1">
      <c r="A25" s="223" t="s">
        <v>291</v>
      </c>
      <c r="B25" s="224"/>
      <c r="C25" s="225"/>
      <c r="D25" s="138">
        <v>23</v>
      </c>
      <c r="E25" s="80">
        <v>3384</v>
      </c>
      <c r="F25" s="80">
        <v>3437</v>
      </c>
      <c r="G25" s="166">
        <v>-1.5</v>
      </c>
      <c r="H25" s="138">
        <v>24</v>
      </c>
      <c r="I25" s="80">
        <v>3741</v>
      </c>
      <c r="J25" s="80">
        <v>3482</v>
      </c>
      <c r="K25" s="166">
        <v>7.4</v>
      </c>
      <c r="L25">
        <v>15</v>
      </c>
    </row>
    <row r="26" spans="1:12" ht="12.75" customHeight="1">
      <c r="A26" s="223" t="s">
        <v>292</v>
      </c>
      <c r="B26" s="224"/>
      <c r="C26" s="225"/>
      <c r="D26" s="138">
        <v>40</v>
      </c>
      <c r="E26" s="80">
        <v>1617</v>
      </c>
      <c r="F26" s="80">
        <v>1564</v>
      </c>
      <c r="G26" s="166">
        <v>3.4</v>
      </c>
      <c r="H26" s="138">
        <v>37</v>
      </c>
      <c r="I26" s="80">
        <v>1651</v>
      </c>
      <c r="J26" s="80">
        <v>1569</v>
      </c>
      <c r="K26" s="166">
        <v>5.2</v>
      </c>
      <c r="L26">
        <v>16</v>
      </c>
    </row>
    <row r="27" spans="1:12" ht="12.75" customHeight="1">
      <c r="A27" s="223" t="s">
        <v>293</v>
      </c>
      <c r="B27" s="224"/>
      <c r="C27" s="225"/>
      <c r="D27" s="138">
        <v>368</v>
      </c>
      <c r="E27" s="80">
        <v>2853</v>
      </c>
      <c r="F27" s="80">
        <v>2946</v>
      </c>
      <c r="G27" s="166">
        <v>-3.1</v>
      </c>
      <c r="H27" s="138">
        <v>366</v>
      </c>
      <c r="I27" s="80">
        <v>3224</v>
      </c>
      <c r="J27" s="80">
        <v>3079</v>
      </c>
      <c r="K27" s="166">
        <v>4.7</v>
      </c>
      <c r="L27">
        <v>17</v>
      </c>
    </row>
    <row r="28" spans="1:12" ht="12.75" customHeight="1">
      <c r="A28" s="223" t="s">
        <v>294</v>
      </c>
      <c r="B28" s="224"/>
      <c r="C28" s="225"/>
      <c r="D28" s="138">
        <v>0</v>
      </c>
      <c r="E28" s="80">
        <v>434</v>
      </c>
      <c r="F28" s="80">
        <v>437</v>
      </c>
      <c r="G28" s="166">
        <v>-0.6</v>
      </c>
      <c r="H28" s="138">
        <v>3</v>
      </c>
      <c r="I28" s="80">
        <v>529</v>
      </c>
      <c r="J28" s="80">
        <v>499</v>
      </c>
      <c r="K28" s="166">
        <v>6</v>
      </c>
      <c r="L28">
        <v>18</v>
      </c>
    </row>
    <row r="29" spans="1:11" ht="12.75" customHeight="1">
      <c r="A29" s="223" t="s">
        <v>284</v>
      </c>
      <c r="B29" s="224"/>
      <c r="C29" s="225"/>
      <c r="D29" s="139"/>
      <c r="E29" s="81">
        <f>SUM(E20:E28)</f>
        <v>24231</v>
      </c>
      <c r="F29" s="81">
        <f>SUM(F20:F28)</f>
        <v>23805</v>
      </c>
      <c r="G29" s="166">
        <f>((E29-F29)/F29)*100</f>
        <v>1.7895400126023944</v>
      </c>
      <c r="H29" s="139"/>
      <c r="I29" s="81">
        <f>SUM(I20:I28)</f>
        <v>26504</v>
      </c>
      <c r="J29" s="81">
        <f>SUM(J20:J28)</f>
        <v>25196</v>
      </c>
      <c r="K29" s="166">
        <f>((I29-J29)/J29)*100</f>
        <v>5.191300206381965</v>
      </c>
    </row>
    <row r="30" spans="1:11" ht="12.75" customHeight="1">
      <c r="A30" s="58" t="s">
        <v>295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3" t="s">
        <v>296</v>
      </c>
      <c r="B31" s="224"/>
      <c r="C31" s="225"/>
      <c r="D31" s="138">
        <v>20</v>
      </c>
      <c r="E31" s="80">
        <v>4614</v>
      </c>
      <c r="F31" s="80">
        <v>4518</v>
      </c>
      <c r="G31" s="166">
        <v>2.1</v>
      </c>
      <c r="H31" s="138">
        <v>14</v>
      </c>
      <c r="I31" s="80">
        <v>4804</v>
      </c>
      <c r="J31" s="80">
        <v>4403</v>
      </c>
      <c r="K31" s="166">
        <v>9.1</v>
      </c>
      <c r="L31">
        <v>19</v>
      </c>
    </row>
    <row r="32" spans="1:12" ht="12.75" customHeight="1">
      <c r="A32" s="223" t="s">
        <v>297</v>
      </c>
      <c r="B32" s="224"/>
      <c r="C32" s="225"/>
      <c r="D32" s="138">
        <v>23</v>
      </c>
      <c r="E32" s="80">
        <v>2274</v>
      </c>
      <c r="F32" s="80">
        <v>2075</v>
      </c>
      <c r="G32" s="166">
        <v>9.6</v>
      </c>
      <c r="H32" s="138">
        <v>22</v>
      </c>
      <c r="I32" s="80">
        <v>2881</v>
      </c>
      <c r="J32" s="80">
        <v>2572</v>
      </c>
      <c r="K32" s="166">
        <v>12</v>
      </c>
      <c r="L32">
        <v>20</v>
      </c>
    </row>
    <row r="33" spans="1:12" ht="12.75" customHeight="1">
      <c r="A33" s="223" t="s">
        <v>298</v>
      </c>
      <c r="B33" s="224"/>
      <c r="C33" s="225"/>
      <c r="D33" s="138">
        <v>15</v>
      </c>
      <c r="E33" s="80">
        <v>727</v>
      </c>
      <c r="F33" s="80">
        <v>728</v>
      </c>
      <c r="G33" s="166">
        <v>0</v>
      </c>
      <c r="H33" s="138">
        <v>16</v>
      </c>
      <c r="I33" s="80">
        <v>761</v>
      </c>
      <c r="J33" s="80">
        <v>763</v>
      </c>
      <c r="K33" s="166">
        <v>-0.2</v>
      </c>
      <c r="L33">
        <v>21</v>
      </c>
    </row>
    <row r="34" spans="1:12" ht="12.75" customHeight="1">
      <c r="A34" s="223" t="s">
        <v>299</v>
      </c>
      <c r="B34" s="224"/>
      <c r="C34" s="225"/>
      <c r="D34" s="138">
        <v>20</v>
      </c>
      <c r="E34" s="80">
        <v>963</v>
      </c>
      <c r="F34" s="80">
        <v>918</v>
      </c>
      <c r="G34" s="166">
        <v>4.9</v>
      </c>
      <c r="H34" s="138">
        <v>19</v>
      </c>
      <c r="I34" s="80">
        <v>992</v>
      </c>
      <c r="J34" s="80">
        <v>960</v>
      </c>
      <c r="K34" s="166">
        <v>3.3</v>
      </c>
      <c r="L34">
        <v>22</v>
      </c>
    </row>
    <row r="35" spans="1:12" ht="12.75" customHeight="1">
      <c r="A35" s="223" t="s">
        <v>300</v>
      </c>
      <c r="B35" s="224"/>
      <c r="C35" s="225"/>
      <c r="D35" s="138">
        <v>55</v>
      </c>
      <c r="E35" s="80">
        <v>4201</v>
      </c>
      <c r="F35" s="80">
        <v>4108</v>
      </c>
      <c r="G35" s="166">
        <v>2.3</v>
      </c>
      <c r="H35" s="138">
        <v>53</v>
      </c>
      <c r="I35" s="80">
        <v>4977</v>
      </c>
      <c r="J35" s="80">
        <v>4555</v>
      </c>
      <c r="K35" s="166">
        <v>9.3</v>
      </c>
      <c r="L35">
        <v>23</v>
      </c>
    </row>
    <row r="36" spans="1:12" ht="12.75" customHeight="1">
      <c r="A36" s="223" t="s">
        <v>301</v>
      </c>
      <c r="B36" s="224"/>
      <c r="C36" s="225"/>
      <c r="D36" s="138">
        <v>26</v>
      </c>
      <c r="E36" s="80">
        <v>1939</v>
      </c>
      <c r="F36" s="80">
        <v>1826</v>
      </c>
      <c r="G36" s="166">
        <v>6.2</v>
      </c>
      <c r="H36" s="138">
        <v>24</v>
      </c>
      <c r="I36" s="80">
        <v>2025</v>
      </c>
      <c r="J36" s="80">
        <v>1941</v>
      </c>
      <c r="K36" s="166">
        <v>4.3</v>
      </c>
      <c r="L36">
        <v>24</v>
      </c>
    </row>
    <row r="37" spans="1:12" ht="12.75" customHeight="1">
      <c r="A37" s="223" t="s">
        <v>302</v>
      </c>
      <c r="B37" s="224"/>
      <c r="C37" s="225"/>
      <c r="D37" s="138">
        <v>64</v>
      </c>
      <c r="E37" s="80">
        <v>2197</v>
      </c>
      <c r="F37" s="80">
        <v>2226</v>
      </c>
      <c r="G37" s="166">
        <v>-1.3</v>
      </c>
      <c r="H37" s="138">
        <v>61</v>
      </c>
      <c r="I37" s="80">
        <v>2562</v>
      </c>
      <c r="J37" s="80">
        <v>2456</v>
      </c>
      <c r="K37" s="166">
        <v>4.3</v>
      </c>
      <c r="L37">
        <v>25</v>
      </c>
    </row>
    <row r="38" spans="1:12" ht="12.75" customHeight="1">
      <c r="A38" s="223" t="s">
        <v>303</v>
      </c>
      <c r="B38" s="224"/>
      <c r="C38" s="225"/>
      <c r="D38" s="138">
        <v>14</v>
      </c>
      <c r="E38" s="80">
        <v>488</v>
      </c>
      <c r="F38" s="80">
        <v>483</v>
      </c>
      <c r="G38" s="166">
        <v>1.1</v>
      </c>
      <c r="H38" s="138">
        <v>14</v>
      </c>
      <c r="I38" s="80">
        <v>517</v>
      </c>
      <c r="J38" s="80">
        <v>504</v>
      </c>
      <c r="K38" s="166">
        <v>2.7</v>
      </c>
      <c r="L38">
        <v>26</v>
      </c>
    </row>
    <row r="39" spans="1:12" ht="12.75" customHeight="1">
      <c r="A39" s="223" t="s">
        <v>304</v>
      </c>
      <c r="B39" s="224"/>
      <c r="C39" s="225"/>
      <c r="D39" s="138">
        <v>0</v>
      </c>
      <c r="E39" s="80">
        <v>144</v>
      </c>
      <c r="F39" s="80">
        <v>135</v>
      </c>
      <c r="G39" s="166">
        <v>6.1</v>
      </c>
      <c r="H39" s="138">
        <v>5</v>
      </c>
      <c r="I39" s="80">
        <v>158</v>
      </c>
      <c r="J39" s="80">
        <v>154</v>
      </c>
      <c r="K39" s="166">
        <v>2.5</v>
      </c>
      <c r="L39">
        <v>27</v>
      </c>
    </row>
    <row r="40" spans="1:12" ht="12.75" customHeight="1">
      <c r="A40" s="223" t="s">
        <v>305</v>
      </c>
      <c r="B40" s="224"/>
      <c r="C40" s="225"/>
      <c r="D40" s="138">
        <v>87</v>
      </c>
      <c r="E40" s="80">
        <v>4132</v>
      </c>
      <c r="F40" s="80">
        <v>4149</v>
      </c>
      <c r="G40" s="166">
        <v>-0.4</v>
      </c>
      <c r="H40" s="138">
        <v>87</v>
      </c>
      <c r="I40" s="80">
        <v>4424</v>
      </c>
      <c r="J40" s="80">
        <v>4166</v>
      </c>
      <c r="K40" s="166">
        <v>6.2</v>
      </c>
      <c r="L40">
        <v>28</v>
      </c>
    </row>
    <row r="41" spans="1:12" ht="12.75" customHeight="1">
      <c r="A41" s="223" t="s">
        <v>306</v>
      </c>
      <c r="B41" s="224"/>
      <c r="C41" s="225"/>
      <c r="D41" s="138">
        <v>6</v>
      </c>
      <c r="E41" s="80">
        <v>162</v>
      </c>
      <c r="F41" s="80">
        <v>160</v>
      </c>
      <c r="G41" s="166">
        <v>1.4</v>
      </c>
      <c r="H41" s="138">
        <v>6</v>
      </c>
      <c r="I41" s="80">
        <v>160</v>
      </c>
      <c r="J41" s="80">
        <v>157</v>
      </c>
      <c r="K41" s="166">
        <v>1.3</v>
      </c>
      <c r="L41">
        <v>29</v>
      </c>
    </row>
    <row r="42" spans="1:12" ht="12.75" customHeight="1">
      <c r="A42" s="223" t="s">
        <v>307</v>
      </c>
      <c r="B42" s="224"/>
      <c r="C42" s="225"/>
      <c r="D42" s="138">
        <v>23</v>
      </c>
      <c r="E42" s="80">
        <v>1884</v>
      </c>
      <c r="F42" s="80">
        <v>1801</v>
      </c>
      <c r="G42" s="166">
        <v>4.6</v>
      </c>
      <c r="H42" s="138">
        <v>21</v>
      </c>
      <c r="I42" s="80">
        <v>2034</v>
      </c>
      <c r="J42" s="80">
        <v>1916</v>
      </c>
      <c r="K42" s="166">
        <v>6.2</v>
      </c>
      <c r="L42">
        <v>30</v>
      </c>
    </row>
    <row r="43" spans="1:11" ht="12.75" customHeight="1">
      <c r="A43" s="223" t="s">
        <v>284</v>
      </c>
      <c r="B43" s="224"/>
      <c r="C43" s="225"/>
      <c r="D43" s="139"/>
      <c r="E43" s="81">
        <f>SUM(E31:E42)</f>
        <v>23725</v>
      </c>
      <c r="F43" s="81">
        <f>SUM(F31:F42)</f>
        <v>23127</v>
      </c>
      <c r="G43" s="166">
        <f>((E43-F43)/F43)*100</f>
        <v>2.5857223159078133</v>
      </c>
      <c r="H43" s="139"/>
      <c r="I43" s="81">
        <f>SUM(I31:I42)</f>
        <v>26295</v>
      </c>
      <c r="J43" s="81">
        <f>SUM(J31:J42)</f>
        <v>24547</v>
      </c>
      <c r="K43" s="166">
        <f>((I43-J43)/J43)*100</f>
        <v>7.12103312013688</v>
      </c>
    </row>
    <row r="44" spans="1:11" ht="12.75" customHeight="1">
      <c r="A44" s="58" t="s">
        <v>308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3" t="s">
        <v>309</v>
      </c>
      <c r="B45" s="224"/>
      <c r="C45" s="225"/>
      <c r="D45" s="138">
        <v>36</v>
      </c>
      <c r="E45" s="80">
        <v>1727</v>
      </c>
      <c r="F45" s="80">
        <v>1714</v>
      </c>
      <c r="G45" s="166">
        <v>0.8</v>
      </c>
      <c r="H45" s="138">
        <v>31</v>
      </c>
      <c r="I45" s="80">
        <v>1797</v>
      </c>
      <c r="J45" s="80">
        <v>1665</v>
      </c>
      <c r="K45" s="166">
        <v>7.9</v>
      </c>
      <c r="L45">
        <v>31</v>
      </c>
    </row>
    <row r="46" spans="1:12" ht="12.75" customHeight="1">
      <c r="A46" s="223" t="s">
        <v>310</v>
      </c>
      <c r="B46" s="224"/>
      <c r="C46" s="225"/>
      <c r="D46" s="138">
        <v>7</v>
      </c>
      <c r="E46" s="80">
        <v>1041</v>
      </c>
      <c r="F46" s="80">
        <v>1055</v>
      </c>
      <c r="G46" s="166">
        <v>-1.4</v>
      </c>
      <c r="H46" s="138">
        <v>9</v>
      </c>
      <c r="I46" s="80">
        <v>1386</v>
      </c>
      <c r="J46" s="80">
        <v>1305</v>
      </c>
      <c r="K46" s="166">
        <v>6.2</v>
      </c>
      <c r="L46">
        <v>32</v>
      </c>
    </row>
    <row r="47" spans="1:12" ht="12.75" customHeight="1">
      <c r="A47" s="223" t="s">
        <v>311</v>
      </c>
      <c r="B47" s="224"/>
      <c r="C47" s="225"/>
      <c r="D47" s="138">
        <v>5</v>
      </c>
      <c r="E47" s="80">
        <v>997</v>
      </c>
      <c r="F47" s="80">
        <v>1085</v>
      </c>
      <c r="G47" s="166">
        <v>-8.1</v>
      </c>
      <c r="H47" s="138">
        <v>0</v>
      </c>
      <c r="I47" s="80">
        <v>1409</v>
      </c>
      <c r="J47" s="80">
        <v>1310</v>
      </c>
      <c r="K47" s="166">
        <v>7.6</v>
      </c>
      <c r="L47">
        <v>33</v>
      </c>
    </row>
    <row r="48" spans="1:12" ht="12.75" customHeight="1">
      <c r="A48" s="223" t="s">
        <v>312</v>
      </c>
      <c r="B48" s="224"/>
      <c r="C48" s="225"/>
      <c r="D48" s="138">
        <v>12</v>
      </c>
      <c r="E48" s="80">
        <v>1622</v>
      </c>
      <c r="F48" s="80">
        <v>1618</v>
      </c>
      <c r="G48" s="166">
        <v>0.3</v>
      </c>
      <c r="H48" s="138">
        <v>13</v>
      </c>
      <c r="I48" s="80">
        <v>1951</v>
      </c>
      <c r="J48" s="80">
        <v>1919</v>
      </c>
      <c r="K48" s="166">
        <v>1.6</v>
      </c>
      <c r="L48">
        <v>34</v>
      </c>
    </row>
    <row r="49" spans="1:12" ht="12.75" customHeight="1">
      <c r="A49" s="223" t="s">
        <v>313</v>
      </c>
      <c r="B49" s="224"/>
      <c r="C49" s="225"/>
      <c r="D49" s="138">
        <v>31</v>
      </c>
      <c r="E49" s="80">
        <v>900</v>
      </c>
      <c r="F49" s="80">
        <v>881</v>
      </c>
      <c r="G49" s="166">
        <v>2.2</v>
      </c>
      <c r="H49" s="138">
        <v>30</v>
      </c>
      <c r="I49" s="80">
        <v>984</v>
      </c>
      <c r="J49" s="80">
        <v>948</v>
      </c>
      <c r="K49" s="166">
        <v>3.8</v>
      </c>
      <c r="L49">
        <v>35</v>
      </c>
    </row>
    <row r="50" spans="1:12" ht="12.75" customHeight="1">
      <c r="A50" s="223" t="s">
        <v>314</v>
      </c>
      <c r="B50" s="224"/>
      <c r="C50" s="225"/>
      <c r="D50" s="138">
        <v>27</v>
      </c>
      <c r="E50" s="80">
        <v>1431</v>
      </c>
      <c r="F50" s="80">
        <v>1456</v>
      </c>
      <c r="G50" s="166">
        <v>-1.7</v>
      </c>
      <c r="H50" s="138">
        <v>27</v>
      </c>
      <c r="I50" s="80">
        <v>1601</v>
      </c>
      <c r="J50" s="80">
        <v>1589</v>
      </c>
      <c r="K50" s="166">
        <v>0.7</v>
      </c>
      <c r="L50">
        <v>36</v>
      </c>
    </row>
    <row r="51" spans="1:12" ht="12.75" customHeight="1">
      <c r="A51" s="223" t="s">
        <v>315</v>
      </c>
      <c r="B51" s="224"/>
      <c r="C51" s="225"/>
      <c r="D51" s="138">
        <v>9</v>
      </c>
      <c r="E51" s="80">
        <v>2500</v>
      </c>
      <c r="F51" s="80">
        <v>2604</v>
      </c>
      <c r="G51" s="166">
        <v>-4</v>
      </c>
      <c r="H51" s="138">
        <v>4</v>
      </c>
      <c r="I51" s="80">
        <v>2790</v>
      </c>
      <c r="J51" s="80">
        <v>2648</v>
      </c>
      <c r="K51" s="166">
        <v>5.4</v>
      </c>
      <c r="L51">
        <v>37</v>
      </c>
    </row>
    <row r="52" spans="1:12" ht="12.75" customHeight="1">
      <c r="A52" s="223" t="s">
        <v>316</v>
      </c>
      <c r="B52" s="224"/>
      <c r="C52" s="225"/>
      <c r="D52" s="138">
        <v>77</v>
      </c>
      <c r="E52" s="80">
        <v>11388</v>
      </c>
      <c r="F52" s="80">
        <v>11025</v>
      </c>
      <c r="G52" s="166">
        <v>3.3</v>
      </c>
      <c r="H52" s="138">
        <v>82</v>
      </c>
      <c r="I52" s="80">
        <v>11552</v>
      </c>
      <c r="J52" s="80">
        <v>11159</v>
      </c>
      <c r="K52" s="166">
        <v>3.5</v>
      </c>
      <c r="L52">
        <v>38</v>
      </c>
    </row>
    <row r="53" spans="1:11" ht="12.75" customHeight="1">
      <c r="A53" s="223" t="s">
        <v>284</v>
      </c>
      <c r="B53" s="224"/>
      <c r="C53" s="225"/>
      <c r="D53" s="139"/>
      <c r="E53" s="81">
        <f>SUM(E45:E52)</f>
        <v>21606</v>
      </c>
      <c r="F53" s="81">
        <f>SUM(F45:F52)</f>
        <v>21438</v>
      </c>
      <c r="G53" s="166">
        <f>((E53-F53)/F53)*100</f>
        <v>0.783655191715645</v>
      </c>
      <c r="H53" s="139"/>
      <c r="I53" s="81">
        <f>SUM(I45:I52)</f>
        <v>23470</v>
      </c>
      <c r="J53" s="81">
        <f>SUM(J45:J52)</f>
        <v>22543</v>
      </c>
      <c r="K53" s="166">
        <f>((I53-J53)/J53)*100</f>
        <v>4.112141241183516</v>
      </c>
    </row>
    <row r="54" spans="1:11" ht="12.75" customHeight="1">
      <c r="A54" s="58" t="s">
        <v>317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3" t="s">
        <v>318</v>
      </c>
      <c r="B55" s="224"/>
      <c r="C55" s="225"/>
      <c r="D55" s="138">
        <v>36</v>
      </c>
      <c r="E55" s="80">
        <v>133</v>
      </c>
      <c r="F55" s="80">
        <v>133</v>
      </c>
      <c r="G55" s="166">
        <v>0.5</v>
      </c>
      <c r="H55" s="138">
        <v>44</v>
      </c>
      <c r="I55" s="80">
        <v>133</v>
      </c>
      <c r="J55" s="80">
        <v>132</v>
      </c>
      <c r="K55" s="166">
        <v>1.1</v>
      </c>
      <c r="L55">
        <v>39</v>
      </c>
    </row>
    <row r="56" spans="1:12" ht="12.75" customHeight="1">
      <c r="A56" s="223" t="s">
        <v>319</v>
      </c>
      <c r="B56" s="224"/>
      <c r="C56" s="225"/>
      <c r="D56" s="138">
        <v>13</v>
      </c>
      <c r="E56" s="80">
        <v>3114</v>
      </c>
      <c r="F56" s="80">
        <v>2997</v>
      </c>
      <c r="G56" s="166">
        <v>3.9</v>
      </c>
      <c r="H56" s="138">
        <v>11</v>
      </c>
      <c r="I56" s="80">
        <v>3087</v>
      </c>
      <c r="J56" s="80">
        <v>3037</v>
      </c>
      <c r="K56" s="166">
        <v>1.7</v>
      </c>
      <c r="L56">
        <v>40</v>
      </c>
    </row>
    <row r="57" spans="1:12" ht="12.75" customHeight="1">
      <c r="A57" s="223" t="s">
        <v>320</v>
      </c>
      <c r="B57" s="224"/>
      <c r="C57" s="225"/>
      <c r="D57" s="138">
        <v>104</v>
      </c>
      <c r="E57" s="80">
        <v>17983</v>
      </c>
      <c r="F57" s="80">
        <v>16846</v>
      </c>
      <c r="G57" s="166">
        <v>6.7</v>
      </c>
      <c r="H57" s="138">
        <v>91</v>
      </c>
      <c r="I57" s="80">
        <v>18234</v>
      </c>
      <c r="J57" s="80">
        <v>17461</v>
      </c>
      <c r="K57" s="166">
        <v>4.4</v>
      </c>
      <c r="L57">
        <v>41</v>
      </c>
    </row>
    <row r="58" spans="1:12" ht="12.75" customHeight="1">
      <c r="A58" s="223" t="s">
        <v>321</v>
      </c>
      <c r="B58" s="224"/>
      <c r="C58" s="225"/>
      <c r="D58" s="138">
        <v>35</v>
      </c>
      <c r="E58" s="80">
        <v>2106</v>
      </c>
      <c r="F58" s="80">
        <v>2053</v>
      </c>
      <c r="G58" s="166">
        <v>2.6</v>
      </c>
      <c r="H58" s="138">
        <v>38</v>
      </c>
      <c r="I58" s="80">
        <v>2570</v>
      </c>
      <c r="J58" s="80">
        <v>2329</v>
      </c>
      <c r="K58" s="166">
        <v>10.3</v>
      </c>
      <c r="L58">
        <v>42</v>
      </c>
    </row>
    <row r="59" spans="1:23" ht="12.75" customHeight="1">
      <c r="A59" s="223" t="s">
        <v>322</v>
      </c>
      <c r="B59" s="224"/>
      <c r="C59" s="225"/>
      <c r="D59" s="138">
        <v>42</v>
      </c>
      <c r="E59" s="80">
        <v>467</v>
      </c>
      <c r="F59" s="80">
        <v>424</v>
      </c>
      <c r="G59" s="166">
        <v>10.1</v>
      </c>
      <c r="H59" s="138">
        <v>42</v>
      </c>
      <c r="I59" s="80">
        <v>588</v>
      </c>
      <c r="J59" s="80">
        <v>555</v>
      </c>
      <c r="K59" s="166">
        <v>6</v>
      </c>
      <c r="L59">
        <v>43</v>
      </c>
      <c r="P59" s="113"/>
      <c r="Q59" s="113" t="s">
        <v>268</v>
      </c>
      <c r="R59" s="113" t="s">
        <v>269</v>
      </c>
      <c r="S59" s="104" t="s">
        <v>270</v>
      </c>
      <c r="T59" s="113" t="s">
        <v>272</v>
      </c>
      <c r="U59" s="113" t="s">
        <v>273</v>
      </c>
      <c r="V59" s="106" t="s">
        <v>274</v>
      </c>
      <c r="W59" s="70" t="s">
        <v>57</v>
      </c>
    </row>
    <row r="60" spans="1:23" ht="12.75" customHeight="1">
      <c r="A60" s="223" t="s">
        <v>323</v>
      </c>
      <c r="B60" s="224"/>
      <c r="C60" s="225"/>
      <c r="D60" s="138">
        <v>79</v>
      </c>
      <c r="E60" s="80">
        <v>412</v>
      </c>
      <c r="F60" s="80">
        <v>389</v>
      </c>
      <c r="G60" s="166">
        <v>6</v>
      </c>
      <c r="H60" s="138">
        <v>81</v>
      </c>
      <c r="I60" s="80">
        <v>423</v>
      </c>
      <c r="J60" s="80">
        <v>412</v>
      </c>
      <c r="K60" s="166">
        <v>2.6</v>
      </c>
      <c r="L60">
        <v>44</v>
      </c>
      <c r="P60" s="136"/>
      <c r="Q60" s="136">
        <v>118820</v>
      </c>
      <c r="R60" s="136">
        <v>115550</v>
      </c>
      <c r="S60" s="137">
        <v>2.8</v>
      </c>
      <c r="T60" s="136">
        <v>127439</v>
      </c>
      <c r="U60" s="136">
        <v>122081</v>
      </c>
      <c r="V60" s="137">
        <v>4.4</v>
      </c>
      <c r="W60">
        <v>1</v>
      </c>
    </row>
    <row r="61" spans="1:12" ht="12.75" customHeight="1">
      <c r="A61" s="223" t="s">
        <v>324</v>
      </c>
      <c r="B61" s="224"/>
      <c r="C61" s="225"/>
      <c r="D61" s="138">
        <v>2</v>
      </c>
      <c r="E61" s="80">
        <v>164</v>
      </c>
      <c r="F61" s="80">
        <v>148</v>
      </c>
      <c r="G61" s="166">
        <v>10.8</v>
      </c>
      <c r="H61" s="138">
        <v>2</v>
      </c>
      <c r="I61" s="80">
        <v>165</v>
      </c>
      <c r="J61" s="80">
        <v>158</v>
      </c>
      <c r="K61" s="166">
        <v>4.6</v>
      </c>
      <c r="L61">
        <v>45</v>
      </c>
    </row>
    <row r="62" spans="1:12" ht="12.75" customHeight="1">
      <c r="A62" s="223" t="s">
        <v>325</v>
      </c>
      <c r="B62" s="224"/>
      <c r="C62" s="225"/>
      <c r="D62" s="138">
        <v>28</v>
      </c>
      <c r="E62" s="80">
        <v>976</v>
      </c>
      <c r="F62" s="80">
        <v>924</v>
      </c>
      <c r="G62" s="166">
        <v>5.5</v>
      </c>
      <c r="H62" s="138">
        <v>28</v>
      </c>
      <c r="I62" s="80">
        <v>1025</v>
      </c>
      <c r="J62" s="80">
        <v>986</v>
      </c>
      <c r="K62" s="166">
        <v>4</v>
      </c>
      <c r="L62">
        <v>46</v>
      </c>
    </row>
    <row r="63" spans="1:12" ht="12.75" customHeight="1">
      <c r="A63" s="223" t="s">
        <v>326</v>
      </c>
      <c r="B63" s="224"/>
      <c r="C63" s="225"/>
      <c r="D63" s="138">
        <v>36</v>
      </c>
      <c r="E63" s="80">
        <v>655</v>
      </c>
      <c r="F63" s="80">
        <v>655</v>
      </c>
      <c r="G63" s="166">
        <v>0</v>
      </c>
      <c r="H63" s="138">
        <v>37</v>
      </c>
      <c r="I63" s="80">
        <v>706</v>
      </c>
      <c r="J63" s="80">
        <v>710</v>
      </c>
      <c r="K63" s="166">
        <v>-0.6</v>
      </c>
      <c r="L63">
        <v>47</v>
      </c>
    </row>
    <row r="64" spans="1:12" ht="12.75" customHeight="1">
      <c r="A64" s="223" t="s">
        <v>327</v>
      </c>
      <c r="B64" s="224"/>
      <c r="C64" s="225"/>
      <c r="D64" s="138">
        <v>38</v>
      </c>
      <c r="E64" s="80">
        <v>1122</v>
      </c>
      <c r="F64" s="80">
        <v>996</v>
      </c>
      <c r="G64" s="166">
        <v>12.6</v>
      </c>
      <c r="H64" s="138">
        <v>42</v>
      </c>
      <c r="I64" s="80">
        <v>1192</v>
      </c>
      <c r="J64" s="80">
        <v>1152</v>
      </c>
      <c r="K64" s="166">
        <v>3.5</v>
      </c>
      <c r="L64">
        <v>48</v>
      </c>
    </row>
    <row r="65" spans="1:12" ht="12.75" customHeight="1">
      <c r="A65" s="223" t="s">
        <v>328</v>
      </c>
      <c r="B65" s="224"/>
      <c r="C65" s="225"/>
      <c r="D65" s="138">
        <v>49</v>
      </c>
      <c r="E65" s="80">
        <v>1120</v>
      </c>
      <c r="F65" s="80">
        <v>1058</v>
      </c>
      <c r="G65" s="166">
        <v>5.9</v>
      </c>
      <c r="H65" s="138">
        <v>46</v>
      </c>
      <c r="I65" s="80">
        <v>1187</v>
      </c>
      <c r="J65" s="80">
        <v>1136</v>
      </c>
      <c r="K65" s="166">
        <v>4.4</v>
      </c>
      <c r="L65">
        <v>49</v>
      </c>
    </row>
    <row r="66" spans="1:12" ht="12.75" customHeight="1">
      <c r="A66" s="223" t="s">
        <v>329</v>
      </c>
      <c r="B66" s="224"/>
      <c r="C66" s="225"/>
      <c r="D66" s="138">
        <v>64</v>
      </c>
      <c r="E66" s="80">
        <v>2592</v>
      </c>
      <c r="F66" s="80">
        <v>2410</v>
      </c>
      <c r="G66" s="166">
        <v>7.6</v>
      </c>
      <c r="H66" s="138">
        <v>57</v>
      </c>
      <c r="I66" s="80">
        <v>2446</v>
      </c>
      <c r="J66" s="80">
        <v>2403</v>
      </c>
      <c r="K66" s="166">
        <v>1.8</v>
      </c>
      <c r="L66">
        <v>50</v>
      </c>
    </row>
    <row r="67" spans="1:12" ht="12.75" customHeight="1">
      <c r="A67" s="223" t="s">
        <v>330</v>
      </c>
      <c r="B67" s="224"/>
      <c r="C67" s="225"/>
      <c r="D67" s="138">
        <v>37</v>
      </c>
      <c r="E67" s="80">
        <v>126</v>
      </c>
      <c r="F67" s="80">
        <v>120</v>
      </c>
      <c r="G67" s="166">
        <v>5</v>
      </c>
      <c r="H67" s="138">
        <v>37</v>
      </c>
      <c r="I67" s="80">
        <v>139</v>
      </c>
      <c r="J67" s="80">
        <v>134</v>
      </c>
      <c r="K67" s="166">
        <v>3.7</v>
      </c>
      <c r="L67">
        <v>51</v>
      </c>
    </row>
    <row r="68" spans="1:11" ht="12.75" customHeight="1">
      <c r="A68" s="223" t="s">
        <v>284</v>
      </c>
      <c r="B68" s="224"/>
      <c r="C68" s="225"/>
      <c r="D68" s="29"/>
      <c r="E68" s="81">
        <f>SUM(E55:E67)</f>
        <v>30970</v>
      </c>
      <c r="F68" s="81">
        <f>SUM(F55:F67)</f>
        <v>29153</v>
      </c>
      <c r="G68" s="166">
        <f>((E68-F68)/F68)*100</f>
        <v>6.232634720268926</v>
      </c>
      <c r="H68" s="82"/>
      <c r="I68" s="81">
        <f>SUM(I55:I67)</f>
        <v>31895</v>
      </c>
      <c r="J68" s="81">
        <f>SUM(J55:J67)</f>
        <v>30605</v>
      </c>
      <c r="K68" s="166">
        <f>((I68-J68)/J68)*100</f>
        <v>4.214997549420029</v>
      </c>
    </row>
    <row r="69" spans="1:11" ht="12.75" customHeight="1">
      <c r="A69" s="226" t="s">
        <v>331</v>
      </c>
      <c r="B69" s="227"/>
      <c r="C69" s="228"/>
      <c r="D69" s="32">
        <f>SUM(D6:D68)</f>
        <v>2122</v>
      </c>
      <c r="E69" s="81">
        <f>Q60</f>
        <v>118820</v>
      </c>
      <c r="F69" s="81">
        <f>R60</f>
        <v>115550</v>
      </c>
      <c r="G69" s="166">
        <f>S60</f>
        <v>2.8</v>
      </c>
      <c r="H69" s="32">
        <f>SUM(H6:H68)</f>
        <v>2106</v>
      </c>
      <c r="I69" s="81">
        <f>T60</f>
        <v>127439</v>
      </c>
      <c r="J69" s="81">
        <f>U60</f>
        <v>122081</v>
      </c>
      <c r="K69" s="166">
        <f>V60</f>
        <v>4.4</v>
      </c>
    </row>
    <row r="70" spans="1:11" ht="12.75">
      <c r="A70" s="229" t="s">
        <v>332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</row>
    <row r="71" spans="1:11" ht="12.7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7" t="s">
        <v>334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 customHeight="1">
      <c r="A3" s="232" t="s">
        <v>262</v>
      </c>
      <c r="B3" s="233"/>
      <c r="C3" s="234"/>
      <c r="D3" s="241" t="str">
        <f>Data!B4</f>
        <v>February</v>
      </c>
      <c r="E3" s="242"/>
      <c r="F3" s="242"/>
      <c r="G3" s="243"/>
      <c r="H3" s="241">
        <f>Data!B6</f>
        <v>41640</v>
      </c>
      <c r="I3" s="242"/>
      <c r="J3" s="242"/>
      <c r="K3" s="243"/>
    </row>
    <row r="4" spans="1:11" ht="25.5" customHeight="1">
      <c r="A4" s="235"/>
      <c r="B4" s="236"/>
      <c r="C4" s="237"/>
      <c r="D4" s="259" t="s">
        <v>263</v>
      </c>
      <c r="E4" s="255" t="s">
        <v>264</v>
      </c>
      <c r="F4" s="256"/>
      <c r="G4" s="257" t="s">
        <v>265</v>
      </c>
      <c r="H4" s="259" t="s">
        <v>263</v>
      </c>
      <c r="I4" s="255" t="s">
        <v>264</v>
      </c>
      <c r="J4" s="256"/>
      <c r="K4" s="257" t="s">
        <v>265</v>
      </c>
    </row>
    <row r="5" spans="1:11" ht="25.5">
      <c r="A5" s="238"/>
      <c r="B5" s="239"/>
      <c r="C5" s="240"/>
      <c r="D5" s="260"/>
      <c r="E5" s="112" t="str">
        <f>CONCATENATE(Data!A4,"   (Preliminary)")</f>
        <v>2015   (Preliminary)</v>
      </c>
      <c r="F5" s="132">
        <f>Data!A4-1</f>
        <v>2014</v>
      </c>
      <c r="G5" s="258"/>
      <c r="H5" s="260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8"/>
    </row>
    <row r="6" spans="1:11" ht="12.75">
      <c r="A6" s="248"/>
      <c r="B6" s="249"/>
      <c r="C6" s="250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6" t="s">
        <v>266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5"/>
      <c r="B8" s="66"/>
      <c r="C8" s="66"/>
      <c r="D8" s="113" t="s">
        <v>267</v>
      </c>
      <c r="E8" s="113" t="s">
        <v>268</v>
      </c>
      <c r="F8" s="113" t="s">
        <v>269</v>
      </c>
      <c r="G8" s="104" t="s">
        <v>270</v>
      </c>
      <c r="H8" s="113" t="s">
        <v>271</v>
      </c>
      <c r="I8" s="113" t="s">
        <v>272</v>
      </c>
      <c r="J8" s="113" t="s">
        <v>273</v>
      </c>
      <c r="K8" s="106" t="s">
        <v>274</v>
      </c>
      <c r="L8" s="70" t="s">
        <v>57</v>
      </c>
    </row>
    <row r="9" spans="1:12" ht="12.75" customHeight="1">
      <c r="A9" s="223" t="s">
        <v>275</v>
      </c>
      <c r="B9" s="224"/>
      <c r="C9" s="225"/>
      <c r="D9" s="138">
        <v>30</v>
      </c>
      <c r="E9" s="114">
        <v>2077</v>
      </c>
      <c r="F9" s="114">
        <v>2064</v>
      </c>
      <c r="G9" s="166">
        <v>0.6</v>
      </c>
      <c r="H9" s="138">
        <v>31</v>
      </c>
      <c r="I9" s="114">
        <v>2269</v>
      </c>
      <c r="J9" s="114">
        <v>2302</v>
      </c>
      <c r="K9" s="166">
        <v>-1.4</v>
      </c>
      <c r="L9">
        <v>1</v>
      </c>
    </row>
    <row r="10" spans="1:12" ht="12.75" customHeight="1">
      <c r="A10" s="223" t="s">
        <v>276</v>
      </c>
      <c r="B10" s="224"/>
      <c r="C10" s="225"/>
      <c r="D10" s="138">
        <v>99</v>
      </c>
      <c r="E10" s="114">
        <v>989</v>
      </c>
      <c r="F10" s="114">
        <v>1000</v>
      </c>
      <c r="G10" s="166">
        <v>-1.1</v>
      </c>
      <c r="H10" s="138">
        <v>95</v>
      </c>
      <c r="I10" s="114">
        <v>1031</v>
      </c>
      <c r="J10" s="114">
        <v>1056</v>
      </c>
      <c r="K10" s="166">
        <v>-2.4</v>
      </c>
      <c r="L10">
        <v>2</v>
      </c>
    </row>
    <row r="11" spans="1:12" ht="12.75" customHeight="1">
      <c r="A11" s="223" t="s">
        <v>277</v>
      </c>
      <c r="B11" s="224"/>
      <c r="C11" s="225"/>
      <c r="D11" s="138">
        <v>36</v>
      </c>
      <c r="E11" s="114">
        <v>4009</v>
      </c>
      <c r="F11" s="114">
        <v>4159</v>
      </c>
      <c r="G11" s="166">
        <v>-3.6</v>
      </c>
      <c r="H11" s="138">
        <v>36</v>
      </c>
      <c r="I11" s="114">
        <v>4348</v>
      </c>
      <c r="J11" s="114">
        <v>4547</v>
      </c>
      <c r="K11" s="166">
        <v>-4.4</v>
      </c>
      <c r="L11">
        <v>3</v>
      </c>
    </row>
    <row r="12" spans="1:12" ht="12.75" customHeight="1">
      <c r="A12" s="223" t="s">
        <v>278</v>
      </c>
      <c r="B12" s="224"/>
      <c r="C12" s="225"/>
      <c r="D12" s="138">
        <v>171</v>
      </c>
      <c r="E12" s="114">
        <v>896</v>
      </c>
      <c r="F12" s="114">
        <v>915</v>
      </c>
      <c r="G12" s="166">
        <v>-2</v>
      </c>
      <c r="H12" s="138">
        <v>164</v>
      </c>
      <c r="I12" s="114">
        <v>955</v>
      </c>
      <c r="J12" s="114">
        <v>961</v>
      </c>
      <c r="K12" s="166">
        <v>-0.7</v>
      </c>
      <c r="L12">
        <v>4</v>
      </c>
    </row>
    <row r="13" spans="1:12" ht="12.75" customHeight="1">
      <c r="A13" s="223" t="s">
        <v>279</v>
      </c>
      <c r="B13" s="224"/>
      <c r="C13" s="225"/>
      <c r="D13" s="138">
        <v>38</v>
      </c>
      <c r="E13" s="114">
        <v>5166</v>
      </c>
      <c r="F13" s="114">
        <v>4956</v>
      </c>
      <c r="G13" s="166">
        <v>4.2</v>
      </c>
      <c r="H13" s="138">
        <v>42</v>
      </c>
      <c r="I13" s="114">
        <v>5013</v>
      </c>
      <c r="J13" s="114">
        <v>4926</v>
      </c>
      <c r="K13" s="166">
        <v>1.8</v>
      </c>
      <c r="L13">
        <v>5</v>
      </c>
    </row>
    <row r="14" spans="1:12" ht="12.75" customHeight="1">
      <c r="A14" s="223" t="s">
        <v>280</v>
      </c>
      <c r="B14" s="224"/>
      <c r="C14" s="225"/>
      <c r="D14" s="138">
        <v>144</v>
      </c>
      <c r="E14" s="114">
        <v>9615</v>
      </c>
      <c r="F14" s="114">
        <v>9381</v>
      </c>
      <c r="G14" s="166">
        <v>2.5</v>
      </c>
      <c r="H14" s="138">
        <v>145</v>
      </c>
      <c r="I14" s="114">
        <v>10085</v>
      </c>
      <c r="J14" s="114">
        <v>9870</v>
      </c>
      <c r="K14" s="166">
        <v>2.2</v>
      </c>
      <c r="L14">
        <v>6</v>
      </c>
    </row>
    <row r="15" spans="1:12" ht="12.75" customHeight="1">
      <c r="A15" s="223" t="s">
        <v>281</v>
      </c>
      <c r="B15" s="224"/>
      <c r="C15" s="225"/>
      <c r="D15" s="138">
        <v>62</v>
      </c>
      <c r="E15" s="114">
        <v>6465</v>
      </c>
      <c r="F15" s="114">
        <v>6272</v>
      </c>
      <c r="G15" s="166">
        <v>3.1</v>
      </c>
      <c r="H15" s="138">
        <v>62</v>
      </c>
      <c r="I15" s="114">
        <v>6778</v>
      </c>
      <c r="J15" s="114">
        <v>6616</v>
      </c>
      <c r="K15" s="166">
        <v>2.5</v>
      </c>
      <c r="L15">
        <v>7</v>
      </c>
    </row>
    <row r="16" spans="1:12" ht="12.75" customHeight="1">
      <c r="A16" s="223" t="s">
        <v>282</v>
      </c>
      <c r="B16" s="224"/>
      <c r="C16" s="225"/>
      <c r="D16" s="138">
        <v>32</v>
      </c>
      <c r="E16" s="114">
        <v>427</v>
      </c>
      <c r="F16" s="114">
        <v>489</v>
      </c>
      <c r="G16" s="166">
        <v>-12.6</v>
      </c>
      <c r="H16" s="138">
        <v>41</v>
      </c>
      <c r="I16" s="114">
        <v>400</v>
      </c>
      <c r="J16" s="114">
        <v>403</v>
      </c>
      <c r="K16" s="166">
        <v>-0.9</v>
      </c>
      <c r="L16">
        <v>8</v>
      </c>
    </row>
    <row r="17" spans="1:12" ht="12.75" customHeight="1">
      <c r="A17" s="223" t="s">
        <v>283</v>
      </c>
      <c r="B17" s="224"/>
      <c r="C17" s="225"/>
      <c r="D17" s="138">
        <v>0</v>
      </c>
      <c r="E17" s="114">
        <v>527</v>
      </c>
      <c r="F17" s="114">
        <v>531</v>
      </c>
      <c r="G17" s="166">
        <v>-0.7</v>
      </c>
      <c r="H17" s="138">
        <v>0</v>
      </c>
      <c r="I17" s="114">
        <v>631</v>
      </c>
      <c r="J17" s="114">
        <v>628</v>
      </c>
      <c r="K17" s="166">
        <v>0.6</v>
      </c>
      <c r="L17">
        <v>9</v>
      </c>
    </row>
    <row r="18" spans="1:11" ht="12.75" customHeight="1">
      <c r="A18" s="223" t="s">
        <v>284</v>
      </c>
      <c r="B18" s="224"/>
      <c r="C18" s="225"/>
      <c r="D18" s="139"/>
      <c r="E18" s="32">
        <f>SUM(E9:E17)</f>
        <v>30171</v>
      </c>
      <c r="F18" s="32">
        <f>SUM(F9:F17)</f>
        <v>29767</v>
      </c>
      <c r="G18" s="166">
        <f>((E18-F18)/F18)*100</f>
        <v>1.357207646050996</v>
      </c>
      <c r="H18" s="139"/>
      <c r="I18" s="32">
        <f>SUM(I9:I17)</f>
        <v>31510</v>
      </c>
      <c r="J18" s="32">
        <f>SUM(J9:J17)</f>
        <v>31309</v>
      </c>
      <c r="K18" s="166">
        <f>((I18-J18)/J18)*100</f>
        <v>0.6419879267942125</v>
      </c>
    </row>
    <row r="19" spans="1:11" ht="12.75" customHeight="1">
      <c r="A19" s="58" t="s">
        <v>285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3" t="s">
        <v>286</v>
      </c>
      <c r="B20" s="224"/>
      <c r="C20" s="225"/>
      <c r="D20" s="138">
        <v>70</v>
      </c>
      <c r="E20" s="114">
        <v>630</v>
      </c>
      <c r="F20" s="114">
        <v>615</v>
      </c>
      <c r="G20" s="166">
        <v>2.6</v>
      </c>
      <c r="H20" s="138">
        <v>68</v>
      </c>
      <c r="I20" s="114">
        <v>658</v>
      </c>
      <c r="J20" s="114">
        <v>619</v>
      </c>
      <c r="K20" s="166">
        <v>6.2</v>
      </c>
      <c r="L20">
        <v>10</v>
      </c>
    </row>
    <row r="21" spans="1:12" ht="12.75" customHeight="1">
      <c r="A21" s="223" t="s">
        <v>287</v>
      </c>
      <c r="B21" s="224"/>
      <c r="C21" s="225"/>
      <c r="D21" s="138">
        <v>0</v>
      </c>
      <c r="E21" s="114">
        <v>241</v>
      </c>
      <c r="F21" s="114">
        <v>246</v>
      </c>
      <c r="G21" s="166">
        <v>-1.9</v>
      </c>
      <c r="H21" s="138">
        <v>2</v>
      </c>
      <c r="I21" s="114">
        <v>318</v>
      </c>
      <c r="J21" s="114">
        <v>296</v>
      </c>
      <c r="K21" s="166">
        <v>7.6</v>
      </c>
      <c r="L21">
        <v>11</v>
      </c>
    </row>
    <row r="22" spans="1:12" ht="12.75" customHeight="1">
      <c r="A22" s="223" t="s">
        <v>288</v>
      </c>
      <c r="B22" s="224"/>
      <c r="C22" s="225"/>
      <c r="D22" s="138">
        <v>235</v>
      </c>
      <c r="E22" s="114">
        <v>15918</v>
      </c>
      <c r="F22" s="114">
        <v>15237</v>
      </c>
      <c r="G22" s="166">
        <v>4.5</v>
      </c>
      <c r="H22" s="138">
        <v>238</v>
      </c>
      <c r="I22" s="114">
        <v>17462</v>
      </c>
      <c r="J22" s="114">
        <v>16528</v>
      </c>
      <c r="K22" s="166">
        <v>5.7</v>
      </c>
      <c r="L22">
        <v>12</v>
      </c>
    </row>
    <row r="23" spans="1:12" ht="12.75" customHeight="1">
      <c r="A23" s="223" t="s">
        <v>289</v>
      </c>
      <c r="B23" s="224"/>
      <c r="C23" s="225"/>
      <c r="D23" s="138">
        <v>176</v>
      </c>
      <c r="E23" s="114">
        <v>8729</v>
      </c>
      <c r="F23" s="114">
        <v>8414</v>
      </c>
      <c r="G23" s="166">
        <v>3.7</v>
      </c>
      <c r="H23" s="138">
        <v>172</v>
      </c>
      <c r="I23" s="114">
        <v>9014</v>
      </c>
      <c r="J23" s="114">
        <v>8403</v>
      </c>
      <c r="K23" s="166">
        <v>7.3</v>
      </c>
      <c r="L23">
        <v>13</v>
      </c>
    </row>
    <row r="24" spans="1:12" ht="12.75" customHeight="1">
      <c r="A24" s="223" t="s">
        <v>290</v>
      </c>
      <c r="B24" s="224"/>
      <c r="C24" s="225"/>
      <c r="D24" s="138">
        <v>59</v>
      </c>
      <c r="E24" s="114">
        <v>3794</v>
      </c>
      <c r="F24" s="114">
        <v>3763</v>
      </c>
      <c r="G24" s="166">
        <v>0.8</v>
      </c>
      <c r="H24" s="138">
        <v>60</v>
      </c>
      <c r="I24" s="114">
        <v>4174</v>
      </c>
      <c r="J24" s="114">
        <v>4104</v>
      </c>
      <c r="K24" s="166">
        <v>1.7</v>
      </c>
      <c r="L24">
        <v>14</v>
      </c>
    </row>
    <row r="25" spans="1:12" ht="12.75" customHeight="1">
      <c r="A25" s="223" t="s">
        <v>291</v>
      </c>
      <c r="B25" s="224"/>
      <c r="C25" s="225"/>
      <c r="D25" s="138">
        <v>59</v>
      </c>
      <c r="E25" s="114">
        <v>7322</v>
      </c>
      <c r="F25" s="114">
        <v>7480</v>
      </c>
      <c r="G25" s="166">
        <v>-2.1</v>
      </c>
      <c r="H25" s="138">
        <v>61</v>
      </c>
      <c r="I25" s="114">
        <v>8476</v>
      </c>
      <c r="J25" s="114">
        <v>7901</v>
      </c>
      <c r="K25" s="166">
        <v>7.3</v>
      </c>
      <c r="L25">
        <v>15</v>
      </c>
    </row>
    <row r="26" spans="1:12" ht="12.75" customHeight="1">
      <c r="A26" s="223" t="s">
        <v>292</v>
      </c>
      <c r="B26" s="224"/>
      <c r="C26" s="225"/>
      <c r="D26" s="138">
        <v>109</v>
      </c>
      <c r="E26" s="114">
        <v>3848</v>
      </c>
      <c r="F26" s="114">
        <v>3656</v>
      </c>
      <c r="G26" s="166">
        <v>5.3</v>
      </c>
      <c r="H26" s="138">
        <v>104</v>
      </c>
      <c r="I26" s="114">
        <v>4008</v>
      </c>
      <c r="J26" s="114">
        <v>3731</v>
      </c>
      <c r="K26" s="166">
        <v>7.4</v>
      </c>
      <c r="L26">
        <v>16</v>
      </c>
    </row>
    <row r="27" spans="1:12" ht="12.75" customHeight="1">
      <c r="A27" s="223" t="s">
        <v>293</v>
      </c>
      <c r="B27" s="224"/>
      <c r="C27" s="225"/>
      <c r="D27" s="138">
        <v>698</v>
      </c>
      <c r="E27" s="114">
        <v>5426</v>
      </c>
      <c r="F27" s="114">
        <v>5600</v>
      </c>
      <c r="G27" s="166">
        <v>-3.1</v>
      </c>
      <c r="H27" s="138">
        <v>698</v>
      </c>
      <c r="I27" s="114">
        <v>6260</v>
      </c>
      <c r="J27" s="114">
        <v>6009</v>
      </c>
      <c r="K27" s="166">
        <v>4.2</v>
      </c>
      <c r="L27">
        <v>17</v>
      </c>
    </row>
    <row r="28" spans="1:12" ht="12.75" customHeight="1">
      <c r="A28" s="223" t="s">
        <v>294</v>
      </c>
      <c r="B28" s="224"/>
      <c r="C28" s="225"/>
      <c r="D28" s="138">
        <v>0</v>
      </c>
      <c r="E28" s="114">
        <v>1306</v>
      </c>
      <c r="F28" s="114">
        <v>1317</v>
      </c>
      <c r="G28" s="166">
        <v>-0.9</v>
      </c>
      <c r="H28" s="138">
        <v>6</v>
      </c>
      <c r="I28" s="114">
        <v>1359</v>
      </c>
      <c r="J28" s="114">
        <v>1286</v>
      </c>
      <c r="K28" s="166">
        <v>5.7</v>
      </c>
      <c r="L28">
        <v>18</v>
      </c>
    </row>
    <row r="29" spans="1:11" ht="12.75" customHeight="1">
      <c r="A29" s="223" t="s">
        <v>284</v>
      </c>
      <c r="B29" s="224"/>
      <c r="C29" s="225"/>
      <c r="D29" s="139"/>
      <c r="E29" s="32">
        <f>SUM(E20:E28)</f>
        <v>47214</v>
      </c>
      <c r="F29" s="32">
        <f>SUM(F20:F28)</f>
        <v>46328</v>
      </c>
      <c r="G29" s="166">
        <f>((E29-F29)/F29)*100</f>
        <v>1.9124503539975826</v>
      </c>
      <c r="H29" s="139"/>
      <c r="I29" s="32">
        <f>SUM(I20:I28)</f>
        <v>51729</v>
      </c>
      <c r="J29" s="32">
        <f>SUM(J20:J28)</f>
        <v>48877</v>
      </c>
      <c r="K29" s="166">
        <f>((I29-J29)/J29)*100</f>
        <v>5.835055343003867</v>
      </c>
    </row>
    <row r="30" spans="1:11" ht="12.75" customHeight="1">
      <c r="A30" s="58" t="s">
        <v>295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3" t="s">
        <v>296</v>
      </c>
      <c r="B31" s="224"/>
      <c r="C31" s="225"/>
      <c r="D31" s="138">
        <v>34</v>
      </c>
      <c r="E31" s="114">
        <v>8099</v>
      </c>
      <c r="F31" s="114">
        <v>7918</v>
      </c>
      <c r="G31" s="166">
        <v>2.3</v>
      </c>
      <c r="H31" s="138">
        <v>24</v>
      </c>
      <c r="I31" s="114">
        <v>8142</v>
      </c>
      <c r="J31" s="114">
        <v>7485</v>
      </c>
      <c r="K31" s="166">
        <v>8.8</v>
      </c>
      <c r="L31">
        <v>19</v>
      </c>
    </row>
    <row r="32" spans="1:12" ht="12.75" customHeight="1">
      <c r="A32" s="223" t="s">
        <v>297</v>
      </c>
      <c r="B32" s="224"/>
      <c r="C32" s="225"/>
      <c r="D32" s="138">
        <v>57</v>
      </c>
      <c r="E32" s="114">
        <v>5638</v>
      </c>
      <c r="F32" s="114">
        <v>5176</v>
      </c>
      <c r="G32" s="166">
        <v>8.9</v>
      </c>
      <c r="H32" s="138">
        <v>56</v>
      </c>
      <c r="I32" s="114">
        <v>7011</v>
      </c>
      <c r="J32" s="114">
        <v>6254</v>
      </c>
      <c r="K32" s="166">
        <v>12.1</v>
      </c>
      <c r="L32">
        <v>20</v>
      </c>
    </row>
    <row r="33" spans="1:12" ht="12.75" customHeight="1">
      <c r="A33" s="223" t="s">
        <v>298</v>
      </c>
      <c r="B33" s="224"/>
      <c r="C33" s="225"/>
      <c r="D33" s="138">
        <v>77</v>
      </c>
      <c r="E33" s="114">
        <v>2117</v>
      </c>
      <c r="F33" s="114">
        <v>2064</v>
      </c>
      <c r="G33" s="166">
        <v>2.6</v>
      </c>
      <c r="H33" s="138">
        <v>76</v>
      </c>
      <c r="I33" s="114">
        <v>2285</v>
      </c>
      <c r="J33" s="114">
        <v>2208</v>
      </c>
      <c r="K33" s="166">
        <v>3.5</v>
      </c>
      <c r="L33">
        <v>21</v>
      </c>
    </row>
    <row r="34" spans="1:12" ht="12.75" customHeight="1">
      <c r="A34" s="223" t="s">
        <v>299</v>
      </c>
      <c r="B34" s="224"/>
      <c r="C34" s="225"/>
      <c r="D34" s="138">
        <v>95</v>
      </c>
      <c r="E34" s="114">
        <v>2275</v>
      </c>
      <c r="F34" s="114">
        <v>2159</v>
      </c>
      <c r="G34" s="166">
        <v>5.4</v>
      </c>
      <c r="H34" s="138">
        <v>93</v>
      </c>
      <c r="I34" s="114">
        <v>2310</v>
      </c>
      <c r="J34" s="114">
        <v>2228</v>
      </c>
      <c r="K34" s="166">
        <v>3.6</v>
      </c>
      <c r="L34">
        <v>22</v>
      </c>
    </row>
    <row r="35" spans="1:12" ht="12.75" customHeight="1">
      <c r="A35" s="223" t="s">
        <v>300</v>
      </c>
      <c r="B35" s="224"/>
      <c r="C35" s="225"/>
      <c r="D35" s="138">
        <v>120</v>
      </c>
      <c r="E35" s="114">
        <v>7019</v>
      </c>
      <c r="F35" s="114">
        <v>6870</v>
      </c>
      <c r="G35" s="166">
        <v>2.2</v>
      </c>
      <c r="H35" s="138">
        <v>117</v>
      </c>
      <c r="I35" s="114">
        <v>8097</v>
      </c>
      <c r="J35" s="114">
        <v>7400</v>
      </c>
      <c r="K35" s="166">
        <v>9.4</v>
      </c>
      <c r="L35">
        <v>23</v>
      </c>
    </row>
    <row r="36" spans="1:12" ht="12.75" customHeight="1">
      <c r="A36" s="223" t="s">
        <v>301</v>
      </c>
      <c r="B36" s="224"/>
      <c r="C36" s="225"/>
      <c r="D36" s="138">
        <v>58</v>
      </c>
      <c r="E36" s="114">
        <v>4048</v>
      </c>
      <c r="F36" s="114">
        <v>3844</v>
      </c>
      <c r="G36" s="166">
        <v>5.3</v>
      </c>
      <c r="H36" s="138">
        <v>55</v>
      </c>
      <c r="I36" s="114">
        <v>4305</v>
      </c>
      <c r="J36" s="114">
        <v>4078</v>
      </c>
      <c r="K36" s="166">
        <v>5.6</v>
      </c>
      <c r="L36">
        <v>24</v>
      </c>
    </row>
    <row r="37" spans="1:12" ht="12.75" customHeight="1">
      <c r="A37" s="223" t="s">
        <v>302</v>
      </c>
      <c r="B37" s="224"/>
      <c r="C37" s="225"/>
      <c r="D37" s="138">
        <v>159</v>
      </c>
      <c r="E37" s="114">
        <v>4728</v>
      </c>
      <c r="F37" s="114">
        <v>4771</v>
      </c>
      <c r="G37" s="166">
        <v>-0.9</v>
      </c>
      <c r="H37" s="138">
        <v>156</v>
      </c>
      <c r="I37" s="114">
        <v>5459</v>
      </c>
      <c r="J37" s="114">
        <v>5196</v>
      </c>
      <c r="K37" s="166">
        <v>5.1</v>
      </c>
      <c r="L37">
        <v>25</v>
      </c>
    </row>
    <row r="38" spans="1:12" ht="12.75" customHeight="1">
      <c r="A38" s="223" t="s">
        <v>303</v>
      </c>
      <c r="B38" s="224"/>
      <c r="C38" s="225"/>
      <c r="D38" s="138">
        <v>60</v>
      </c>
      <c r="E38" s="114">
        <v>1365</v>
      </c>
      <c r="F38" s="114">
        <v>1328</v>
      </c>
      <c r="G38" s="166">
        <v>2.8</v>
      </c>
      <c r="H38" s="138">
        <v>58</v>
      </c>
      <c r="I38" s="114">
        <v>1435</v>
      </c>
      <c r="J38" s="114">
        <v>1372</v>
      </c>
      <c r="K38" s="166">
        <v>4.6</v>
      </c>
      <c r="L38">
        <v>26</v>
      </c>
    </row>
    <row r="39" spans="1:12" ht="12.75" customHeight="1">
      <c r="A39" s="223" t="s">
        <v>304</v>
      </c>
      <c r="B39" s="224"/>
      <c r="C39" s="225"/>
      <c r="D39" s="138">
        <v>0</v>
      </c>
      <c r="E39" s="114">
        <v>775</v>
      </c>
      <c r="F39" s="114">
        <v>731</v>
      </c>
      <c r="G39" s="166">
        <v>6</v>
      </c>
      <c r="H39" s="138">
        <v>9</v>
      </c>
      <c r="I39" s="114">
        <v>776</v>
      </c>
      <c r="J39" s="114">
        <v>735</v>
      </c>
      <c r="K39" s="166">
        <v>5.6</v>
      </c>
      <c r="L39">
        <v>27</v>
      </c>
    </row>
    <row r="40" spans="1:12" ht="12.75" customHeight="1">
      <c r="A40" s="223" t="s">
        <v>305</v>
      </c>
      <c r="B40" s="224"/>
      <c r="C40" s="225"/>
      <c r="D40" s="138">
        <v>151</v>
      </c>
      <c r="E40" s="114">
        <v>8000</v>
      </c>
      <c r="F40" s="114">
        <v>8060</v>
      </c>
      <c r="G40" s="166">
        <v>-0.8</v>
      </c>
      <c r="H40" s="138">
        <v>148</v>
      </c>
      <c r="I40" s="114">
        <v>9026</v>
      </c>
      <c r="J40" s="114">
        <v>8473</v>
      </c>
      <c r="K40" s="166">
        <v>6.5</v>
      </c>
      <c r="L40">
        <v>28</v>
      </c>
    </row>
    <row r="41" spans="1:12" ht="12.75" customHeight="1">
      <c r="A41" s="223" t="s">
        <v>306</v>
      </c>
      <c r="B41" s="224"/>
      <c r="C41" s="225"/>
      <c r="D41" s="138">
        <v>44</v>
      </c>
      <c r="E41" s="114">
        <v>634</v>
      </c>
      <c r="F41" s="114">
        <v>608</v>
      </c>
      <c r="G41" s="166">
        <v>4.3</v>
      </c>
      <c r="H41" s="138">
        <v>49</v>
      </c>
      <c r="I41" s="114">
        <v>611</v>
      </c>
      <c r="J41" s="114">
        <v>586</v>
      </c>
      <c r="K41" s="166">
        <v>4.2</v>
      </c>
      <c r="L41">
        <v>29</v>
      </c>
    </row>
    <row r="42" spans="1:12" ht="12.75" customHeight="1">
      <c r="A42" s="223" t="s">
        <v>307</v>
      </c>
      <c r="B42" s="224"/>
      <c r="C42" s="225"/>
      <c r="D42" s="138">
        <v>57</v>
      </c>
      <c r="E42" s="114">
        <v>4273</v>
      </c>
      <c r="F42" s="114">
        <v>4087</v>
      </c>
      <c r="G42" s="166">
        <v>4.5</v>
      </c>
      <c r="H42" s="138">
        <v>58</v>
      </c>
      <c r="I42" s="114">
        <v>4532</v>
      </c>
      <c r="J42" s="114">
        <v>4234</v>
      </c>
      <c r="K42" s="166">
        <v>7</v>
      </c>
      <c r="L42">
        <v>30</v>
      </c>
    </row>
    <row r="43" spans="1:11" ht="12.75" customHeight="1">
      <c r="A43" s="223" t="s">
        <v>284</v>
      </c>
      <c r="B43" s="224"/>
      <c r="C43" s="225"/>
      <c r="D43" s="139"/>
      <c r="E43" s="32">
        <f>SUM(E31:E42)</f>
        <v>48971</v>
      </c>
      <c r="F43" s="32">
        <f>SUM(F31:F42)</f>
        <v>47616</v>
      </c>
      <c r="G43" s="166">
        <f>((E43-F43)/F43)*100</f>
        <v>2.845682123655914</v>
      </c>
      <c r="H43" s="139"/>
      <c r="I43" s="32">
        <f>SUM(I31:I42)</f>
        <v>53989</v>
      </c>
      <c r="J43" s="32">
        <f>SUM(J31:J42)</f>
        <v>50249</v>
      </c>
      <c r="K43" s="166">
        <f>((I43-J43)/J43)*100</f>
        <v>7.44293418774503</v>
      </c>
    </row>
    <row r="44" spans="1:11" ht="12.75" customHeight="1">
      <c r="A44" s="58" t="s">
        <v>308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3" t="s">
        <v>309</v>
      </c>
      <c r="B45" s="224"/>
      <c r="C45" s="225"/>
      <c r="D45" s="138">
        <v>84</v>
      </c>
      <c r="E45" s="114">
        <v>4864</v>
      </c>
      <c r="F45" s="114">
        <v>4808</v>
      </c>
      <c r="G45" s="166">
        <v>1.2</v>
      </c>
      <c r="H45" s="138">
        <v>75</v>
      </c>
      <c r="I45" s="114">
        <v>5126</v>
      </c>
      <c r="J45" s="114">
        <v>4735</v>
      </c>
      <c r="K45" s="166">
        <v>8.3</v>
      </c>
      <c r="L45">
        <v>31</v>
      </c>
    </row>
    <row r="46" spans="1:12" ht="12.75" customHeight="1">
      <c r="A46" s="223" t="s">
        <v>310</v>
      </c>
      <c r="B46" s="224"/>
      <c r="C46" s="225"/>
      <c r="D46" s="138">
        <v>33</v>
      </c>
      <c r="E46" s="114">
        <v>2398</v>
      </c>
      <c r="F46" s="114">
        <v>2429</v>
      </c>
      <c r="G46" s="166">
        <v>-1.3</v>
      </c>
      <c r="H46" s="138">
        <v>37</v>
      </c>
      <c r="I46" s="114">
        <v>3010</v>
      </c>
      <c r="J46" s="114">
        <v>2834</v>
      </c>
      <c r="K46" s="166">
        <v>6.2</v>
      </c>
      <c r="L46">
        <v>32</v>
      </c>
    </row>
    <row r="47" spans="1:12" ht="12.75" customHeight="1">
      <c r="A47" s="223" t="s">
        <v>311</v>
      </c>
      <c r="B47" s="224"/>
      <c r="C47" s="225"/>
      <c r="D47" s="138">
        <v>29</v>
      </c>
      <c r="E47" s="114">
        <v>3005</v>
      </c>
      <c r="F47" s="114">
        <v>3207</v>
      </c>
      <c r="G47" s="166">
        <v>-6.3</v>
      </c>
      <c r="H47" s="138">
        <v>0</v>
      </c>
      <c r="I47" s="114">
        <v>3841</v>
      </c>
      <c r="J47" s="114">
        <v>3575</v>
      </c>
      <c r="K47" s="166">
        <v>7.4</v>
      </c>
      <c r="L47">
        <v>33</v>
      </c>
    </row>
    <row r="48" spans="1:12" ht="12.75" customHeight="1">
      <c r="A48" s="223" t="s">
        <v>312</v>
      </c>
      <c r="B48" s="224"/>
      <c r="C48" s="225"/>
      <c r="D48" s="138">
        <v>35</v>
      </c>
      <c r="E48" s="114">
        <v>3332</v>
      </c>
      <c r="F48" s="114">
        <v>3285</v>
      </c>
      <c r="G48" s="166">
        <v>1.4</v>
      </c>
      <c r="H48" s="138">
        <v>31</v>
      </c>
      <c r="I48" s="114">
        <v>3872</v>
      </c>
      <c r="J48" s="114">
        <v>3784</v>
      </c>
      <c r="K48" s="166">
        <v>2.3</v>
      </c>
      <c r="L48">
        <v>34</v>
      </c>
    </row>
    <row r="49" spans="1:12" ht="12.75" customHeight="1">
      <c r="A49" s="223" t="s">
        <v>313</v>
      </c>
      <c r="B49" s="224"/>
      <c r="C49" s="225"/>
      <c r="D49" s="138">
        <v>79</v>
      </c>
      <c r="E49" s="114">
        <v>2952</v>
      </c>
      <c r="F49" s="114">
        <v>2889</v>
      </c>
      <c r="G49" s="166">
        <v>2.2</v>
      </c>
      <c r="H49" s="138">
        <v>77</v>
      </c>
      <c r="I49" s="114">
        <v>3137</v>
      </c>
      <c r="J49" s="114">
        <v>3008</v>
      </c>
      <c r="K49" s="166">
        <v>4.3</v>
      </c>
      <c r="L49">
        <v>35</v>
      </c>
    </row>
    <row r="50" spans="1:12" ht="12.75" customHeight="1">
      <c r="A50" s="223" t="s">
        <v>314</v>
      </c>
      <c r="B50" s="224"/>
      <c r="C50" s="225"/>
      <c r="D50" s="138">
        <v>78</v>
      </c>
      <c r="E50" s="114">
        <v>3482</v>
      </c>
      <c r="F50" s="114">
        <v>3509</v>
      </c>
      <c r="G50" s="166">
        <v>-0.7</v>
      </c>
      <c r="H50" s="138">
        <v>83</v>
      </c>
      <c r="I50" s="114">
        <v>3732</v>
      </c>
      <c r="J50" s="114">
        <v>3689</v>
      </c>
      <c r="K50" s="166">
        <v>1.2</v>
      </c>
      <c r="L50">
        <v>36</v>
      </c>
    </row>
    <row r="51" spans="1:12" ht="12.75" customHeight="1">
      <c r="A51" s="223" t="s">
        <v>315</v>
      </c>
      <c r="B51" s="224"/>
      <c r="C51" s="225"/>
      <c r="D51" s="138">
        <v>24</v>
      </c>
      <c r="E51" s="114">
        <v>5033</v>
      </c>
      <c r="F51" s="114">
        <v>5242</v>
      </c>
      <c r="G51" s="166">
        <v>-4</v>
      </c>
      <c r="H51" s="138">
        <v>19</v>
      </c>
      <c r="I51" s="114">
        <v>5947</v>
      </c>
      <c r="J51" s="114">
        <v>5614</v>
      </c>
      <c r="K51" s="166">
        <v>5.9</v>
      </c>
      <c r="L51">
        <v>37</v>
      </c>
    </row>
    <row r="52" spans="1:12" ht="12.75" customHeight="1">
      <c r="A52" s="223" t="s">
        <v>316</v>
      </c>
      <c r="B52" s="224"/>
      <c r="C52" s="225"/>
      <c r="D52" s="138">
        <v>213</v>
      </c>
      <c r="E52" s="114">
        <v>19927</v>
      </c>
      <c r="F52" s="114">
        <v>19249</v>
      </c>
      <c r="G52" s="166">
        <v>3.5</v>
      </c>
      <c r="H52" s="138">
        <v>218</v>
      </c>
      <c r="I52" s="114">
        <v>20204</v>
      </c>
      <c r="J52" s="114">
        <v>19485</v>
      </c>
      <c r="K52" s="166">
        <v>3.7</v>
      </c>
      <c r="L52">
        <v>38</v>
      </c>
    </row>
    <row r="53" spans="1:11" ht="12.75" customHeight="1">
      <c r="A53" s="223" t="s">
        <v>284</v>
      </c>
      <c r="B53" s="224"/>
      <c r="C53" s="225"/>
      <c r="D53" s="139"/>
      <c r="E53" s="32">
        <f>SUM(E45:E52)</f>
        <v>44993</v>
      </c>
      <c r="F53" s="32">
        <f>SUM(F45:F52)</f>
        <v>44618</v>
      </c>
      <c r="G53" s="166">
        <f>((E53-F53)/F53)*100</f>
        <v>0.8404679725671254</v>
      </c>
      <c r="H53" s="139"/>
      <c r="I53" s="32">
        <f>SUM(I45:I52)</f>
        <v>48869</v>
      </c>
      <c r="J53" s="32">
        <f>SUM(J45:J52)</f>
        <v>46724</v>
      </c>
      <c r="K53" s="166">
        <f>((I53-J53)/J53)*100</f>
        <v>4.590788459892132</v>
      </c>
    </row>
    <row r="54" spans="1:11" ht="12.75" customHeight="1">
      <c r="A54" s="58" t="s">
        <v>317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3" t="s">
        <v>318</v>
      </c>
      <c r="B55" s="224"/>
      <c r="C55" s="225"/>
      <c r="D55" s="138">
        <v>66</v>
      </c>
      <c r="E55" s="114">
        <v>322</v>
      </c>
      <c r="F55" s="114">
        <v>318</v>
      </c>
      <c r="G55" s="166">
        <v>1.3</v>
      </c>
      <c r="H55" s="138">
        <v>81</v>
      </c>
      <c r="I55" s="114">
        <v>356</v>
      </c>
      <c r="J55" s="114">
        <v>326</v>
      </c>
      <c r="K55" s="166">
        <v>9.1</v>
      </c>
      <c r="L55">
        <v>39</v>
      </c>
    </row>
    <row r="56" spans="1:12" ht="12.75" customHeight="1">
      <c r="A56" s="223" t="s">
        <v>319</v>
      </c>
      <c r="B56" s="224"/>
      <c r="C56" s="225"/>
      <c r="D56" s="138">
        <v>66</v>
      </c>
      <c r="E56" s="114">
        <v>5200</v>
      </c>
      <c r="F56" s="114">
        <v>4976</v>
      </c>
      <c r="G56" s="166">
        <v>4.5</v>
      </c>
      <c r="H56" s="138">
        <v>57</v>
      </c>
      <c r="I56" s="114">
        <v>5187</v>
      </c>
      <c r="J56" s="114">
        <v>5072</v>
      </c>
      <c r="K56" s="166">
        <v>2.3</v>
      </c>
      <c r="L56">
        <v>40</v>
      </c>
    </row>
    <row r="57" spans="1:12" ht="12.75" customHeight="1">
      <c r="A57" s="223" t="s">
        <v>320</v>
      </c>
      <c r="B57" s="224"/>
      <c r="C57" s="225"/>
      <c r="D57" s="138">
        <v>165</v>
      </c>
      <c r="E57" s="114">
        <v>24421</v>
      </c>
      <c r="F57" s="114">
        <v>22897</v>
      </c>
      <c r="G57" s="166">
        <v>6.7</v>
      </c>
      <c r="H57" s="138">
        <v>154</v>
      </c>
      <c r="I57" s="114">
        <v>24679</v>
      </c>
      <c r="J57" s="114">
        <v>23615</v>
      </c>
      <c r="K57" s="166">
        <v>4.5</v>
      </c>
      <c r="L57">
        <v>41</v>
      </c>
    </row>
    <row r="58" spans="1:12" ht="12.75" customHeight="1">
      <c r="A58" s="223" t="s">
        <v>321</v>
      </c>
      <c r="B58" s="224"/>
      <c r="C58" s="225"/>
      <c r="D58" s="138">
        <v>97</v>
      </c>
      <c r="E58" s="114">
        <v>3628</v>
      </c>
      <c r="F58" s="114">
        <v>3482</v>
      </c>
      <c r="G58" s="166">
        <v>4.2</v>
      </c>
      <c r="H58" s="138">
        <v>94</v>
      </c>
      <c r="I58" s="114">
        <v>4295</v>
      </c>
      <c r="J58" s="114">
        <v>3929</v>
      </c>
      <c r="K58" s="166">
        <v>9.3</v>
      </c>
      <c r="L58">
        <v>42</v>
      </c>
    </row>
    <row r="59" spans="1:23" ht="12.75" customHeight="1">
      <c r="A59" s="223" t="s">
        <v>322</v>
      </c>
      <c r="B59" s="224"/>
      <c r="C59" s="225"/>
      <c r="D59" s="138">
        <v>60</v>
      </c>
      <c r="E59" s="114">
        <v>853</v>
      </c>
      <c r="F59" s="114">
        <v>784</v>
      </c>
      <c r="G59" s="166">
        <v>8.7</v>
      </c>
      <c r="H59" s="138">
        <v>60</v>
      </c>
      <c r="I59" s="114">
        <v>1018</v>
      </c>
      <c r="J59" s="114">
        <v>964</v>
      </c>
      <c r="K59" s="166">
        <v>5.6</v>
      </c>
      <c r="L59">
        <v>43</v>
      </c>
      <c r="P59" s="113"/>
      <c r="Q59" s="113" t="s">
        <v>268</v>
      </c>
      <c r="R59" s="113" t="s">
        <v>269</v>
      </c>
      <c r="S59" s="104" t="s">
        <v>270</v>
      </c>
      <c r="T59" s="113" t="s">
        <v>272</v>
      </c>
      <c r="U59" s="113" t="s">
        <v>273</v>
      </c>
      <c r="V59" s="106" t="s">
        <v>274</v>
      </c>
      <c r="W59" s="70" t="s">
        <v>57</v>
      </c>
    </row>
    <row r="60" spans="1:23" ht="12.75" customHeight="1">
      <c r="A60" s="223" t="s">
        <v>323</v>
      </c>
      <c r="B60" s="224"/>
      <c r="C60" s="225"/>
      <c r="D60" s="138">
        <v>177</v>
      </c>
      <c r="E60" s="114">
        <v>1217</v>
      </c>
      <c r="F60" s="114">
        <v>1123</v>
      </c>
      <c r="G60" s="166">
        <v>8.4</v>
      </c>
      <c r="H60" s="138">
        <v>198</v>
      </c>
      <c r="I60" s="114">
        <v>1225</v>
      </c>
      <c r="J60" s="114">
        <v>1178</v>
      </c>
      <c r="K60" s="166">
        <v>4.1</v>
      </c>
      <c r="L60">
        <v>44</v>
      </c>
      <c r="P60" s="136"/>
      <c r="Q60" s="136">
        <v>221150</v>
      </c>
      <c r="R60" s="136">
        <v>215039</v>
      </c>
      <c r="S60" s="137">
        <v>2.8</v>
      </c>
      <c r="T60" s="136">
        <v>237314</v>
      </c>
      <c r="U60" s="136">
        <v>226279</v>
      </c>
      <c r="V60" s="137">
        <v>4.9</v>
      </c>
      <c r="W60">
        <v>1</v>
      </c>
    </row>
    <row r="61" spans="1:12" ht="12.75" customHeight="1">
      <c r="A61" s="223" t="s">
        <v>324</v>
      </c>
      <c r="B61" s="224"/>
      <c r="C61" s="225"/>
      <c r="D61" s="138">
        <v>53</v>
      </c>
      <c r="E61" s="114">
        <v>778</v>
      </c>
      <c r="F61" s="114">
        <v>690</v>
      </c>
      <c r="G61" s="166">
        <v>12.8</v>
      </c>
      <c r="H61" s="138">
        <v>68</v>
      </c>
      <c r="I61" s="114">
        <v>765</v>
      </c>
      <c r="J61" s="114">
        <v>736</v>
      </c>
      <c r="K61" s="166">
        <v>4</v>
      </c>
      <c r="L61">
        <v>45</v>
      </c>
    </row>
    <row r="62" spans="1:12" ht="12.75" customHeight="1">
      <c r="A62" s="223" t="s">
        <v>325</v>
      </c>
      <c r="B62" s="224"/>
      <c r="C62" s="225"/>
      <c r="D62" s="138">
        <v>67</v>
      </c>
      <c r="E62" s="114">
        <v>1873</v>
      </c>
      <c r="F62" s="114">
        <v>1764</v>
      </c>
      <c r="G62" s="166">
        <v>6.2</v>
      </c>
      <c r="H62" s="138">
        <v>68</v>
      </c>
      <c r="I62" s="114">
        <v>1974</v>
      </c>
      <c r="J62" s="114">
        <v>1891</v>
      </c>
      <c r="K62" s="166">
        <v>4.4</v>
      </c>
      <c r="L62">
        <v>46</v>
      </c>
    </row>
    <row r="63" spans="1:12" ht="12.75" customHeight="1">
      <c r="A63" s="223" t="s">
        <v>326</v>
      </c>
      <c r="B63" s="224"/>
      <c r="C63" s="225"/>
      <c r="D63" s="138">
        <v>79</v>
      </c>
      <c r="E63" s="114">
        <v>1970</v>
      </c>
      <c r="F63" s="114">
        <v>1937</v>
      </c>
      <c r="G63" s="166">
        <v>1.7</v>
      </c>
      <c r="H63" s="138">
        <v>81</v>
      </c>
      <c r="I63" s="114">
        <v>2133</v>
      </c>
      <c r="J63" s="114">
        <v>2128</v>
      </c>
      <c r="K63" s="166">
        <v>0.2</v>
      </c>
      <c r="L63">
        <v>47</v>
      </c>
    </row>
    <row r="64" spans="1:12" ht="12.75" customHeight="1">
      <c r="A64" s="223" t="s">
        <v>327</v>
      </c>
      <c r="B64" s="224"/>
      <c r="C64" s="225"/>
      <c r="D64" s="138">
        <v>113</v>
      </c>
      <c r="E64" s="114">
        <v>2500</v>
      </c>
      <c r="F64" s="114">
        <v>2206</v>
      </c>
      <c r="G64" s="166">
        <v>13.3</v>
      </c>
      <c r="H64" s="138">
        <v>151</v>
      </c>
      <c r="I64" s="114">
        <v>2598</v>
      </c>
      <c r="J64" s="114">
        <v>2493</v>
      </c>
      <c r="K64" s="166">
        <v>4.2</v>
      </c>
      <c r="L64">
        <v>48</v>
      </c>
    </row>
    <row r="65" spans="1:12" ht="12.75" customHeight="1">
      <c r="A65" s="223" t="s">
        <v>328</v>
      </c>
      <c r="B65" s="224"/>
      <c r="C65" s="225"/>
      <c r="D65" s="138">
        <v>96</v>
      </c>
      <c r="E65" s="114">
        <v>2051</v>
      </c>
      <c r="F65" s="114">
        <v>1939</v>
      </c>
      <c r="G65" s="166">
        <v>5.7</v>
      </c>
      <c r="H65" s="138">
        <v>91</v>
      </c>
      <c r="I65" s="114">
        <v>2223</v>
      </c>
      <c r="J65" s="114">
        <v>2120</v>
      </c>
      <c r="K65" s="166">
        <v>4.9</v>
      </c>
      <c r="L65">
        <v>49</v>
      </c>
    </row>
    <row r="66" spans="1:12" ht="12.75" customHeight="1">
      <c r="A66" s="223" t="s">
        <v>329</v>
      </c>
      <c r="B66" s="224"/>
      <c r="C66" s="225"/>
      <c r="D66" s="138">
        <v>119</v>
      </c>
      <c r="E66" s="114">
        <v>4360</v>
      </c>
      <c r="F66" s="114">
        <v>4013</v>
      </c>
      <c r="G66" s="166">
        <v>8.7</v>
      </c>
      <c r="H66" s="138">
        <v>129</v>
      </c>
      <c r="I66" s="114">
        <v>4097</v>
      </c>
      <c r="J66" s="114">
        <v>4023</v>
      </c>
      <c r="K66" s="166">
        <v>1.8</v>
      </c>
      <c r="L66">
        <v>50</v>
      </c>
    </row>
    <row r="67" spans="1:12" ht="12.75" customHeight="1">
      <c r="A67" s="223" t="s">
        <v>330</v>
      </c>
      <c r="B67" s="224"/>
      <c r="C67" s="225"/>
      <c r="D67" s="138">
        <v>141</v>
      </c>
      <c r="E67" s="114">
        <v>627</v>
      </c>
      <c r="F67" s="114">
        <v>582</v>
      </c>
      <c r="G67" s="166">
        <v>7.7</v>
      </c>
      <c r="H67" s="138">
        <v>155</v>
      </c>
      <c r="I67" s="114">
        <v>669</v>
      </c>
      <c r="J67" s="114">
        <v>644</v>
      </c>
      <c r="K67" s="166">
        <v>3.8</v>
      </c>
      <c r="L67">
        <v>51</v>
      </c>
    </row>
    <row r="68" spans="1:11" ht="12.75" customHeight="1">
      <c r="A68" s="223" t="s">
        <v>284</v>
      </c>
      <c r="B68" s="224"/>
      <c r="C68" s="225"/>
      <c r="D68" s="30"/>
      <c r="E68" s="32">
        <f>SUM(E55:E67)</f>
        <v>49800</v>
      </c>
      <c r="F68" s="32">
        <f>SUM(F55:F67)</f>
        <v>46711</v>
      </c>
      <c r="G68" s="166">
        <f>((E68-F68)/F68)*100</f>
        <v>6.613003361092676</v>
      </c>
      <c r="H68" s="30"/>
      <c r="I68" s="32">
        <f>SUM(I55:I67)</f>
        <v>51219</v>
      </c>
      <c r="J68" s="32">
        <f>SUM(J55:J67)</f>
        <v>49119</v>
      </c>
      <c r="K68" s="166">
        <f>((I68-J68)/J68)*100</f>
        <v>4.275331338178709</v>
      </c>
    </row>
    <row r="69" spans="1:12" ht="12.75" customHeight="1" hidden="1">
      <c r="A69" s="53"/>
      <c r="B69" s="134"/>
      <c r="C69" s="135"/>
      <c r="D69" s="113" t="s">
        <v>267</v>
      </c>
      <c r="E69" s="113" t="s">
        <v>268</v>
      </c>
      <c r="F69" s="113" t="s">
        <v>269</v>
      </c>
      <c r="G69" s="167" t="s">
        <v>270</v>
      </c>
      <c r="H69" s="113" t="s">
        <v>271</v>
      </c>
      <c r="I69" s="113" t="s">
        <v>272</v>
      </c>
      <c r="J69" s="113" t="s">
        <v>273</v>
      </c>
      <c r="K69" s="168" t="s">
        <v>274</v>
      </c>
      <c r="L69" s="70" t="s">
        <v>57</v>
      </c>
    </row>
    <row r="70" spans="1:12" ht="12.75" customHeight="1">
      <c r="A70" s="226" t="s">
        <v>331</v>
      </c>
      <c r="B70" s="227"/>
      <c r="C70" s="228"/>
      <c r="D70" s="32">
        <f>SUM(D9:D68)</f>
        <v>4804</v>
      </c>
      <c r="E70" s="32">
        <f>Q60</f>
        <v>221150</v>
      </c>
      <c r="F70" s="32">
        <f>R60</f>
        <v>215039</v>
      </c>
      <c r="G70" s="166">
        <f>S60</f>
        <v>2.8</v>
      </c>
      <c r="H70" s="32">
        <f>SUM(H9:H68)</f>
        <v>4851</v>
      </c>
      <c r="I70" s="32">
        <f>T60</f>
        <v>237314</v>
      </c>
      <c r="J70" s="32">
        <f>U60</f>
        <v>226279</v>
      </c>
      <c r="K70" s="166">
        <f>V60</f>
        <v>4.9</v>
      </c>
      <c r="L70">
        <v>1</v>
      </c>
    </row>
    <row r="71" spans="1:11" ht="12.75" customHeight="1">
      <c r="A71" s="253" t="s">
        <v>335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.75">
      <c r="A73" s="24" t="s">
        <v>336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338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339</v>
      </c>
      <c r="D3" s="53"/>
      <c r="E3" s="263" t="s">
        <v>71</v>
      </c>
      <c r="F3" s="264"/>
      <c r="G3" s="121" t="s">
        <v>339</v>
      </c>
      <c r="H3" s="53"/>
      <c r="I3" s="263" t="s">
        <v>84</v>
      </c>
      <c r="J3" s="264"/>
      <c r="K3" s="121" t="s">
        <v>339</v>
      </c>
      <c r="L3" s="53"/>
      <c r="M3" s="263" t="s">
        <v>340</v>
      </c>
      <c r="N3" s="264"/>
      <c r="O3" s="121" t="s">
        <v>339</v>
      </c>
      <c r="P3" s="53"/>
      <c r="Q3" s="263" t="s">
        <v>129</v>
      </c>
      <c r="R3" s="264"/>
      <c r="S3" s="121" t="s">
        <v>339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341</v>
      </c>
      <c r="C5" s="122" t="s">
        <v>342</v>
      </c>
      <c r="D5" s="29" t="s">
        <v>57</v>
      </c>
      <c r="E5" s="29"/>
      <c r="F5" s="29" t="s">
        <v>341</v>
      </c>
      <c r="G5" s="122" t="s">
        <v>342</v>
      </c>
      <c r="H5" s="29" t="s">
        <v>57</v>
      </c>
      <c r="I5" s="29"/>
      <c r="J5" s="29" t="s">
        <v>341</v>
      </c>
      <c r="K5" s="122" t="s">
        <v>342</v>
      </c>
      <c r="L5" s="29" t="s">
        <v>57</v>
      </c>
      <c r="M5" s="29"/>
      <c r="N5" s="29" t="s">
        <v>341</v>
      </c>
      <c r="O5" s="122" t="s">
        <v>342</v>
      </c>
      <c r="P5" s="29" t="s">
        <v>57</v>
      </c>
      <c r="Q5" s="29"/>
      <c r="R5" s="29" t="s">
        <v>341</v>
      </c>
      <c r="S5" s="122" t="s">
        <v>342</v>
      </c>
      <c r="T5" s="62" t="s">
        <v>57</v>
      </c>
    </row>
    <row r="6" spans="1:20" ht="12.75">
      <c r="A6" s="29" t="s">
        <v>343</v>
      </c>
      <c r="B6" s="30">
        <v>16868</v>
      </c>
      <c r="C6" s="122">
        <v>-0.4</v>
      </c>
      <c r="D6" s="29">
        <v>1</v>
      </c>
      <c r="E6" s="29" t="s">
        <v>343</v>
      </c>
      <c r="F6" s="30">
        <v>25628</v>
      </c>
      <c r="G6" s="122">
        <v>-1.2</v>
      </c>
      <c r="H6" s="29">
        <v>1</v>
      </c>
      <c r="I6" s="29" t="s">
        <v>343</v>
      </c>
      <c r="J6" s="30">
        <v>25439</v>
      </c>
      <c r="K6" s="122">
        <v>-1.4</v>
      </c>
      <c r="L6" s="29">
        <v>1</v>
      </c>
      <c r="M6" s="29" t="s">
        <v>343</v>
      </c>
      <c r="N6" s="30">
        <v>67935</v>
      </c>
      <c r="O6" s="122">
        <v>-1.1</v>
      </c>
      <c r="P6" s="29">
        <v>1</v>
      </c>
      <c r="Q6" s="29" t="s">
        <v>343</v>
      </c>
      <c r="R6" s="30">
        <v>226279</v>
      </c>
      <c r="S6" s="122">
        <v>-1</v>
      </c>
      <c r="T6" s="29">
        <v>1</v>
      </c>
    </row>
    <row r="7" spans="1:20" ht="12.75">
      <c r="A7" s="29" t="s">
        <v>344</v>
      </c>
      <c r="B7" s="30">
        <v>15803</v>
      </c>
      <c r="C7" s="122">
        <v>-0.6</v>
      </c>
      <c r="D7" s="29">
        <v>2</v>
      </c>
      <c r="E7" s="29" t="s">
        <v>344</v>
      </c>
      <c r="F7" s="30">
        <v>25007</v>
      </c>
      <c r="G7" s="122">
        <v>-0.3</v>
      </c>
      <c r="H7" s="29">
        <v>2</v>
      </c>
      <c r="I7" s="29" t="s">
        <v>344</v>
      </c>
      <c r="J7" s="30">
        <v>24116</v>
      </c>
      <c r="K7" s="122">
        <v>-1</v>
      </c>
      <c r="L7" s="29">
        <v>2</v>
      </c>
      <c r="M7" s="29" t="s">
        <v>344</v>
      </c>
      <c r="N7" s="30">
        <v>64926</v>
      </c>
      <c r="O7" s="122">
        <v>-0.6</v>
      </c>
      <c r="P7" s="29">
        <v>2</v>
      </c>
      <c r="Q7" s="29" t="s">
        <v>344</v>
      </c>
      <c r="R7" s="30">
        <v>215039</v>
      </c>
      <c r="S7" s="122">
        <v>-0.6</v>
      </c>
      <c r="T7" s="29">
        <v>2</v>
      </c>
    </row>
    <row r="8" spans="1:20" ht="13.5" thickBot="1">
      <c r="A8" s="150" t="s">
        <v>345</v>
      </c>
      <c r="B8" s="151">
        <v>19348</v>
      </c>
      <c r="C8" s="152">
        <v>0</v>
      </c>
      <c r="D8" s="150">
        <v>3</v>
      </c>
      <c r="E8" s="150" t="s">
        <v>345</v>
      </c>
      <c r="F8" s="151">
        <v>29627</v>
      </c>
      <c r="G8" s="152">
        <v>0.3</v>
      </c>
      <c r="H8" s="150">
        <v>3</v>
      </c>
      <c r="I8" s="150" t="s">
        <v>345</v>
      </c>
      <c r="J8" s="151">
        <v>28850</v>
      </c>
      <c r="K8" s="152">
        <v>0.1</v>
      </c>
      <c r="L8" s="150">
        <v>3</v>
      </c>
      <c r="M8" s="150" t="s">
        <v>345</v>
      </c>
      <c r="N8" s="151">
        <v>77825</v>
      </c>
      <c r="O8" s="152">
        <v>0.1</v>
      </c>
      <c r="P8" s="150">
        <v>3</v>
      </c>
      <c r="Q8" s="150" t="s">
        <v>345</v>
      </c>
      <c r="R8" s="151">
        <v>251913</v>
      </c>
      <c r="S8" s="152">
        <v>0.5</v>
      </c>
      <c r="T8" s="29">
        <v>3</v>
      </c>
    </row>
    <row r="9" spans="1:20" ht="12.75">
      <c r="A9" s="153" t="s">
        <v>346</v>
      </c>
      <c r="B9" s="154">
        <v>52019</v>
      </c>
      <c r="C9" s="155">
        <v>-0.3</v>
      </c>
      <c r="D9" s="153">
        <v>4</v>
      </c>
      <c r="E9" s="153" t="s">
        <v>346</v>
      </c>
      <c r="F9" s="154">
        <v>80262</v>
      </c>
      <c r="G9" s="155">
        <v>-0.4</v>
      </c>
      <c r="H9" s="153">
        <v>4</v>
      </c>
      <c r="I9" s="153" t="s">
        <v>346</v>
      </c>
      <c r="J9" s="154">
        <v>78405</v>
      </c>
      <c r="K9" s="155">
        <v>-0.7</v>
      </c>
      <c r="L9" s="153">
        <v>4</v>
      </c>
      <c r="M9" s="153" t="s">
        <v>346</v>
      </c>
      <c r="N9" s="154">
        <v>210686</v>
      </c>
      <c r="O9" s="155">
        <v>-0.5</v>
      </c>
      <c r="P9" s="153">
        <v>4</v>
      </c>
      <c r="Q9" s="153" t="s">
        <v>346</v>
      </c>
      <c r="R9" s="154">
        <v>693230</v>
      </c>
      <c r="S9" s="155">
        <v>-0.3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347</v>
      </c>
      <c r="B12" s="30">
        <v>20005</v>
      </c>
      <c r="C12" s="122">
        <v>4.6</v>
      </c>
      <c r="D12" s="29">
        <v>5</v>
      </c>
      <c r="E12" s="29" t="s">
        <v>347</v>
      </c>
      <c r="F12" s="30">
        <v>30062</v>
      </c>
      <c r="G12" s="122">
        <v>2.9</v>
      </c>
      <c r="H12" s="29">
        <v>5</v>
      </c>
      <c r="I12" s="29" t="s">
        <v>347</v>
      </c>
      <c r="J12" s="30">
        <v>30094</v>
      </c>
      <c r="K12" s="122">
        <v>2.5</v>
      </c>
      <c r="L12" s="29">
        <v>5</v>
      </c>
      <c r="M12" s="29" t="s">
        <v>347</v>
      </c>
      <c r="N12" s="30">
        <v>80160</v>
      </c>
      <c r="O12" s="122">
        <v>3.2</v>
      </c>
      <c r="P12" s="29">
        <v>5</v>
      </c>
      <c r="Q12" s="29" t="s">
        <v>347</v>
      </c>
      <c r="R12" s="30">
        <v>257761</v>
      </c>
      <c r="S12" s="122">
        <v>2.2</v>
      </c>
      <c r="T12" s="29">
        <v>5</v>
      </c>
    </row>
    <row r="13" spans="1:20" ht="12.75">
      <c r="A13" s="29" t="s">
        <v>348</v>
      </c>
      <c r="B13" s="30">
        <v>21252</v>
      </c>
      <c r="C13" s="122">
        <v>2</v>
      </c>
      <c r="D13" s="29">
        <v>6</v>
      </c>
      <c r="E13" s="29" t="s">
        <v>348</v>
      </c>
      <c r="F13" s="30">
        <v>32377</v>
      </c>
      <c r="G13" s="122">
        <v>2</v>
      </c>
      <c r="H13" s="29">
        <v>6</v>
      </c>
      <c r="I13" s="29" t="s">
        <v>348</v>
      </c>
      <c r="J13" s="30">
        <v>32133</v>
      </c>
      <c r="K13" s="122">
        <v>2.3</v>
      </c>
      <c r="L13" s="29">
        <v>6</v>
      </c>
      <c r="M13" s="29" t="s">
        <v>348</v>
      </c>
      <c r="N13" s="30">
        <v>85762</v>
      </c>
      <c r="O13" s="122">
        <v>2.1</v>
      </c>
      <c r="P13" s="29">
        <v>6</v>
      </c>
      <c r="Q13" s="29" t="s">
        <v>348</v>
      </c>
      <c r="R13" s="30">
        <v>267895</v>
      </c>
      <c r="S13" s="122">
        <v>1.5</v>
      </c>
      <c r="T13" s="29">
        <v>6</v>
      </c>
    </row>
    <row r="14" spans="1:20" ht="13.5" thickBot="1">
      <c r="A14" s="150" t="s">
        <v>349</v>
      </c>
      <c r="B14" s="151">
        <v>21521</v>
      </c>
      <c r="C14" s="152">
        <v>2.2</v>
      </c>
      <c r="D14" s="150">
        <v>7</v>
      </c>
      <c r="E14" s="150" t="s">
        <v>349</v>
      </c>
      <c r="F14" s="151">
        <v>32512</v>
      </c>
      <c r="G14" s="152">
        <v>2</v>
      </c>
      <c r="H14" s="150">
        <v>7</v>
      </c>
      <c r="I14" s="150" t="s">
        <v>349</v>
      </c>
      <c r="J14" s="151">
        <v>31903</v>
      </c>
      <c r="K14" s="152">
        <v>2.3</v>
      </c>
      <c r="L14" s="150">
        <v>7</v>
      </c>
      <c r="M14" s="150" t="s">
        <v>349</v>
      </c>
      <c r="N14" s="151">
        <v>85936</v>
      </c>
      <c r="O14" s="152">
        <v>2.2</v>
      </c>
      <c r="P14" s="150">
        <v>7</v>
      </c>
      <c r="Q14" s="150" t="s">
        <v>349</v>
      </c>
      <c r="R14" s="151">
        <v>264729</v>
      </c>
      <c r="S14" s="152">
        <v>1.8</v>
      </c>
      <c r="T14" s="29">
        <v>7</v>
      </c>
    </row>
    <row r="15" spans="1:20" ht="12.75">
      <c r="A15" s="153" t="s">
        <v>350</v>
      </c>
      <c r="B15" s="154">
        <v>62778</v>
      </c>
      <c r="C15" s="155">
        <v>2.9</v>
      </c>
      <c r="D15" s="153">
        <v>8</v>
      </c>
      <c r="E15" s="153" t="s">
        <v>350</v>
      </c>
      <c r="F15" s="154">
        <v>94951</v>
      </c>
      <c r="G15" s="155">
        <v>2.3</v>
      </c>
      <c r="H15" s="153">
        <v>8</v>
      </c>
      <c r="I15" s="153" t="s">
        <v>350</v>
      </c>
      <c r="J15" s="154">
        <v>94129</v>
      </c>
      <c r="K15" s="155">
        <v>2.4</v>
      </c>
      <c r="L15" s="153">
        <v>8</v>
      </c>
      <c r="M15" s="153" t="s">
        <v>350</v>
      </c>
      <c r="N15" s="154">
        <v>251858</v>
      </c>
      <c r="O15" s="155">
        <v>2.5</v>
      </c>
      <c r="P15" s="153">
        <v>8</v>
      </c>
      <c r="Q15" s="153" t="s">
        <v>350</v>
      </c>
      <c r="R15" s="154">
        <v>790385</v>
      </c>
      <c r="S15" s="155">
        <v>1.8</v>
      </c>
      <c r="T15" s="33">
        <v>8</v>
      </c>
    </row>
    <row r="16" spans="1:20" ht="12.75">
      <c r="A16" s="29" t="s">
        <v>351</v>
      </c>
      <c r="B16" s="30">
        <v>114797</v>
      </c>
      <c r="C16" s="122">
        <v>1.4</v>
      </c>
      <c r="D16" s="29">
        <v>9</v>
      </c>
      <c r="E16" s="29" t="s">
        <v>351</v>
      </c>
      <c r="F16" s="30">
        <v>175213</v>
      </c>
      <c r="G16" s="122">
        <v>1</v>
      </c>
      <c r="H16" s="29">
        <v>9</v>
      </c>
      <c r="I16" s="29" t="s">
        <v>351</v>
      </c>
      <c r="J16" s="30">
        <v>172535</v>
      </c>
      <c r="K16" s="122">
        <v>0.9</v>
      </c>
      <c r="L16" s="29">
        <v>9</v>
      </c>
      <c r="M16" s="29" t="s">
        <v>351</v>
      </c>
      <c r="N16" s="30">
        <v>462544</v>
      </c>
      <c r="O16" s="122">
        <v>1.1</v>
      </c>
      <c r="P16" s="29">
        <v>9</v>
      </c>
      <c r="Q16" s="29" t="s">
        <v>351</v>
      </c>
      <c r="R16" s="30">
        <v>1483615</v>
      </c>
      <c r="S16" s="122">
        <v>0.8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352</v>
      </c>
      <c r="B19" s="30">
        <v>23195</v>
      </c>
      <c r="C19" s="122">
        <v>4.1</v>
      </c>
      <c r="D19" s="29">
        <v>10</v>
      </c>
      <c r="E19" s="29" t="s">
        <v>352</v>
      </c>
      <c r="F19" s="30">
        <v>34582</v>
      </c>
      <c r="G19" s="122">
        <v>2.5</v>
      </c>
      <c r="H19" s="29">
        <v>10</v>
      </c>
      <c r="I19" s="29" t="s">
        <v>352</v>
      </c>
      <c r="J19" s="30">
        <v>33678</v>
      </c>
      <c r="K19" s="122">
        <v>4.2</v>
      </c>
      <c r="L19" s="29">
        <v>10</v>
      </c>
      <c r="M19" s="29" t="s">
        <v>352</v>
      </c>
      <c r="N19" s="30">
        <v>91454</v>
      </c>
      <c r="O19" s="122">
        <v>3.5</v>
      </c>
      <c r="P19" s="29">
        <v>10</v>
      </c>
      <c r="Q19" s="29" t="s">
        <v>352</v>
      </c>
      <c r="R19" s="30">
        <v>271921</v>
      </c>
      <c r="S19" s="122">
        <v>2.8</v>
      </c>
      <c r="T19" s="29">
        <v>10</v>
      </c>
    </row>
    <row r="20" spans="1:20" ht="12.75">
      <c r="A20" s="29" t="s">
        <v>353</v>
      </c>
      <c r="B20" s="30">
        <v>22893</v>
      </c>
      <c r="C20" s="122">
        <v>2.4</v>
      </c>
      <c r="D20" s="29">
        <v>11</v>
      </c>
      <c r="E20" s="29" t="s">
        <v>353</v>
      </c>
      <c r="F20" s="30">
        <v>33917</v>
      </c>
      <c r="G20" s="122">
        <v>1.1</v>
      </c>
      <c r="H20" s="29">
        <v>11</v>
      </c>
      <c r="I20" s="29" t="s">
        <v>353</v>
      </c>
      <c r="J20" s="30">
        <v>32720</v>
      </c>
      <c r="K20" s="122">
        <v>0.8</v>
      </c>
      <c r="L20" s="29">
        <v>11</v>
      </c>
      <c r="M20" s="29" t="s">
        <v>353</v>
      </c>
      <c r="N20" s="30">
        <v>89530</v>
      </c>
      <c r="O20" s="122">
        <v>1.3</v>
      </c>
      <c r="P20" s="29">
        <v>11</v>
      </c>
      <c r="Q20" s="29" t="s">
        <v>353</v>
      </c>
      <c r="R20" s="30">
        <v>270721</v>
      </c>
      <c r="S20" s="122">
        <v>0.8</v>
      </c>
      <c r="T20" s="29">
        <v>11</v>
      </c>
    </row>
    <row r="21" spans="1:20" ht="13.5" thickBot="1">
      <c r="A21" s="150" t="s">
        <v>354</v>
      </c>
      <c r="B21" s="151">
        <v>19463</v>
      </c>
      <c r="C21" s="152">
        <v>2.9</v>
      </c>
      <c r="D21" s="150">
        <v>12</v>
      </c>
      <c r="E21" s="150" t="s">
        <v>354</v>
      </c>
      <c r="F21" s="151">
        <v>30822</v>
      </c>
      <c r="G21" s="152">
        <v>2.4</v>
      </c>
      <c r="H21" s="150">
        <v>12</v>
      </c>
      <c r="I21" s="150" t="s">
        <v>354</v>
      </c>
      <c r="J21" s="151">
        <v>29567</v>
      </c>
      <c r="K21" s="152">
        <v>1.9</v>
      </c>
      <c r="L21" s="150">
        <v>12</v>
      </c>
      <c r="M21" s="150" t="s">
        <v>354</v>
      </c>
      <c r="N21" s="151">
        <v>79852</v>
      </c>
      <c r="O21" s="152">
        <v>2.4</v>
      </c>
      <c r="P21" s="150">
        <v>12</v>
      </c>
      <c r="Q21" s="150" t="s">
        <v>354</v>
      </c>
      <c r="R21" s="151">
        <v>248860</v>
      </c>
      <c r="S21" s="152">
        <v>2.6</v>
      </c>
      <c r="T21" s="29">
        <v>12</v>
      </c>
    </row>
    <row r="22" spans="1:20" ht="12.75">
      <c r="A22" s="153" t="s">
        <v>355</v>
      </c>
      <c r="B22" s="154">
        <v>65550</v>
      </c>
      <c r="C22" s="155">
        <v>3.1</v>
      </c>
      <c r="D22" s="153">
        <v>13</v>
      </c>
      <c r="E22" s="153" t="s">
        <v>355</v>
      </c>
      <c r="F22" s="154">
        <v>99321</v>
      </c>
      <c r="G22" s="155">
        <v>2</v>
      </c>
      <c r="H22" s="153">
        <v>13</v>
      </c>
      <c r="I22" s="153" t="s">
        <v>355</v>
      </c>
      <c r="J22" s="154">
        <v>95965</v>
      </c>
      <c r="K22" s="155">
        <v>2.3</v>
      </c>
      <c r="L22" s="153">
        <v>13</v>
      </c>
      <c r="M22" s="153" t="s">
        <v>355</v>
      </c>
      <c r="N22" s="154">
        <v>260836</v>
      </c>
      <c r="O22" s="155">
        <v>2.4</v>
      </c>
      <c r="P22" s="153">
        <v>13</v>
      </c>
      <c r="Q22" s="153" t="s">
        <v>355</v>
      </c>
      <c r="R22" s="154">
        <v>791503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356</v>
      </c>
      <c r="B25" s="30">
        <v>20939</v>
      </c>
      <c r="C25" s="122">
        <v>5</v>
      </c>
      <c r="D25" s="29">
        <v>14</v>
      </c>
      <c r="E25" s="29" t="s">
        <v>356</v>
      </c>
      <c r="F25" s="30">
        <v>32577</v>
      </c>
      <c r="G25" s="122">
        <v>3.5</v>
      </c>
      <c r="H25" s="29">
        <v>14</v>
      </c>
      <c r="I25" s="29" t="s">
        <v>356</v>
      </c>
      <c r="J25" s="30">
        <v>31531</v>
      </c>
      <c r="K25" s="122">
        <v>3.3</v>
      </c>
      <c r="L25" s="29">
        <v>14</v>
      </c>
      <c r="M25" s="29" t="s">
        <v>356</v>
      </c>
      <c r="N25" s="30">
        <v>85047</v>
      </c>
      <c r="O25" s="122">
        <v>3.8</v>
      </c>
      <c r="P25" s="29">
        <v>14</v>
      </c>
      <c r="Q25" s="29" t="s">
        <v>356</v>
      </c>
      <c r="R25" s="30">
        <v>266955</v>
      </c>
      <c r="S25" s="122">
        <v>2.9</v>
      </c>
      <c r="T25" s="29">
        <v>14</v>
      </c>
    </row>
    <row r="26" spans="1:20" ht="12.75">
      <c r="A26" s="29" t="s">
        <v>357</v>
      </c>
      <c r="B26" s="30">
        <v>19370</v>
      </c>
      <c r="C26" s="122">
        <v>4.1</v>
      </c>
      <c r="D26" s="29">
        <v>15</v>
      </c>
      <c r="E26" s="29" t="s">
        <v>357</v>
      </c>
      <c r="F26" s="30">
        <v>28947</v>
      </c>
      <c r="G26" s="122">
        <v>0.9</v>
      </c>
      <c r="H26" s="29">
        <v>15</v>
      </c>
      <c r="I26" s="29" t="s">
        <v>357</v>
      </c>
      <c r="J26" s="30">
        <v>27336</v>
      </c>
      <c r="K26" s="122">
        <v>0.4</v>
      </c>
      <c r="L26" s="29">
        <v>15</v>
      </c>
      <c r="M26" s="29" t="s">
        <v>357</v>
      </c>
      <c r="N26" s="30">
        <v>75653</v>
      </c>
      <c r="O26" s="122">
        <v>1.5</v>
      </c>
      <c r="P26" s="29">
        <v>15</v>
      </c>
      <c r="Q26" s="29" t="s">
        <v>357</v>
      </c>
      <c r="R26" s="30">
        <v>242640</v>
      </c>
      <c r="S26" s="122">
        <v>1</v>
      </c>
      <c r="T26" s="29">
        <v>15</v>
      </c>
    </row>
    <row r="27" spans="1:20" ht="13.5" thickBot="1">
      <c r="A27" s="150" t="s">
        <v>358</v>
      </c>
      <c r="B27" s="151">
        <v>19906</v>
      </c>
      <c r="C27" s="152">
        <v>4.9</v>
      </c>
      <c r="D27" s="150">
        <v>16</v>
      </c>
      <c r="E27" s="150" t="s">
        <v>358</v>
      </c>
      <c r="F27" s="151">
        <v>29330</v>
      </c>
      <c r="G27" s="152">
        <v>5.3</v>
      </c>
      <c r="H27" s="150">
        <v>16</v>
      </c>
      <c r="I27" s="150" t="s">
        <v>358</v>
      </c>
      <c r="J27" s="151">
        <v>27863</v>
      </c>
      <c r="K27" s="152">
        <v>5.7</v>
      </c>
      <c r="L27" s="150">
        <v>16</v>
      </c>
      <c r="M27" s="150" t="s">
        <v>358</v>
      </c>
      <c r="N27" s="151">
        <v>77099</v>
      </c>
      <c r="O27" s="152">
        <v>5.4</v>
      </c>
      <c r="P27" s="150">
        <v>16</v>
      </c>
      <c r="Q27" s="150" t="s">
        <v>358</v>
      </c>
      <c r="R27" s="151">
        <v>253392</v>
      </c>
      <c r="S27" s="152">
        <v>5</v>
      </c>
      <c r="T27" s="29">
        <v>16</v>
      </c>
    </row>
    <row r="28" spans="1:20" ht="12.75">
      <c r="A28" s="153" t="s">
        <v>359</v>
      </c>
      <c r="B28" s="154">
        <v>60214</v>
      </c>
      <c r="C28" s="155">
        <v>4.7</v>
      </c>
      <c r="D28" s="153">
        <v>17</v>
      </c>
      <c r="E28" s="153" t="s">
        <v>359</v>
      </c>
      <c r="F28" s="154">
        <v>90855</v>
      </c>
      <c r="G28" s="155">
        <v>3.2</v>
      </c>
      <c r="H28" s="153">
        <v>17</v>
      </c>
      <c r="I28" s="153" t="s">
        <v>359</v>
      </c>
      <c r="J28" s="154">
        <v>86730</v>
      </c>
      <c r="K28" s="155">
        <v>3.1</v>
      </c>
      <c r="L28" s="153">
        <v>17</v>
      </c>
      <c r="M28" s="153" t="s">
        <v>359</v>
      </c>
      <c r="N28" s="154">
        <v>237799</v>
      </c>
      <c r="O28" s="155">
        <v>3.5</v>
      </c>
      <c r="P28" s="153">
        <v>17</v>
      </c>
      <c r="Q28" s="153" t="s">
        <v>359</v>
      </c>
      <c r="R28" s="154">
        <v>762988</v>
      </c>
      <c r="S28" s="155">
        <v>3</v>
      </c>
      <c r="T28" s="33">
        <v>17</v>
      </c>
    </row>
    <row r="29" spans="1:20" ht="12.75">
      <c r="A29" s="29" t="s">
        <v>360</v>
      </c>
      <c r="B29" s="30">
        <v>125764</v>
      </c>
      <c r="C29" s="122">
        <v>3.9</v>
      </c>
      <c r="D29" s="29">
        <v>18</v>
      </c>
      <c r="E29" s="29" t="s">
        <v>360</v>
      </c>
      <c r="F29" s="30">
        <v>190176</v>
      </c>
      <c r="G29" s="122">
        <v>2.6</v>
      </c>
      <c r="H29" s="29">
        <v>18</v>
      </c>
      <c r="I29" s="29" t="s">
        <v>360</v>
      </c>
      <c r="J29" s="30">
        <v>182695</v>
      </c>
      <c r="K29" s="122">
        <v>2.7</v>
      </c>
      <c r="L29" s="29">
        <v>18</v>
      </c>
      <c r="M29" s="29" t="s">
        <v>360</v>
      </c>
      <c r="N29" s="30">
        <v>498635</v>
      </c>
      <c r="O29" s="122">
        <v>2.9</v>
      </c>
      <c r="P29" s="29">
        <v>18</v>
      </c>
      <c r="Q29" s="29" t="s">
        <v>360</v>
      </c>
      <c r="R29" s="30">
        <v>1554490</v>
      </c>
      <c r="S29" s="122">
        <v>2.5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240561</v>
      </c>
      <c r="C32" s="158">
        <v>2.7</v>
      </c>
      <c r="D32" s="156">
        <v>19</v>
      </c>
      <c r="E32" s="156" t="s">
        <v>31</v>
      </c>
      <c r="F32" s="157">
        <v>365389</v>
      </c>
      <c r="G32" s="158">
        <v>1.8</v>
      </c>
      <c r="H32" s="156">
        <v>19</v>
      </c>
      <c r="I32" s="156" t="s">
        <v>31</v>
      </c>
      <c r="J32" s="157">
        <v>355230</v>
      </c>
      <c r="K32" s="158">
        <v>1.8</v>
      </c>
      <c r="L32" s="156">
        <v>19</v>
      </c>
      <c r="M32" s="156" t="s">
        <v>31</v>
      </c>
      <c r="N32" s="157">
        <v>961179</v>
      </c>
      <c r="O32" s="158">
        <v>2</v>
      </c>
      <c r="P32" s="156">
        <v>19</v>
      </c>
      <c r="Q32" s="156" t="s">
        <v>31</v>
      </c>
      <c r="R32" s="157">
        <v>3038106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339</v>
      </c>
      <c r="D35" s="53"/>
      <c r="E35" s="64" t="s">
        <v>71</v>
      </c>
      <c r="F35" s="99"/>
      <c r="G35" s="121" t="s">
        <v>339</v>
      </c>
      <c r="H35" s="53"/>
      <c r="I35" s="63" t="s">
        <v>84</v>
      </c>
      <c r="J35" s="100"/>
      <c r="K35" s="121" t="s">
        <v>339</v>
      </c>
      <c r="L35" s="53"/>
      <c r="M35" s="63" t="s">
        <v>340</v>
      </c>
      <c r="N35" s="100"/>
      <c r="O35" s="121" t="s">
        <v>339</v>
      </c>
      <c r="P35" s="53"/>
      <c r="Q35" s="63" t="s">
        <v>129</v>
      </c>
      <c r="R35" s="100"/>
      <c r="S35" s="121" t="s">
        <v>339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343</v>
      </c>
      <c r="B37" s="30">
        <v>18148</v>
      </c>
      <c r="C37" s="122">
        <v>7.6</v>
      </c>
      <c r="D37" s="29">
        <v>20</v>
      </c>
      <c r="E37" s="29" t="s">
        <v>343</v>
      </c>
      <c r="F37" s="30">
        <v>26962</v>
      </c>
      <c r="G37" s="122">
        <v>5.2</v>
      </c>
      <c r="H37" s="29">
        <v>20</v>
      </c>
      <c r="I37" s="29" t="s">
        <v>343</v>
      </c>
      <c r="J37" s="30">
        <v>26695</v>
      </c>
      <c r="K37" s="122">
        <v>4.9</v>
      </c>
      <c r="L37" s="29">
        <v>20</v>
      </c>
      <c r="M37" s="29" t="s">
        <v>343</v>
      </c>
      <c r="N37" s="30">
        <v>71805</v>
      </c>
      <c r="O37" s="122">
        <v>5.7</v>
      </c>
      <c r="P37" s="29">
        <v>20</v>
      </c>
      <c r="Q37" s="29" t="s">
        <v>343</v>
      </c>
      <c r="R37" s="30">
        <v>237314</v>
      </c>
      <c r="S37" s="122">
        <v>4.9</v>
      </c>
      <c r="T37" s="29">
        <v>20</v>
      </c>
    </row>
    <row r="38" spans="1:20" ht="12.75">
      <c r="A38" s="29" t="s">
        <v>344</v>
      </c>
      <c r="B38" s="30">
        <v>16580</v>
      </c>
      <c r="C38" s="122">
        <v>4.9</v>
      </c>
      <c r="D38" s="29">
        <v>21</v>
      </c>
      <c r="E38" s="29" t="s">
        <v>344</v>
      </c>
      <c r="F38" s="30">
        <v>25676</v>
      </c>
      <c r="G38" s="122">
        <v>2.7</v>
      </c>
      <c r="H38" s="29">
        <v>21</v>
      </c>
      <c r="I38" s="29" t="s">
        <v>344</v>
      </c>
      <c r="J38" s="30">
        <v>24584</v>
      </c>
      <c r="K38" s="122">
        <v>1.9</v>
      </c>
      <c r="L38" s="29">
        <v>21</v>
      </c>
      <c r="M38" s="29" t="s">
        <v>344</v>
      </c>
      <c r="N38" s="30">
        <v>66841</v>
      </c>
      <c r="O38" s="122">
        <v>2.9</v>
      </c>
      <c r="P38" s="29">
        <v>21</v>
      </c>
      <c r="Q38" s="29" t="s">
        <v>344</v>
      </c>
      <c r="R38" s="30">
        <v>221150</v>
      </c>
      <c r="S38" s="122">
        <v>2.8</v>
      </c>
      <c r="T38" s="29">
        <v>21</v>
      </c>
    </row>
    <row r="39" spans="1:20" ht="13.5" thickBot="1">
      <c r="A39" s="150" t="s">
        <v>345</v>
      </c>
      <c r="B39" s="151"/>
      <c r="C39" s="152"/>
      <c r="D39" s="150">
        <v>22</v>
      </c>
      <c r="E39" s="150" t="s">
        <v>345</v>
      </c>
      <c r="F39" s="151"/>
      <c r="G39" s="152"/>
      <c r="H39" s="150">
        <v>22</v>
      </c>
      <c r="I39" s="150" t="s">
        <v>345</v>
      </c>
      <c r="J39" s="151"/>
      <c r="K39" s="152"/>
      <c r="L39" s="150">
        <v>22</v>
      </c>
      <c r="M39" s="150" t="s">
        <v>345</v>
      </c>
      <c r="N39" s="151"/>
      <c r="O39" s="152"/>
      <c r="P39" s="150">
        <v>22</v>
      </c>
      <c r="Q39" s="150" t="s">
        <v>345</v>
      </c>
      <c r="R39" s="151"/>
      <c r="S39" s="152"/>
      <c r="T39" s="29">
        <v>22</v>
      </c>
    </row>
    <row r="40" spans="1:20" ht="12.75">
      <c r="A40" s="153" t="s">
        <v>346</v>
      </c>
      <c r="B40" s="154">
        <v>34728</v>
      </c>
      <c r="C40" s="155">
        <v>6.3</v>
      </c>
      <c r="D40" s="153">
        <v>23</v>
      </c>
      <c r="E40" s="153" t="s">
        <v>346</v>
      </c>
      <c r="F40" s="154">
        <v>52639</v>
      </c>
      <c r="G40" s="155">
        <v>4</v>
      </c>
      <c r="H40" s="153">
        <v>23</v>
      </c>
      <c r="I40" s="153" t="s">
        <v>346</v>
      </c>
      <c r="J40" s="154">
        <v>51279</v>
      </c>
      <c r="K40" s="155">
        <v>3.5</v>
      </c>
      <c r="L40" s="153">
        <v>23</v>
      </c>
      <c r="M40" s="153" t="s">
        <v>346</v>
      </c>
      <c r="N40" s="154">
        <v>138646</v>
      </c>
      <c r="O40" s="155">
        <v>4.4</v>
      </c>
      <c r="P40" s="153">
        <v>23</v>
      </c>
      <c r="Q40" s="153" t="s">
        <v>346</v>
      </c>
      <c r="R40" s="154">
        <v>458464</v>
      </c>
      <c r="S40" s="155">
        <v>3.9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347</v>
      </c>
      <c r="B43" s="30"/>
      <c r="C43" s="122"/>
      <c r="D43" s="29">
        <v>24</v>
      </c>
      <c r="E43" s="29" t="s">
        <v>347</v>
      </c>
      <c r="F43" s="30"/>
      <c r="G43" s="122"/>
      <c r="H43" s="29">
        <v>24</v>
      </c>
      <c r="I43" s="29" t="s">
        <v>347</v>
      </c>
      <c r="J43" s="30"/>
      <c r="K43" s="122"/>
      <c r="L43" s="29">
        <v>24</v>
      </c>
      <c r="M43" s="29" t="s">
        <v>347</v>
      </c>
      <c r="N43" s="30"/>
      <c r="O43" s="122"/>
      <c r="P43" s="29">
        <v>24</v>
      </c>
      <c r="Q43" s="29" t="s">
        <v>347</v>
      </c>
      <c r="R43" s="30"/>
      <c r="S43" s="122"/>
      <c r="T43" s="29">
        <v>24</v>
      </c>
    </row>
    <row r="44" spans="1:20" ht="12.75">
      <c r="A44" s="29" t="s">
        <v>348</v>
      </c>
      <c r="B44" s="30"/>
      <c r="C44" s="122"/>
      <c r="D44" s="29">
        <v>25</v>
      </c>
      <c r="E44" s="29" t="s">
        <v>348</v>
      </c>
      <c r="F44" s="30"/>
      <c r="G44" s="122"/>
      <c r="H44" s="29">
        <v>25</v>
      </c>
      <c r="I44" s="29" t="s">
        <v>348</v>
      </c>
      <c r="J44" s="30"/>
      <c r="K44" s="122"/>
      <c r="L44" s="29">
        <v>25</v>
      </c>
      <c r="M44" s="29" t="s">
        <v>348</v>
      </c>
      <c r="N44" s="30"/>
      <c r="O44" s="122"/>
      <c r="P44" s="29">
        <v>25</v>
      </c>
      <c r="Q44" s="29" t="s">
        <v>348</v>
      </c>
      <c r="R44" s="30"/>
      <c r="S44" s="122"/>
      <c r="T44" s="29">
        <v>25</v>
      </c>
    </row>
    <row r="45" spans="1:20" ht="13.5" thickBot="1">
      <c r="A45" s="150" t="s">
        <v>349</v>
      </c>
      <c r="B45" s="151"/>
      <c r="C45" s="152"/>
      <c r="D45" s="150">
        <v>26</v>
      </c>
      <c r="E45" s="150" t="s">
        <v>349</v>
      </c>
      <c r="F45" s="151"/>
      <c r="G45" s="152"/>
      <c r="H45" s="150">
        <v>26</v>
      </c>
      <c r="I45" s="150" t="s">
        <v>349</v>
      </c>
      <c r="J45" s="151"/>
      <c r="K45" s="152"/>
      <c r="L45" s="150">
        <v>26</v>
      </c>
      <c r="M45" s="150" t="s">
        <v>349</v>
      </c>
      <c r="N45" s="151"/>
      <c r="O45" s="152"/>
      <c r="P45" s="150">
        <v>26</v>
      </c>
      <c r="Q45" s="150" t="s">
        <v>349</v>
      </c>
      <c r="R45" s="151"/>
      <c r="S45" s="152"/>
      <c r="T45" s="29">
        <v>26</v>
      </c>
    </row>
    <row r="46" spans="1:20" ht="12.75">
      <c r="A46" s="153" t="s">
        <v>350</v>
      </c>
      <c r="B46" s="154">
        <v>0</v>
      </c>
      <c r="C46" s="155"/>
      <c r="D46" s="153">
        <v>27</v>
      </c>
      <c r="E46" s="153" t="s">
        <v>350</v>
      </c>
      <c r="F46" s="154">
        <v>0</v>
      </c>
      <c r="G46" s="155"/>
      <c r="H46" s="153">
        <v>27</v>
      </c>
      <c r="I46" s="153" t="s">
        <v>350</v>
      </c>
      <c r="J46" s="154">
        <v>0</v>
      </c>
      <c r="K46" s="155"/>
      <c r="L46" s="153">
        <v>27</v>
      </c>
      <c r="M46" s="153" t="s">
        <v>350</v>
      </c>
      <c r="N46" s="154">
        <v>0</v>
      </c>
      <c r="O46" s="155"/>
      <c r="P46" s="153">
        <v>27</v>
      </c>
      <c r="Q46" s="153" t="s">
        <v>350</v>
      </c>
      <c r="R46" s="154">
        <v>0</v>
      </c>
      <c r="S46" s="155"/>
      <c r="T46" s="33">
        <v>27</v>
      </c>
    </row>
    <row r="47" spans="1:20" ht="12.75">
      <c r="A47" s="29" t="s">
        <v>351</v>
      </c>
      <c r="B47" s="30">
        <v>34728</v>
      </c>
      <c r="C47" s="122">
        <v>6.3</v>
      </c>
      <c r="D47" s="29">
        <v>28</v>
      </c>
      <c r="E47" s="29" t="s">
        <v>351</v>
      </c>
      <c r="F47" s="30">
        <v>52639</v>
      </c>
      <c r="G47" s="122">
        <v>4</v>
      </c>
      <c r="H47" s="29">
        <v>28</v>
      </c>
      <c r="I47" s="29" t="s">
        <v>351</v>
      </c>
      <c r="J47" s="30">
        <v>51279</v>
      </c>
      <c r="K47" s="122">
        <v>3.5</v>
      </c>
      <c r="L47" s="29">
        <v>28</v>
      </c>
      <c r="M47" s="29" t="s">
        <v>351</v>
      </c>
      <c r="N47" s="30">
        <v>138646</v>
      </c>
      <c r="O47" s="122">
        <v>4.4</v>
      </c>
      <c r="P47" s="29">
        <v>28</v>
      </c>
      <c r="Q47" s="29" t="s">
        <v>351</v>
      </c>
      <c r="R47" s="30">
        <v>458464</v>
      </c>
      <c r="S47" s="122">
        <v>3.9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352</v>
      </c>
      <c r="B50" s="30"/>
      <c r="C50" s="122"/>
      <c r="D50" s="29">
        <v>29</v>
      </c>
      <c r="E50" s="29" t="s">
        <v>352</v>
      </c>
      <c r="F50" s="30"/>
      <c r="G50" s="122"/>
      <c r="H50" s="29">
        <v>29</v>
      </c>
      <c r="I50" s="29" t="s">
        <v>352</v>
      </c>
      <c r="J50" s="30"/>
      <c r="K50" s="122"/>
      <c r="L50" s="29">
        <v>29</v>
      </c>
      <c r="M50" s="29" t="s">
        <v>352</v>
      </c>
      <c r="N50" s="30"/>
      <c r="O50" s="122"/>
      <c r="P50" s="29">
        <v>29</v>
      </c>
      <c r="Q50" s="29" t="s">
        <v>352</v>
      </c>
      <c r="R50" s="30"/>
      <c r="S50" s="122"/>
      <c r="T50" s="29">
        <v>29</v>
      </c>
    </row>
    <row r="51" spans="1:20" ht="12.75">
      <c r="A51" s="29" t="s">
        <v>353</v>
      </c>
      <c r="B51" s="30"/>
      <c r="C51" s="122"/>
      <c r="D51" s="29">
        <v>30</v>
      </c>
      <c r="E51" s="29" t="s">
        <v>353</v>
      </c>
      <c r="F51" s="30"/>
      <c r="G51" s="122"/>
      <c r="H51" s="29">
        <v>30</v>
      </c>
      <c r="I51" s="29" t="s">
        <v>353</v>
      </c>
      <c r="J51" s="30"/>
      <c r="K51" s="122"/>
      <c r="L51" s="29">
        <v>30</v>
      </c>
      <c r="M51" s="29" t="s">
        <v>353</v>
      </c>
      <c r="N51" s="30"/>
      <c r="O51" s="122"/>
      <c r="P51" s="29">
        <v>30</v>
      </c>
      <c r="Q51" s="29" t="s">
        <v>353</v>
      </c>
      <c r="R51" s="30"/>
      <c r="S51" s="122"/>
      <c r="T51" s="29">
        <v>30</v>
      </c>
    </row>
    <row r="52" spans="1:20" ht="13.5" thickBot="1">
      <c r="A52" s="150" t="s">
        <v>354</v>
      </c>
      <c r="B52" s="151"/>
      <c r="C52" s="152"/>
      <c r="D52" s="150">
        <v>31</v>
      </c>
      <c r="E52" s="150" t="s">
        <v>354</v>
      </c>
      <c r="F52" s="151"/>
      <c r="G52" s="152"/>
      <c r="H52" s="150">
        <v>31</v>
      </c>
      <c r="I52" s="150" t="s">
        <v>354</v>
      </c>
      <c r="J52" s="151"/>
      <c r="K52" s="152"/>
      <c r="L52" s="150">
        <v>31</v>
      </c>
      <c r="M52" s="150" t="s">
        <v>354</v>
      </c>
      <c r="N52" s="151"/>
      <c r="O52" s="152"/>
      <c r="P52" s="150">
        <v>31</v>
      </c>
      <c r="Q52" s="150" t="s">
        <v>354</v>
      </c>
      <c r="R52" s="151"/>
      <c r="S52" s="152"/>
      <c r="T52" s="29">
        <v>31</v>
      </c>
    </row>
    <row r="53" spans="1:20" ht="12.75">
      <c r="A53" s="153" t="s">
        <v>355</v>
      </c>
      <c r="B53" s="154">
        <v>0</v>
      </c>
      <c r="C53" s="155"/>
      <c r="D53" s="153">
        <v>32</v>
      </c>
      <c r="E53" s="153" t="s">
        <v>355</v>
      </c>
      <c r="F53" s="154">
        <v>0</v>
      </c>
      <c r="G53" s="155"/>
      <c r="H53" s="153">
        <v>32</v>
      </c>
      <c r="I53" s="153" t="s">
        <v>355</v>
      </c>
      <c r="J53" s="154">
        <v>0</v>
      </c>
      <c r="K53" s="155"/>
      <c r="L53" s="153">
        <v>32</v>
      </c>
      <c r="M53" s="153" t="s">
        <v>355</v>
      </c>
      <c r="N53" s="154">
        <v>0</v>
      </c>
      <c r="O53" s="155"/>
      <c r="P53" s="153">
        <v>32</v>
      </c>
      <c r="Q53" s="153" t="s">
        <v>355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356</v>
      </c>
      <c r="B56" s="30"/>
      <c r="C56" s="122"/>
      <c r="D56" s="29">
        <v>33</v>
      </c>
      <c r="E56" s="29" t="s">
        <v>356</v>
      </c>
      <c r="F56" s="30"/>
      <c r="G56" s="122"/>
      <c r="H56" s="29">
        <v>33</v>
      </c>
      <c r="I56" s="29" t="s">
        <v>356</v>
      </c>
      <c r="J56" s="30"/>
      <c r="K56" s="122"/>
      <c r="L56" s="29">
        <v>33</v>
      </c>
      <c r="M56" s="29" t="s">
        <v>356</v>
      </c>
      <c r="N56" s="30"/>
      <c r="O56" s="122"/>
      <c r="P56" s="29">
        <v>33</v>
      </c>
      <c r="Q56" s="29" t="s">
        <v>356</v>
      </c>
      <c r="R56" s="30"/>
      <c r="S56" s="122"/>
      <c r="T56" s="29">
        <v>33</v>
      </c>
    </row>
    <row r="57" spans="1:20" ht="12.75">
      <c r="A57" s="29" t="s">
        <v>357</v>
      </c>
      <c r="B57" s="30"/>
      <c r="C57" s="122"/>
      <c r="D57" s="29">
        <v>34</v>
      </c>
      <c r="E57" s="29" t="s">
        <v>357</v>
      </c>
      <c r="F57" s="30"/>
      <c r="G57" s="122"/>
      <c r="H57" s="29">
        <v>34</v>
      </c>
      <c r="I57" s="29" t="s">
        <v>357</v>
      </c>
      <c r="J57" s="30"/>
      <c r="K57" s="122"/>
      <c r="L57" s="29">
        <v>34</v>
      </c>
      <c r="M57" s="29" t="s">
        <v>357</v>
      </c>
      <c r="N57" s="30"/>
      <c r="O57" s="122"/>
      <c r="P57" s="29">
        <v>34</v>
      </c>
      <c r="Q57" s="29" t="s">
        <v>357</v>
      </c>
      <c r="R57" s="30"/>
      <c r="S57" s="122"/>
      <c r="T57" s="29">
        <v>34</v>
      </c>
    </row>
    <row r="58" spans="1:20" ht="13.5" thickBot="1">
      <c r="A58" s="150" t="s">
        <v>358</v>
      </c>
      <c r="B58" s="151"/>
      <c r="C58" s="152"/>
      <c r="D58" s="150">
        <v>35</v>
      </c>
      <c r="E58" s="150" t="s">
        <v>358</v>
      </c>
      <c r="F58" s="151"/>
      <c r="G58" s="152"/>
      <c r="H58" s="150">
        <v>35</v>
      </c>
      <c r="I58" s="150" t="s">
        <v>358</v>
      </c>
      <c r="J58" s="151"/>
      <c r="K58" s="152"/>
      <c r="L58" s="150">
        <v>35</v>
      </c>
      <c r="M58" s="150" t="s">
        <v>358</v>
      </c>
      <c r="N58" s="151"/>
      <c r="O58" s="152"/>
      <c r="P58" s="150">
        <v>35</v>
      </c>
      <c r="Q58" s="150" t="s">
        <v>358</v>
      </c>
      <c r="R58" s="151"/>
      <c r="S58" s="152"/>
      <c r="T58" s="29">
        <v>35</v>
      </c>
    </row>
    <row r="59" spans="1:20" ht="12.75">
      <c r="A59" s="153" t="s">
        <v>359</v>
      </c>
      <c r="B59" s="154">
        <v>0</v>
      </c>
      <c r="C59" s="155"/>
      <c r="D59" s="153">
        <v>36</v>
      </c>
      <c r="E59" s="153" t="s">
        <v>359</v>
      </c>
      <c r="F59" s="154">
        <v>0</v>
      </c>
      <c r="G59" s="155"/>
      <c r="H59" s="153">
        <v>36</v>
      </c>
      <c r="I59" s="153" t="s">
        <v>359</v>
      </c>
      <c r="J59" s="154">
        <v>0</v>
      </c>
      <c r="K59" s="155"/>
      <c r="L59" s="153">
        <v>36</v>
      </c>
      <c r="M59" s="153" t="s">
        <v>359</v>
      </c>
      <c r="N59" s="154">
        <v>0</v>
      </c>
      <c r="O59" s="155"/>
      <c r="P59" s="153">
        <v>36</v>
      </c>
      <c r="Q59" s="153" t="s">
        <v>359</v>
      </c>
      <c r="R59" s="154">
        <v>0</v>
      </c>
      <c r="S59" s="155"/>
      <c r="T59" s="33">
        <v>36</v>
      </c>
    </row>
    <row r="60" spans="1:20" ht="12.75">
      <c r="A60" s="29" t="s">
        <v>360</v>
      </c>
      <c r="B60" s="30">
        <v>0</v>
      </c>
      <c r="C60" s="122"/>
      <c r="D60" s="29">
        <v>37</v>
      </c>
      <c r="E60" s="29" t="s">
        <v>360</v>
      </c>
      <c r="F60" s="30">
        <v>0</v>
      </c>
      <c r="G60" s="122"/>
      <c r="H60" s="29">
        <v>37</v>
      </c>
      <c r="I60" s="29" t="s">
        <v>360</v>
      </c>
      <c r="J60" s="30">
        <v>0</v>
      </c>
      <c r="K60" s="122"/>
      <c r="L60" s="29">
        <v>37</v>
      </c>
      <c r="M60" s="29" t="s">
        <v>360</v>
      </c>
      <c r="N60" s="30">
        <v>0</v>
      </c>
      <c r="O60" s="122"/>
      <c r="P60" s="29">
        <v>37</v>
      </c>
      <c r="Q60" s="29" t="s">
        <v>360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34728</v>
      </c>
      <c r="C63" s="158">
        <v>6.3</v>
      </c>
      <c r="D63" s="156">
        <v>38</v>
      </c>
      <c r="E63" s="156" t="s">
        <v>31</v>
      </c>
      <c r="F63" s="157">
        <v>52639</v>
      </c>
      <c r="G63" s="158">
        <v>4</v>
      </c>
      <c r="H63" s="156">
        <v>38</v>
      </c>
      <c r="I63" s="156" t="s">
        <v>31</v>
      </c>
      <c r="J63" s="157">
        <v>51279</v>
      </c>
      <c r="K63" s="158">
        <v>3.5</v>
      </c>
      <c r="L63" s="156">
        <v>38</v>
      </c>
      <c r="M63" s="156" t="s">
        <v>31</v>
      </c>
      <c r="N63" s="157">
        <v>138646</v>
      </c>
      <c r="O63" s="158">
        <v>4.4</v>
      </c>
      <c r="P63" s="156">
        <v>38</v>
      </c>
      <c r="Q63" s="156" t="s">
        <v>31</v>
      </c>
      <c r="R63" s="157">
        <v>458464</v>
      </c>
      <c r="S63" s="158">
        <v>3.9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362</v>
      </c>
    </row>
    <row r="2" spans="1:19" ht="12.75" customHeight="1">
      <c r="A2" s="226" t="s">
        <v>338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63" t="s">
        <v>94</v>
      </c>
      <c r="B3" s="264"/>
      <c r="C3" s="121" t="s">
        <v>339</v>
      </c>
      <c r="D3" s="53"/>
      <c r="E3" s="263" t="s">
        <v>107</v>
      </c>
      <c r="F3" s="264"/>
      <c r="G3" s="121" t="s">
        <v>339</v>
      </c>
      <c r="H3" s="53"/>
      <c r="I3" s="263" t="s">
        <v>120</v>
      </c>
      <c r="J3" s="264"/>
      <c r="K3" s="121" t="s">
        <v>339</v>
      </c>
      <c r="L3" s="53"/>
      <c r="M3" s="263" t="s">
        <v>363</v>
      </c>
      <c r="N3" s="264"/>
      <c r="O3" s="121" t="s">
        <v>339</v>
      </c>
      <c r="P3" s="53"/>
      <c r="Q3" s="263" t="s">
        <v>129</v>
      </c>
      <c r="R3" s="264"/>
      <c r="S3" s="121" t="s">
        <v>339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341</v>
      </c>
      <c r="C5" s="122" t="s">
        <v>342</v>
      </c>
      <c r="D5" s="29" t="s">
        <v>57</v>
      </c>
      <c r="E5" s="29"/>
      <c r="F5" s="29" t="s">
        <v>341</v>
      </c>
      <c r="G5" s="122" t="s">
        <v>342</v>
      </c>
      <c r="H5" s="29" t="s">
        <v>57</v>
      </c>
      <c r="I5" s="29"/>
      <c r="J5" s="29" t="s">
        <v>341</v>
      </c>
      <c r="K5" s="122" t="s">
        <v>342</v>
      </c>
      <c r="L5" s="29" t="s">
        <v>57</v>
      </c>
      <c r="M5" s="29"/>
      <c r="N5" s="29" t="s">
        <v>341</v>
      </c>
      <c r="O5" s="122" t="s">
        <v>342</v>
      </c>
      <c r="P5" s="29" t="s">
        <v>57</v>
      </c>
      <c r="Q5" s="29"/>
      <c r="R5" s="29" t="s">
        <v>341</v>
      </c>
      <c r="S5" s="122" t="s">
        <v>342</v>
      </c>
      <c r="T5" s="69" t="s">
        <v>57</v>
      </c>
    </row>
    <row r="6" spans="1:20" ht="12.75">
      <c r="A6" s="29" t="s">
        <v>343</v>
      </c>
      <c r="B6" s="30">
        <v>38889</v>
      </c>
      <c r="C6" s="122">
        <v>-0.2</v>
      </c>
      <c r="D6" s="29">
        <v>1</v>
      </c>
      <c r="E6" s="29" t="s">
        <v>343</v>
      </c>
      <c r="F6" s="30">
        <v>83192</v>
      </c>
      <c r="G6" s="122">
        <v>-0.8</v>
      </c>
      <c r="H6" s="29">
        <v>1</v>
      </c>
      <c r="I6" s="29" t="s">
        <v>343</v>
      </c>
      <c r="J6" s="30">
        <v>36263</v>
      </c>
      <c r="K6" s="122">
        <v>-2.2</v>
      </c>
      <c r="L6" s="29">
        <v>1</v>
      </c>
      <c r="M6" s="29" t="s">
        <v>343</v>
      </c>
      <c r="N6" s="30">
        <v>158344</v>
      </c>
      <c r="O6" s="122">
        <v>-1</v>
      </c>
      <c r="P6" s="29">
        <v>1</v>
      </c>
      <c r="Q6" s="29" t="s">
        <v>343</v>
      </c>
      <c r="R6" s="30">
        <v>226279</v>
      </c>
      <c r="S6" s="122">
        <v>-1</v>
      </c>
      <c r="T6" s="29">
        <v>1</v>
      </c>
    </row>
    <row r="7" spans="1:20" ht="12.75">
      <c r="A7" s="29" t="s">
        <v>344</v>
      </c>
      <c r="B7" s="30">
        <v>36547</v>
      </c>
      <c r="C7" s="122">
        <v>-0.7</v>
      </c>
      <c r="D7" s="29">
        <v>2</v>
      </c>
      <c r="E7" s="29" t="s">
        <v>344</v>
      </c>
      <c r="F7" s="30">
        <v>79003</v>
      </c>
      <c r="G7" s="122">
        <v>-0.3</v>
      </c>
      <c r="H7" s="29">
        <v>2</v>
      </c>
      <c r="I7" s="29" t="s">
        <v>344</v>
      </c>
      <c r="J7" s="30">
        <v>34564</v>
      </c>
      <c r="K7" s="122">
        <v>-1.1</v>
      </c>
      <c r="L7" s="29">
        <v>2</v>
      </c>
      <c r="M7" s="29" t="s">
        <v>344</v>
      </c>
      <c r="N7" s="30">
        <v>150113</v>
      </c>
      <c r="O7" s="122">
        <v>-0.6</v>
      </c>
      <c r="P7" s="29">
        <v>2</v>
      </c>
      <c r="Q7" s="29" t="s">
        <v>344</v>
      </c>
      <c r="R7" s="30">
        <v>215039</v>
      </c>
      <c r="S7" s="122">
        <v>-0.6</v>
      </c>
      <c r="T7" s="29">
        <v>2</v>
      </c>
    </row>
    <row r="8" spans="1:20" ht="13.5" thickBot="1">
      <c r="A8" s="29" t="s">
        <v>345</v>
      </c>
      <c r="B8" s="30">
        <v>43103</v>
      </c>
      <c r="C8" s="122">
        <v>1.6</v>
      </c>
      <c r="D8" s="29">
        <v>3</v>
      </c>
      <c r="E8" s="29" t="s">
        <v>345</v>
      </c>
      <c r="F8" s="30">
        <v>91113</v>
      </c>
      <c r="G8" s="122">
        <v>0.4</v>
      </c>
      <c r="H8" s="29">
        <v>3</v>
      </c>
      <c r="I8" s="29" t="s">
        <v>345</v>
      </c>
      <c r="J8" s="30">
        <v>39872</v>
      </c>
      <c r="K8" s="122">
        <v>0.5</v>
      </c>
      <c r="L8" s="29">
        <v>3</v>
      </c>
      <c r="M8" s="29" t="s">
        <v>345</v>
      </c>
      <c r="N8" s="30">
        <v>174087</v>
      </c>
      <c r="O8" s="122">
        <v>0.7</v>
      </c>
      <c r="P8" s="29">
        <v>3</v>
      </c>
      <c r="Q8" s="29" t="s">
        <v>345</v>
      </c>
      <c r="R8" s="30">
        <v>251913</v>
      </c>
      <c r="S8" s="122">
        <v>0.5</v>
      </c>
      <c r="T8" s="29">
        <v>3</v>
      </c>
    </row>
    <row r="9" spans="1:20" ht="12.75">
      <c r="A9" s="153" t="s">
        <v>346</v>
      </c>
      <c r="B9" s="154">
        <v>118539</v>
      </c>
      <c r="C9" s="155">
        <v>0.3</v>
      </c>
      <c r="D9" s="153">
        <v>4</v>
      </c>
      <c r="E9" s="153" t="s">
        <v>346</v>
      </c>
      <c r="F9" s="154">
        <v>253308</v>
      </c>
      <c r="G9" s="155">
        <v>-0.2</v>
      </c>
      <c r="H9" s="153">
        <v>4</v>
      </c>
      <c r="I9" s="153" t="s">
        <v>346</v>
      </c>
      <c r="J9" s="154">
        <v>110698</v>
      </c>
      <c r="K9" s="155">
        <v>-0.9</v>
      </c>
      <c r="L9" s="153">
        <v>4</v>
      </c>
      <c r="M9" s="153" t="s">
        <v>346</v>
      </c>
      <c r="N9" s="154">
        <v>482544</v>
      </c>
      <c r="O9" s="155">
        <v>-0.2</v>
      </c>
      <c r="P9" s="153">
        <v>4</v>
      </c>
      <c r="Q9" s="153" t="s">
        <v>346</v>
      </c>
      <c r="R9" s="154">
        <v>693230</v>
      </c>
      <c r="S9" s="155">
        <v>-0.3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347</v>
      </c>
      <c r="B12" s="30">
        <v>43566</v>
      </c>
      <c r="C12" s="122">
        <v>2.8</v>
      </c>
      <c r="D12" s="29">
        <v>5</v>
      </c>
      <c r="E12" s="29" t="s">
        <v>347</v>
      </c>
      <c r="F12" s="30">
        <v>92989</v>
      </c>
      <c r="G12" s="122">
        <v>1.7</v>
      </c>
      <c r="H12" s="29">
        <v>5</v>
      </c>
      <c r="I12" s="29" t="s">
        <v>347</v>
      </c>
      <c r="J12" s="30">
        <v>41046</v>
      </c>
      <c r="K12" s="122">
        <v>1</v>
      </c>
      <c r="L12" s="29">
        <v>5</v>
      </c>
      <c r="M12" s="29" t="s">
        <v>347</v>
      </c>
      <c r="N12" s="30">
        <v>177601</v>
      </c>
      <c r="O12" s="122">
        <v>1.8</v>
      </c>
      <c r="P12" s="29">
        <v>5</v>
      </c>
      <c r="Q12" s="29" t="s">
        <v>347</v>
      </c>
      <c r="R12" s="30">
        <v>257761</v>
      </c>
      <c r="S12" s="122">
        <v>2.2</v>
      </c>
      <c r="T12" s="29">
        <v>5</v>
      </c>
    </row>
    <row r="13" spans="1:20" ht="12.75">
      <c r="A13" s="29" t="s">
        <v>348</v>
      </c>
      <c r="B13" s="30">
        <v>45731</v>
      </c>
      <c r="C13" s="122">
        <v>2</v>
      </c>
      <c r="D13" s="29">
        <v>6</v>
      </c>
      <c r="E13" s="29" t="s">
        <v>348</v>
      </c>
      <c r="F13" s="30">
        <v>94352</v>
      </c>
      <c r="G13" s="122">
        <v>1.2</v>
      </c>
      <c r="H13" s="29">
        <v>6</v>
      </c>
      <c r="I13" s="29" t="s">
        <v>348</v>
      </c>
      <c r="J13" s="30">
        <v>42050</v>
      </c>
      <c r="K13" s="122">
        <v>0.4</v>
      </c>
      <c r="L13" s="29">
        <v>6</v>
      </c>
      <c r="M13" s="29" t="s">
        <v>348</v>
      </c>
      <c r="N13" s="30">
        <v>182133</v>
      </c>
      <c r="O13" s="122">
        <v>1.2</v>
      </c>
      <c r="P13" s="29">
        <v>6</v>
      </c>
      <c r="Q13" s="29" t="s">
        <v>348</v>
      </c>
      <c r="R13" s="30">
        <v>267895</v>
      </c>
      <c r="S13" s="122">
        <v>1.5</v>
      </c>
      <c r="T13" s="29">
        <v>6</v>
      </c>
    </row>
    <row r="14" spans="1:20" ht="13.5" thickBot="1">
      <c r="A14" s="29" t="s">
        <v>349</v>
      </c>
      <c r="B14" s="30">
        <v>45770</v>
      </c>
      <c r="C14" s="122">
        <v>2.8</v>
      </c>
      <c r="D14" s="29">
        <v>7</v>
      </c>
      <c r="E14" s="29" t="s">
        <v>349</v>
      </c>
      <c r="F14" s="30">
        <v>91813</v>
      </c>
      <c r="G14" s="122">
        <v>1</v>
      </c>
      <c r="H14" s="29">
        <v>7</v>
      </c>
      <c r="I14" s="29" t="s">
        <v>349</v>
      </c>
      <c r="J14" s="30">
        <v>41210</v>
      </c>
      <c r="K14" s="122">
        <v>1.6</v>
      </c>
      <c r="L14" s="29">
        <v>7</v>
      </c>
      <c r="M14" s="29" t="s">
        <v>349</v>
      </c>
      <c r="N14" s="30">
        <v>178793</v>
      </c>
      <c r="O14" s="122">
        <v>1.6</v>
      </c>
      <c r="P14" s="29">
        <v>7</v>
      </c>
      <c r="Q14" s="29" t="s">
        <v>349</v>
      </c>
      <c r="R14" s="30">
        <v>264729</v>
      </c>
      <c r="S14" s="122">
        <v>1.8</v>
      </c>
      <c r="T14" s="29">
        <v>7</v>
      </c>
    </row>
    <row r="15" spans="1:20" ht="12.75">
      <c r="A15" s="153" t="s">
        <v>350</v>
      </c>
      <c r="B15" s="154">
        <v>135067</v>
      </c>
      <c r="C15" s="155">
        <v>2.5</v>
      </c>
      <c r="D15" s="153">
        <v>8</v>
      </c>
      <c r="E15" s="153" t="s">
        <v>350</v>
      </c>
      <c r="F15" s="154">
        <v>279154</v>
      </c>
      <c r="G15" s="155">
        <v>1.3</v>
      </c>
      <c r="H15" s="153">
        <v>8</v>
      </c>
      <c r="I15" s="153" t="s">
        <v>350</v>
      </c>
      <c r="J15" s="154">
        <v>124306</v>
      </c>
      <c r="K15" s="155">
        <v>1</v>
      </c>
      <c r="L15" s="153">
        <v>8</v>
      </c>
      <c r="M15" s="153" t="s">
        <v>350</v>
      </c>
      <c r="N15" s="154">
        <v>538527</v>
      </c>
      <c r="O15" s="155">
        <v>1.5</v>
      </c>
      <c r="P15" s="153">
        <v>8</v>
      </c>
      <c r="Q15" s="153" t="s">
        <v>350</v>
      </c>
      <c r="R15" s="154">
        <v>790385</v>
      </c>
      <c r="S15" s="155">
        <v>1.8</v>
      </c>
      <c r="T15" s="33">
        <v>8</v>
      </c>
    </row>
    <row r="16" spans="1:20" ht="12.75">
      <c r="A16" s="29" t="s">
        <v>351</v>
      </c>
      <c r="B16" s="30">
        <v>253605</v>
      </c>
      <c r="C16" s="122">
        <v>1.5</v>
      </c>
      <c r="D16" s="29">
        <v>9</v>
      </c>
      <c r="E16" s="29" t="s">
        <v>351</v>
      </c>
      <c r="F16" s="30">
        <v>532462</v>
      </c>
      <c r="G16" s="122">
        <v>0.6</v>
      </c>
      <c r="H16" s="29">
        <v>9</v>
      </c>
      <c r="I16" s="29" t="s">
        <v>351</v>
      </c>
      <c r="J16" s="30">
        <v>235004</v>
      </c>
      <c r="K16" s="122">
        <v>0.1</v>
      </c>
      <c r="L16" s="29">
        <v>9</v>
      </c>
      <c r="M16" s="29" t="s">
        <v>351</v>
      </c>
      <c r="N16" s="30">
        <v>1021071</v>
      </c>
      <c r="O16" s="122">
        <v>0.7</v>
      </c>
      <c r="P16" s="29">
        <v>9</v>
      </c>
      <c r="Q16" s="29" t="s">
        <v>351</v>
      </c>
      <c r="R16" s="30">
        <v>1483615</v>
      </c>
      <c r="S16" s="122">
        <v>0.8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352</v>
      </c>
      <c r="B19" s="30">
        <v>44401</v>
      </c>
      <c r="C19" s="122">
        <v>3.5</v>
      </c>
      <c r="D19" s="29">
        <v>10</v>
      </c>
      <c r="E19" s="29" t="s">
        <v>352</v>
      </c>
      <c r="F19" s="30">
        <v>93873</v>
      </c>
      <c r="G19" s="122">
        <v>1.8</v>
      </c>
      <c r="H19" s="29">
        <v>10</v>
      </c>
      <c r="I19" s="29" t="s">
        <v>352</v>
      </c>
      <c r="J19" s="30">
        <v>42194</v>
      </c>
      <c r="K19" s="122">
        <v>2.6</v>
      </c>
      <c r="L19" s="29">
        <v>10</v>
      </c>
      <c r="M19" s="29" t="s">
        <v>352</v>
      </c>
      <c r="N19" s="30">
        <v>180467</v>
      </c>
      <c r="O19" s="122">
        <v>2.4</v>
      </c>
      <c r="P19" s="29">
        <v>10</v>
      </c>
      <c r="Q19" s="29" t="s">
        <v>352</v>
      </c>
      <c r="R19" s="30">
        <v>271921</v>
      </c>
      <c r="S19" s="122">
        <v>2.8</v>
      </c>
      <c r="T19" s="29">
        <v>10</v>
      </c>
    </row>
    <row r="20" spans="1:20" ht="12.75">
      <c r="A20" s="29" t="s">
        <v>353</v>
      </c>
      <c r="B20" s="30">
        <v>45197</v>
      </c>
      <c r="C20" s="122">
        <v>0.8</v>
      </c>
      <c r="D20" s="29">
        <v>11</v>
      </c>
      <c r="E20" s="29" t="s">
        <v>353</v>
      </c>
      <c r="F20" s="30">
        <v>94783</v>
      </c>
      <c r="G20" s="122">
        <v>0.5</v>
      </c>
      <c r="H20" s="29">
        <v>11</v>
      </c>
      <c r="I20" s="29" t="s">
        <v>353</v>
      </c>
      <c r="J20" s="30">
        <v>41211</v>
      </c>
      <c r="K20" s="122">
        <v>0.3</v>
      </c>
      <c r="L20" s="29">
        <v>11</v>
      </c>
      <c r="M20" s="29" t="s">
        <v>353</v>
      </c>
      <c r="N20" s="30">
        <v>181191</v>
      </c>
      <c r="O20" s="122">
        <v>0.5</v>
      </c>
      <c r="P20" s="29">
        <v>11</v>
      </c>
      <c r="Q20" s="29" t="s">
        <v>353</v>
      </c>
      <c r="R20" s="30">
        <v>270721</v>
      </c>
      <c r="S20" s="122">
        <v>0.8</v>
      </c>
      <c r="T20" s="29">
        <v>11</v>
      </c>
    </row>
    <row r="21" spans="1:20" ht="13.5" thickBot="1">
      <c r="A21" s="29" t="s">
        <v>354</v>
      </c>
      <c r="B21" s="30">
        <v>42396</v>
      </c>
      <c r="C21" s="122">
        <v>2.1</v>
      </c>
      <c r="D21" s="29">
        <v>12</v>
      </c>
      <c r="E21" s="29" t="s">
        <v>354</v>
      </c>
      <c r="F21" s="30">
        <v>88028</v>
      </c>
      <c r="G21" s="122">
        <v>3.1</v>
      </c>
      <c r="H21" s="29">
        <v>12</v>
      </c>
      <c r="I21" s="29" t="s">
        <v>354</v>
      </c>
      <c r="J21" s="30">
        <v>38584</v>
      </c>
      <c r="K21" s="122">
        <v>2.4</v>
      </c>
      <c r="L21" s="29">
        <v>12</v>
      </c>
      <c r="M21" s="29" t="s">
        <v>354</v>
      </c>
      <c r="N21" s="30">
        <v>169008</v>
      </c>
      <c r="O21" s="122">
        <v>2.7</v>
      </c>
      <c r="P21" s="29">
        <v>12</v>
      </c>
      <c r="Q21" s="29" t="s">
        <v>354</v>
      </c>
      <c r="R21" s="30">
        <v>248860</v>
      </c>
      <c r="S21" s="122">
        <v>2.6</v>
      </c>
      <c r="T21" s="29">
        <v>12</v>
      </c>
    </row>
    <row r="22" spans="1:20" ht="12.75">
      <c r="A22" s="153" t="s">
        <v>355</v>
      </c>
      <c r="B22" s="154">
        <v>131994</v>
      </c>
      <c r="C22" s="155">
        <v>2.1</v>
      </c>
      <c r="D22" s="153">
        <v>13</v>
      </c>
      <c r="E22" s="153" t="s">
        <v>355</v>
      </c>
      <c r="F22" s="154">
        <v>276684</v>
      </c>
      <c r="G22" s="155">
        <v>1.7</v>
      </c>
      <c r="H22" s="153">
        <v>13</v>
      </c>
      <c r="I22" s="153" t="s">
        <v>355</v>
      </c>
      <c r="J22" s="154">
        <v>121989</v>
      </c>
      <c r="K22" s="155">
        <v>1.8</v>
      </c>
      <c r="L22" s="153">
        <v>13</v>
      </c>
      <c r="M22" s="153" t="s">
        <v>355</v>
      </c>
      <c r="N22" s="154">
        <v>530667</v>
      </c>
      <c r="O22" s="155">
        <v>1.8</v>
      </c>
      <c r="P22" s="153">
        <v>13</v>
      </c>
      <c r="Q22" s="153" t="s">
        <v>355</v>
      </c>
      <c r="R22" s="154">
        <v>791503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356</v>
      </c>
      <c r="B25" s="30">
        <v>44586</v>
      </c>
      <c r="C25" s="122">
        <v>2.5</v>
      </c>
      <c r="D25" s="29">
        <v>14</v>
      </c>
      <c r="E25" s="29" t="s">
        <v>356</v>
      </c>
      <c r="F25" s="30">
        <v>96090</v>
      </c>
      <c r="G25" s="122">
        <v>2.7</v>
      </c>
      <c r="H25" s="29">
        <v>14</v>
      </c>
      <c r="I25" s="29" t="s">
        <v>356</v>
      </c>
      <c r="J25" s="30">
        <v>41231</v>
      </c>
      <c r="K25" s="122">
        <v>2.2</v>
      </c>
      <c r="L25" s="29">
        <v>14</v>
      </c>
      <c r="M25" s="29" t="s">
        <v>356</v>
      </c>
      <c r="N25" s="30">
        <v>181908</v>
      </c>
      <c r="O25" s="122">
        <v>2.6</v>
      </c>
      <c r="P25" s="29">
        <v>14</v>
      </c>
      <c r="Q25" s="29" t="s">
        <v>356</v>
      </c>
      <c r="R25" s="30">
        <v>266955</v>
      </c>
      <c r="S25" s="122">
        <v>2.9</v>
      </c>
      <c r="T25" s="29">
        <v>14</v>
      </c>
    </row>
    <row r="26" spans="1:20" ht="12.75">
      <c r="A26" s="29" t="s">
        <v>357</v>
      </c>
      <c r="B26" s="30">
        <v>41891</v>
      </c>
      <c r="C26" s="122">
        <v>1.7</v>
      </c>
      <c r="D26" s="29">
        <v>15</v>
      </c>
      <c r="E26" s="29" t="s">
        <v>357</v>
      </c>
      <c r="F26" s="30">
        <v>86791</v>
      </c>
      <c r="G26" s="122">
        <v>0.3</v>
      </c>
      <c r="H26" s="29">
        <v>15</v>
      </c>
      <c r="I26" s="29" t="s">
        <v>357</v>
      </c>
      <c r="J26" s="30">
        <v>38305</v>
      </c>
      <c r="K26" s="122">
        <v>0.8</v>
      </c>
      <c r="L26" s="29">
        <v>15</v>
      </c>
      <c r="M26" s="29" t="s">
        <v>357</v>
      </c>
      <c r="N26" s="30">
        <v>166987</v>
      </c>
      <c r="O26" s="122">
        <v>0.8</v>
      </c>
      <c r="P26" s="29">
        <v>15</v>
      </c>
      <c r="Q26" s="29" t="s">
        <v>357</v>
      </c>
      <c r="R26" s="30">
        <v>242640</v>
      </c>
      <c r="S26" s="122">
        <v>1</v>
      </c>
      <c r="T26" s="29">
        <v>15</v>
      </c>
    </row>
    <row r="27" spans="1:20" ht="13.5" thickBot="1">
      <c r="A27" s="29" t="s">
        <v>358</v>
      </c>
      <c r="B27" s="30">
        <v>43691</v>
      </c>
      <c r="C27" s="122">
        <v>5.4</v>
      </c>
      <c r="D27" s="29">
        <v>16</v>
      </c>
      <c r="E27" s="29" t="s">
        <v>358</v>
      </c>
      <c r="F27" s="30">
        <v>91364</v>
      </c>
      <c r="G27" s="122">
        <v>4.4</v>
      </c>
      <c r="H27" s="29">
        <v>16</v>
      </c>
      <c r="I27" s="29" t="s">
        <v>358</v>
      </c>
      <c r="J27" s="30">
        <v>41239</v>
      </c>
      <c r="K27" s="122">
        <v>5</v>
      </c>
      <c r="L27" s="29">
        <v>16</v>
      </c>
      <c r="M27" s="29" t="s">
        <v>358</v>
      </c>
      <c r="N27" s="30">
        <v>176294</v>
      </c>
      <c r="O27" s="122">
        <v>4.8</v>
      </c>
      <c r="P27" s="29">
        <v>16</v>
      </c>
      <c r="Q27" s="29" t="s">
        <v>358</v>
      </c>
      <c r="R27" s="30">
        <v>253392</v>
      </c>
      <c r="S27" s="122">
        <v>5</v>
      </c>
      <c r="T27" s="29">
        <v>16</v>
      </c>
    </row>
    <row r="28" spans="1:20" ht="12.75">
      <c r="A28" s="153" t="s">
        <v>359</v>
      </c>
      <c r="B28" s="154">
        <v>130168</v>
      </c>
      <c r="C28" s="155">
        <v>3.2</v>
      </c>
      <c r="D28" s="153">
        <v>17</v>
      </c>
      <c r="E28" s="153" t="s">
        <v>359</v>
      </c>
      <c r="F28" s="154">
        <v>274245</v>
      </c>
      <c r="G28" s="155">
        <v>2.5</v>
      </c>
      <c r="H28" s="153">
        <v>17</v>
      </c>
      <c r="I28" s="153" t="s">
        <v>359</v>
      </c>
      <c r="J28" s="154">
        <v>120775</v>
      </c>
      <c r="K28" s="155">
        <v>2.7</v>
      </c>
      <c r="L28" s="153">
        <v>17</v>
      </c>
      <c r="M28" s="153" t="s">
        <v>359</v>
      </c>
      <c r="N28" s="154">
        <v>525189</v>
      </c>
      <c r="O28" s="155">
        <v>2.7</v>
      </c>
      <c r="P28" s="153">
        <v>17</v>
      </c>
      <c r="Q28" s="153" t="s">
        <v>359</v>
      </c>
      <c r="R28" s="154">
        <v>762988</v>
      </c>
      <c r="S28" s="155">
        <v>3</v>
      </c>
      <c r="T28" s="33">
        <v>17</v>
      </c>
    </row>
    <row r="29" spans="1:20" ht="13.5" thickBot="1">
      <c r="A29" s="163" t="s">
        <v>360</v>
      </c>
      <c r="B29" s="164">
        <v>262163</v>
      </c>
      <c r="C29" s="165">
        <v>2.6</v>
      </c>
      <c r="D29" s="163">
        <v>18</v>
      </c>
      <c r="E29" s="163" t="s">
        <v>360</v>
      </c>
      <c r="F29" s="164">
        <v>550929</v>
      </c>
      <c r="G29" s="165">
        <v>2.1</v>
      </c>
      <c r="H29" s="163">
        <v>18</v>
      </c>
      <c r="I29" s="163" t="s">
        <v>360</v>
      </c>
      <c r="J29" s="164">
        <v>242763</v>
      </c>
      <c r="K29" s="165">
        <v>2.2</v>
      </c>
      <c r="L29" s="163">
        <v>18</v>
      </c>
      <c r="M29" s="163" t="s">
        <v>360</v>
      </c>
      <c r="N29" s="164">
        <v>1055855</v>
      </c>
      <c r="O29" s="165">
        <v>2.3</v>
      </c>
      <c r="P29" s="163">
        <v>18</v>
      </c>
      <c r="Q29" s="163" t="s">
        <v>360</v>
      </c>
      <c r="R29" s="164">
        <v>1554490</v>
      </c>
      <c r="S29" s="165">
        <v>2.5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515768</v>
      </c>
      <c r="C32" s="158">
        <v>2.1</v>
      </c>
      <c r="D32" s="156">
        <v>19</v>
      </c>
      <c r="E32" s="156" t="s">
        <v>31</v>
      </c>
      <c r="F32" s="157">
        <v>1083391</v>
      </c>
      <c r="G32" s="158">
        <v>1.4</v>
      </c>
      <c r="H32" s="156">
        <v>19</v>
      </c>
      <c r="I32" s="156" t="s">
        <v>31</v>
      </c>
      <c r="J32" s="157">
        <v>477768</v>
      </c>
      <c r="K32" s="158">
        <v>1.2</v>
      </c>
      <c r="L32" s="156">
        <v>19</v>
      </c>
      <c r="M32" s="156" t="s">
        <v>31</v>
      </c>
      <c r="N32" s="157">
        <v>2076927</v>
      </c>
      <c r="O32" s="158">
        <v>1.5</v>
      </c>
      <c r="P32" s="156">
        <v>19</v>
      </c>
      <c r="Q32" s="156" t="s">
        <v>31</v>
      </c>
      <c r="R32" s="157">
        <v>3038106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339</v>
      </c>
      <c r="D35" s="53"/>
      <c r="E35" s="68" t="s">
        <v>107</v>
      </c>
      <c r="F35" s="101"/>
      <c r="G35" s="121" t="s">
        <v>339</v>
      </c>
      <c r="H35" s="53"/>
      <c r="I35" s="68" t="s">
        <v>120</v>
      </c>
      <c r="J35" s="101"/>
      <c r="K35" s="121" t="s">
        <v>339</v>
      </c>
      <c r="L35" s="53"/>
      <c r="M35" s="68" t="s">
        <v>363</v>
      </c>
      <c r="N35" s="101"/>
      <c r="O35" s="121" t="s">
        <v>339</v>
      </c>
      <c r="P35" s="53"/>
      <c r="Q35" s="68" t="s">
        <v>129</v>
      </c>
      <c r="R35" s="101"/>
      <c r="S35" s="121" t="s">
        <v>339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343</v>
      </c>
      <c r="B37" s="30">
        <v>40988</v>
      </c>
      <c r="C37" s="122">
        <v>5.4</v>
      </c>
      <c r="D37" s="29">
        <v>20</v>
      </c>
      <c r="E37" s="29" t="s">
        <v>343</v>
      </c>
      <c r="F37" s="30">
        <v>86451</v>
      </c>
      <c r="G37" s="122">
        <v>3.9</v>
      </c>
      <c r="H37" s="29">
        <v>20</v>
      </c>
      <c r="I37" s="29" t="s">
        <v>343</v>
      </c>
      <c r="J37" s="30">
        <v>38070</v>
      </c>
      <c r="K37" s="122">
        <v>5</v>
      </c>
      <c r="L37" s="29">
        <v>20</v>
      </c>
      <c r="M37" s="29" t="s">
        <v>343</v>
      </c>
      <c r="N37" s="30">
        <v>165509</v>
      </c>
      <c r="O37" s="122">
        <v>4.5</v>
      </c>
      <c r="P37" s="29">
        <v>20</v>
      </c>
      <c r="Q37" s="29" t="s">
        <v>343</v>
      </c>
      <c r="R37" s="30">
        <v>237314</v>
      </c>
      <c r="S37" s="122">
        <v>4.9</v>
      </c>
      <c r="T37" s="29">
        <v>20</v>
      </c>
    </row>
    <row r="38" spans="1:20" ht="12.75">
      <c r="A38" s="29" t="s">
        <v>344</v>
      </c>
      <c r="B38" s="30">
        <v>37796</v>
      </c>
      <c r="C38" s="122">
        <v>3.4</v>
      </c>
      <c r="D38" s="29">
        <v>21</v>
      </c>
      <c r="E38" s="29" t="s">
        <v>344</v>
      </c>
      <c r="F38" s="30">
        <v>81024</v>
      </c>
      <c r="G38" s="122">
        <v>2.6</v>
      </c>
      <c r="H38" s="29">
        <v>21</v>
      </c>
      <c r="I38" s="29" t="s">
        <v>344</v>
      </c>
      <c r="J38" s="30">
        <v>35489</v>
      </c>
      <c r="K38" s="122">
        <v>2.7</v>
      </c>
      <c r="L38" s="29">
        <v>21</v>
      </c>
      <c r="M38" s="29" t="s">
        <v>344</v>
      </c>
      <c r="N38" s="30">
        <v>154309</v>
      </c>
      <c r="O38" s="122">
        <v>2.8</v>
      </c>
      <c r="P38" s="29">
        <v>21</v>
      </c>
      <c r="Q38" s="29" t="s">
        <v>344</v>
      </c>
      <c r="R38" s="30">
        <v>221150</v>
      </c>
      <c r="S38" s="122">
        <v>2.8</v>
      </c>
      <c r="T38" s="29">
        <v>21</v>
      </c>
    </row>
    <row r="39" spans="1:20" ht="13.5" thickBot="1">
      <c r="A39" s="29" t="s">
        <v>345</v>
      </c>
      <c r="B39" s="30"/>
      <c r="C39" s="122"/>
      <c r="D39" s="29">
        <v>22</v>
      </c>
      <c r="E39" s="29" t="s">
        <v>345</v>
      </c>
      <c r="F39" s="30"/>
      <c r="G39" s="122"/>
      <c r="H39" s="29">
        <v>22</v>
      </c>
      <c r="I39" s="29" t="s">
        <v>345</v>
      </c>
      <c r="J39" s="30"/>
      <c r="K39" s="122"/>
      <c r="L39" s="29">
        <v>22</v>
      </c>
      <c r="M39" s="29" t="s">
        <v>345</v>
      </c>
      <c r="N39" s="30"/>
      <c r="O39" s="122"/>
      <c r="P39" s="29">
        <v>22</v>
      </c>
      <c r="Q39" s="29" t="s">
        <v>345</v>
      </c>
      <c r="R39" s="30"/>
      <c r="S39" s="122"/>
      <c r="T39" s="29">
        <v>22</v>
      </c>
    </row>
    <row r="40" spans="1:20" ht="12.75">
      <c r="A40" s="153" t="s">
        <v>346</v>
      </c>
      <c r="B40" s="154">
        <v>78784</v>
      </c>
      <c r="C40" s="155">
        <v>4.4</v>
      </c>
      <c r="D40" s="153">
        <v>23</v>
      </c>
      <c r="E40" s="153" t="s">
        <v>346</v>
      </c>
      <c r="F40" s="154">
        <v>167475</v>
      </c>
      <c r="G40" s="155">
        <v>3.3</v>
      </c>
      <c r="H40" s="153">
        <v>23</v>
      </c>
      <c r="I40" s="153" t="s">
        <v>346</v>
      </c>
      <c r="J40" s="154">
        <v>73559</v>
      </c>
      <c r="K40" s="155">
        <v>3.9</v>
      </c>
      <c r="L40" s="153">
        <v>23</v>
      </c>
      <c r="M40" s="153" t="s">
        <v>346</v>
      </c>
      <c r="N40" s="154">
        <v>319818</v>
      </c>
      <c r="O40" s="155">
        <v>3.7</v>
      </c>
      <c r="P40" s="153">
        <v>23</v>
      </c>
      <c r="Q40" s="153" t="s">
        <v>346</v>
      </c>
      <c r="R40" s="154">
        <v>458464</v>
      </c>
      <c r="S40" s="155">
        <v>3.9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347</v>
      </c>
      <c r="B43" s="30"/>
      <c r="C43" s="122"/>
      <c r="D43" s="29">
        <v>24</v>
      </c>
      <c r="E43" s="29" t="s">
        <v>347</v>
      </c>
      <c r="F43" s="30"/>
      <c r="G43" s="122"/>
      <c r="H43" s="29">
        <v>24</v>
      </c>
      <c r="I43" s="29" t="s">
        <v>347</v>
      </c>
      <c r="J43" s="30"/>
      <c r="K43" s="122"/>
      <c r="L43" s="29">
        <v>24</v>
      </c>
      <c r="M43" s="29" t="s">
        <v>347</v>
      </c>
      <c r="N43" s="30"/>
      <c r="O43" s="122"/>
      <c r="P43" s="29">
        <v>24</v>
      </c>
      <c r="Q43" s="29" t="s">
        <v>347</v>
      </c>
      <c r="R43" s="30"/>
      <c r="S43" s="122"/>
      <c r="T43" s="29">
        <v>24</v>
      </c>
    </row>
    <row r="44" spans="1:20" ht="12.75">
      <c r="A44" s="29" t="s">
        <v>348</v>
      </c>
      <c r="B44" s="30"/>
      <c r="C44" s="122"/>
      <c r="D44" s="29">
        <v>25</v>
      </c>
      <c r="E44" s="29" t="s">
        <v>348</v>
      </c>
      <c r="F44" s="30"/>
      <c r="G44" s="122"/>
      <c r="H44" s="29">
        <v>25</v>
      </c>
      <c r="I44" s="29" t="s">
        <v>348</v>
      </c>
      <c r="J44" s="30"/>
      <c r="K44" s="122"/>
      <c r="L44" s="29">
        <v>25</v>
      </c>
      <c r="M44" s="29" t="s">
        <v>348</v>
      </c>
      <c r="N44" s="30"/>
      <c r="O44" s="122"/>
      <c r="P44" s="29">
        <v>25</v>
      </c>
      <c r="Q44" s="29" t="s">
        <v>348</v>
      </c>
      <c r="R44" s="30"/>
      <c r="S44" s="122"/>
      <c r="T44" s="29">
        <v>25</v>
      </c>
    </row>
    <row r="45" spans="1:20" ht="13.5" thickBot="1">
      <c r="A45" s="29" t="s">
        <v>349</v>
      </c>
      <c r="B45" s="30"/>
      <c r="C45" s="122"/>
      <c r="D45" s="29">
        <v>26</v>
      </c>
      <c r="E45" s="29" t="s">
        <v>349</v>
      </c>
      <c r="F45" s="30"/>
      <c r="G45" s="122"/>
      <c r="H45" s="29">
        <v>26</v>
      </c>
      <c r="I45" s="29" t="s">
        <v>349</v>
      </c>
      <c r="J45" s="30"/>
      <c r="K45" s="122"/>
      <c r="L45" s="29">
        <v>26</v>
      </c>
      <c r="M45" s="29" t="s">
        <v>349</v>
      </c>
      <c r="N45" s="30"/>
      <c r="O45" s="122"/>
      <c r="P45" s="29">
        <v>26</v>
      </c>
      <c r="Q45" s="29" t="s">
        <v>349</v>
      </c>
      <c r="R45" s="30"/>
      <c r="S45" s="122"/>
      <c r="T45" s="29">
        <v>26</v>
      </c>
    </row>
    <row r="46" spans="1:20" ht="12.75">
      <c r="A46" s="153" t="s">
        <v>350</v>
      </c>
      <c r="B46" s="154">
        <v>0</v>
      </c>
      <c r="C46" s="155"/>
      <c r="D46" s="153">
        <v>27</v>
      </c>
      <c r="E46" s="153" t="s">
        <v>350</v>
      </c>
      <c r="F46" s="154">
        <v>0</v>
      </c>
      <c r="G46" s="155"/>
      <c r="H46" s="153">
        <v>27</v>
      </c>
      <c r="I46" s="153" t="s">
        <v>350</v>
      </c>
      <c r="J46" s="154">
        <v>0</v>
      </c>
      <c r="K46" s="155"/>
      <c r="L46" s="153">
        <v>27</v>
      </c>
      <c r="M46" s="153" t="s">
        <v>350</v>
      </c>
      <c r="N46" s="154">
        <v>0</v>
      </c>
      <c r="O46" s="155"/>
      <c r="P46" s="153">
        <v>27</v>
      </c>
      <c r="Q46" s="153" t="s">
        <v>350</v>
      </c>
      <c r="R46" s="154">
        <v>0</v>
      </c>
      <c r="S46" s="155"/>
      <c r="T46" s="33">
        <v>27</v>
      </c>
    </row>
    <row r="47" spans="1:20" ht="12.75">
      <c r="A47" s="29" t="s">
        <v>351</v>
      </c>
      <c r="B47" s="30">
        <v>78784</v>
      </c>
      <c r="C47" s="122">
        <v>4.4</v>
      </c>
      <c r="D47" s="29">
        <v>28</v>
      </c>
      <c r="E47" s="29" t="s">
        <v>351</v>
      </c>
      <c r="F47" s="30">
        <v>167475</v>
      </c>
      <c r="G47" s="122">
        <v>3.3</v>
      </c>
      <c r="H47" s="29">
        <v>28</v>
      </c>
      <c r="I47" s="29" t="s">
        <v>351</v>
      </c>
      <c r="J47" s="30">
        <v>73559</v>
      </c>
      <c r="K47" s="122">
        <v>3.9</v>
      </c>
      <c r="L47" s="29">
        <v>28</v>
      </c>
      <c r="M47" s="29" t="s">
        <v>351</v>
      </c>
      <c r="N47" s="30">
        <v>319818</v>
      </c>
      <c r="O47" s="122">
        <v>3.7</v>
      </c>
      <c r="P47" s="29">
        <v>28</v>
      </c>
      <c r="Q47" s="29" t="s">
        <v>351</v>
      </c>
      <c r="R47" s="30">
        <v>458464</v>
      </c>
      <c r="S47" s="122">
        <v>3.9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352</v>
      </c>
      <c r="B50" s="30"/>
      <c r="C50" s="122"/>
      <c r="D50" s="29">
        <v>29</v>
      </c>
      <c r="E50" s="29" t="s">
        <v>352</v>
      </c>
      <c r="F50" s="30"/>
      <c r="G50" s="122"/>
      <c r="H50" s="29">
        <v>29</v>
      </c>
      <c r="I50" s="29" t="s">
        <v>352</v>
      </c>
      <c r="J50" s="30"/>
      <c r="K50" s="122"/>
      <c r="L50" s="29">
        <v>29</v>
      </c>
      <c r="M50" s="29" t="s">
        <v>352</v>
      </c>
      <c r="N50" s="30"/>
      <c r="O50" s="122"/>
      <c r="P50" s="29">
        <v>29</v>
      </c>
      <c r="Q50" s="29" t="s">
        <v>352</v>
      </c>
      <c r="R50" s="30"/>
      <c r="S50" s="122"/>
      <c r="T50" s="29">
        <v>29</v>
      </c>
    </row>
    <row r="51" spans="1:20" ht="12.75">
      <c r="A51" s="29" t="s">
        <v>353</v>
      </c>
      <c r="B51" s="30"/>
      <c r="C51" s="122"/>
      <c r="D51" s="29">
        <v>30</v>
      </c>
      <c r="E51" s="29" t="s">
        <v>353</v>
      </c>
      <c r="F51" s="30"/>
      <c r="G51" s="122"/>
      <c r="H51" s="29">
        <v>30</v>
      </c>
      <c r="I51" s="29" t="s">
        <v>353</v>
      </c>
      <c r="J51" s="30"/>
      <c r="K51" s="122"/>
      <c r="L51" s="29">
        <v>30</v>
      </c>
      <c r="M51" s="29" t="s">
        <v>353</v>
      </c>
      <c r="N51" s="30"/>
      <c r="O51" s="122"/>
      <c r="P51" s="29">
        <v>30</v>
      </c>
      <c r="Q51" s="29" t="s">
        <v>353</v>
      </c>
      <c r="R51" s="30"/>
      <c r="S51" s="122"/>
      <c r="T51" s="29">
        <v>30</v>
      </c>
    </row>
    <row r="52" spans="1:20" ht="13.5" thickBot="1">
      <c r="A52" s="29" t="s">
        <v>354</v>
      </c>
      <c r="B52" s="30"/>
      <c r="C52" s="122"/>
      <c r="D52" s="29">
        <v>31</v>
      </c>
      <c r="E52" s="29" t="s">
        <v>354</v>
      </c>
      <c r="F52" s="30"/>
      <c r="G52" s="122"/>
      <c r="H52" s="29">
        <v>31</v>
      </c>
      <c r="I52" s="29" t="s">
        <v>354</v>
      </c>
      <c r="J52" s="30"/>
      <c r="K52" s="122"/>
      <c r="L52" s="29">
        <v>31</v>
      </c>
      <c r="M52" s="29" t="s">
        <v>354</v>
      </c>
      <c r="N52" s="30"/>
      <c r="O52" s="122"/>
      <c r="P52" s="29">
        <v>31</v>
      </c>
      <c r="Q52" s="29" t="s">
        <v>354</v>
      </c>
      <c r="R52" s="30"/>
      <c r="S52" s="122"/>
      <c r="T52" s="29">
        <v>31</v>
      </c>
    </row>
    <row r="53" spans="1:20" ht="12.75">
      <c r="A53" s="153" t="s">
        <v>355</v>
      </c>
      <c r="B53" s="154">
        <v>0</v>
      </c>
      <c r="C53" s="155"/>
      <c r="D53" s="153">
        <v>32</v>
      </c>
      <c r="E53" s="153" t="s">
        <v>355</v>
      </c>
      <c r="F53" s="154">
        <v>0</v>
      </c>
      <c r="G53" s="155"/>
      <c r="H53" s="153">
        <v>32</v>
      </c>
      <c r="I53" s="153" t="s">
        <v>355</v>
      </c>
      <c r="J53" s="154">
        <v>0</v>
      </c>
      <c r="K53" s="155"/>
      <c r="L53" s="153">
        <v>32</v>
      </c>
      <c r="M53" s="153" t="s">
        <v>355</v>
      </c>
      <c r="N53" s="154">
        <v>0</v>
      </c>
      <c r="O53" s="155"/>
      <c r="P53" s="153">
        <v>32</v>
      </c>
      <c r="Q53" s="153" t="s">
        <v>355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356</v>
      </c>
      <c r="B56" s="30"/>
      <c r="C56" s="122"/>
      <c r="D56" s="29">
        <v>33</v>
      </c>
      <c r="E56" s="29" t="s">
        <v>356</v>
      </c>
      <c r="F56" s="30"/>
      <c r="G56" s="122"/>
      <c r="H56" s="29">
        <v>33</v>
      </c>
      <c r="I56" s="29" t="s">
        <v>356</v>
      </c>
      <c r="J56" s="30"/>
      <c r="K56" s="122"/>
      <c r="L56" s="29">
        <v>33</v>
      </c>
      <c r="M56" s="29" t="s">
        <v>356</v>
      </c>
      <c r="N56" s="30"/>
      <c r="O56" s="122"/>
      <c r="P56" s="29">
        <v>33</v>
      </c>
      <c r="Q56" s="29" t="s">
        <v>356</v>
      </c>
      <c r="R56" s="30"/>
      <c r="S56" s="122"/>
      <c r="T56" s="29">
        <v>33</v>
      </c>
    </row>
    <row r="57" spans="1:20" ht="12.75">
      <c r="A57" s="29" t="s">
        <v>357</v>
      </c>
      <c r="B57" s="30"/>
      <c r="C57" s="122"/>
      <c r="D57" s="29">
        <v>34</v>
      </c>
      <c r="E57" s="29" t="s">
        <v>357</v>
      </c>
      <c r="F57" s="30"/>
      <c r="G57" s="122"/>
      <c r="H57" s="29">
        <v>34</v>
      </c>
      <c r="I57" s="29" t="s">
        <v>357</v>
      </c>
      <c r="J57" s="30"/>
      <c r="K57" s="122"/>
      <c r="L57" s="29">
        <v>34</v>
      </c>
      <c r="M57" s="29" t="s">
        <v>357</v>
      </c>
      <c r="N57" s="30"/>
      <c r="O57" s="122"/>
      <c r="P57" s="29">
        <v>34</v>
      </c>
      <c r="Q57" s="29" t="s">
        <v>357</v>
      </c>
      <c r="R57" s="30"/>
      <c r="S57" s="122"/>
      <c r="T57" s="29">
        <v>34</v>
      </c>
    </row>
    <row r="58" spans="1:20" ht="13.5" thickBot="1">
      <c r="A58" s="29" t="s">
        <v>358</v>
      </c>
      <c r="B58" s="30"/>
      <c r="C58" s="122"/>
      <c r="D58" s="29">
        <v>35</v>
      </c>
      <c r="E58" s="29" t="s">
        <v>358</v>
      </c>
      <c r="F58" s="30"/>
      <c r="G58" s="122"/>
      <c r="H58" s="29">
        <v>35</v>
      </c>
      <c r="I58" s="29" t="s">
        <v>358</v>
      </c>
      <c r="J58" s="30"/>
      <c r="K58" s="122"/>
      <c r="L58" s="29">
        <v>35</v>
      </c>
      <c r="M58" s="29" t="s">
        <v>358</v>
      </c>
      <c r="N58" s="30"/>
      <c r="O58" s="122"/>
      <c r="P58" s="29">
        <v>35</v>
      </c>
      <c r="Q58" s="29" t="s">
        <v>358</v>
      </c>
      <c r="R58" s="30"/>
      <c r="S58" s="122"/>
      <c r="T58" s="29">
        <v>35</v>
      </c>
    </row>
    <row r="59" spans="1:20" ht="12.75">
      <c r="A59" s="153" t="s">
        <v>359</v>
      </c>
      <c r="B59" s="154">
        <v>0</v>
      </c>
      <c r="C59" s="155"/>
      <c r="D59" s="153">
        <v>36</v>
      </c>
      <c r="E59" s="153" t="s">
        <v>359</v>
      </c>
      <c r="F59" s="154">
        <v>0</v>
      </c>
      <c r="G59" s="155"/>
      <c r="H59" s="153">
        <v>36</v>
      </c>
      <c r="I59" s="153" t="s">
        <v>359</v>
      </c>
      <c r="J59" s="154">
        <v>0</v>
      </c>
      <c r="K59" s="155"/>
      <c r="L59" s="153">
        <v>36</v>
      </c>
      <c r="M59" s="153" t="s">
        <v>359</v>
      </c>
      <c r="N59" s="154">
        <v>0</v>
      </c>
      <c r="O59" s="155"/>
      <c r="P59" s="153">
        <v>36</v>
      </c>
      <c r="Q59" s="153" t="s">
        <v>359</v>
      </c>
      <c r="R59" s="154">
        <v>0</v>
      </c>
      <c r="S59" s="155"/>
      <c r="T59" s="33">
        <v>36</v>
      </c>
    </row>
    <row r="60" spans="1:20" ht="12.75">
      <c r="A60" s="29" t="s">
        <v>360</v>
      </c>
      <c r="B60" s="30">
        <v>0</v>
      </c>
      <c r="C60" s="122"/>
      <c r="D60" s="29">
        <v>37</v>
      </c>
      <c r="E60" s="29" t="s">
        <v>360</v>
      </c>
      <c r="F60" s="30">
        <v>0</v>
      </c>
      <c r="G60" s="122"/>
      <c r="H60" s="29">
        <v>37</v>
      </c>
      <c r="I60" s="29" t="s">
        <v>360</v>
      </c>
      <c r="J60" s="30">
        <v>0</v>
      </c>
      <c r="K60" s="122"/>
      <c r="L60" s="29">
        <v>37</v>
      </c>
      <c r="M60" s="29" t="s">
        <v>360</v>
      </c>
      <c r="N60" s="30">
        <v>0</v>
      </c>
      <c r="O60" s="122"/>
      <c r="P60" s="29">
        <v>37</v>
      </c>
      <c r="Q60" s="29" t="s">
        <v>360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78784</v>
      </c>
      <c r="C63" s="158">
        <v>4.4</v>
      </c>
      <c r="D63" s="156">
        <v>38</v>
      </c>
      <c r="E63" s="156" t="s">
        <v>31</v>
      </c>
      <c r="F63" s="157">
        <v>167475</v>
      </c>
      <c r="G63" s="158">
        <v>3.3</v>
      </c>
      <c r="H63" s="156">
        <v>38</v>
      </c>
      <c r="I63" s="156" t="s">
        <v>31</v>
      </c>
      <c r="J63" s="157">
        <v>73559</v>
      </c>
      <c r="K63" s="158">
        <v>3.9</v>
      </c>
      <c r="L63" s="156">
        <v>38</v>
      </c>
      <c r="M63" s="156" t="s">
        <v>31</v>
      </c>
      <c r="N63" s="157">
        <v>319818</v>
      </c>
      <c r="O63" s="158">
        <v>3.7</v>
      </c>
      <c r="P63" s="156">
        <v>38</v>
      </c>
      <c r="Q63" s="156" t="s">
        <v>31</v>
      </c>
      <c r="R63" s="157">
        <v>458464</v>
      </c>
      <c r="S63" s="158">
        <v>3.9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A1" sqref="A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364</v>
      </c>
      <c r="N1" s="15" t="s">
        <v>365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2967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2969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2972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2971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2975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2979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2983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2988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2987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2989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2986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2985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3039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3050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3056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2015-04-23T15:52:07Z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