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<sst xmlns="http://schemas.openxmlformats.org/spreadsheetml/2006/main" count="3069" uniqueCount="903">
  <si>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</si>
  <si>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</si>
  <si>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</si>
  <si>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</si>
  <si>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</si>
  <si>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</si>
  <si>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</si>
  <si>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</si>
  <si>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</si>
  <si>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</si>
  <si>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</si>
  <si>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</si>
  <si>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</si>
  <si>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</si>
  <si>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</si>
  <si>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</si>
  <si>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</si>
  <si>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</si>
  <si>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</si>
  <si>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</si>
  <si>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</si>
  <si>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</si>
  <si>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</si>
  <si>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</si>
  <si>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</si>
  <si>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</si>
  <si>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</si>
  <si>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</si>
  <si>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</si>
  <si>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</si>
  <si>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</si>
  <si>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</si>
  <si>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</si>
  <si>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</si>
  <si>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</si>
  <si>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</si>
  <si>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</si>
  <si>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</si>
  <si>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</si>
  <si>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</si>
  <si>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</si>
  <si>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</si>
  <si>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</si>
  <si>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</si>
  <si>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</si>
  <si>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</si>
  <si>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</si>
  <si>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</si>
  <si>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</si>
  <si>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</si>
  <si>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</si>
  <si>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</si>
  <si>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</si>
  <si>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</si>
  <si>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</si>
  <si>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</si>
  <si>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</si>
  <si>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</si>
  <si>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</si>
  <si>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18.4</t>
  </si>
  <si>
    <t>16.9</t>
  </si>
  <si>
    <t>20.8</t>
  </si>
  <si>
    <t>21.5</t>
  </si>
  <si>
    <t>22.8</t>
  </si>
  <si>
    <t>22.9</t>
  </si>
  <si>
    <t>25.1</t>
  </si>
  <si>
    <t>23.8</t>
  </si>
  <si>
    <t>21.3</t>
  </si>
  <si>
    <t>22.1</t>
  </si>
  <si>
    <t>20.7</t>
  </si>
  <si>
    <t>21.0</t>
  </si>
  <si>
    <t>Rural Other Arterial</t>
  </si>
  <si>
    <t>27.1</t>
  </si>
  <si>
    <t>25.7</t>
  </si>
  <si>
    <t>30.9</t>
  </si>
  <si>
    <t>31.3</t>
  </si>
  <si>
    <t>33.3</t>
  </si>
  <si>
    <t>33.8</t>
  </si>
  <si>
    <t>36.1</t>
  </si>
  <si>
    <t>34.8</t>
  </si>
  <si>
    <t>32.3</t>
  </si>
  <si>
    <t>33.5</t>
  </si>
  <si>
    <t>30.3</t>
  </si>
  <si>
    <t>30.6</t>
  </si>
  <si>
    <t>Other Rural</t>
  </si>
  <si>
    <t>24.9</t>
  </si>
  <si>
    <t>23.0</t>
  </si>
  <si>
    <t>28.1</t>
  </si>
  <si>
    <t>29.2</t>
  </si>
  <si>
    <t>30.7</t>
  </si>
  <si>
    <t>32.1</t>
  </si>
  <si>
    <t>31.0</t>
  </si>
  <si>
    <t>28.7</t>
  </si>
  <si>
    <t>30.0</t>
  </si>
  <si>
    <t>26.7</t>
  </si>
  <si>
    <t>Urban Interstate</t>
  </si>
  <si>
    <t>43.6</t>
  </si>
  <si>
    <t>40.1</t>
  </si>
  <si>
    <t>47.8</t>
  </si>
  <si>
    <t>48.1</t>
  </si>
  <si>
    <t>50.0</t>
  </si>
  <si>
    <t>50.9</t>
  </si>
  <si>
    <t>49.3</t>
  </si>
  <si>
    <t>49.6</t>
  </si>
  <si>
    <t>47.1</t>
  </si>
  <si>
    <t>48.9</t>
  </si>
  <si>
    <t>47.0</t>
  </si>
  <si>
    <t>49.0</t>
  </si>
  <si>
    <t>Urban Other Arterial</t>
  </si>
  <si>
    <t>89.3</t>
  </si>
  <si>
    <t>83.6</t>
  </si>
  <si>
    <t>97.8</t>
  </si>
  <si>
    <t>98.7</t>
  </si>
  <si>
    <t>100.1</t>
  </si>
  <si>
    <t>98.3</t>
  </si>
  <si>
    <t>100.7</t>
  </si>
  <si>
    <t>99.8</t>
  </si>
  <si>
    <t>94.4</t>
  </si>
  <si>
    <t>101.3</t>
  </si>
  <si>
    <t>92.6</t>
  </si>
  <si>
    <t>97.5</t>
  </si>
  <si>
    <t>Other Urban</t>
  </si>
  <si>
    <t>41.5</t>
  </si>
  <si>
    <t>38.6</t>
  </si>
  <si>
    <t>45.4</t>
  </si>
  <si>
    <t>46.3</t>
  </si>
  <si>
    <t>46.0</t>
  </si>
  <si>
    <t>47.6</t>
  </si>
  <si>
    <t>45.9</t>
  </si>
  <si>
    <t>43.7</t>
  </si>
  <si>
    <t>45.6</t>
  </si>
  <si>
    <t>43.2</t>
  </si>
  <si>
    <t>45.2</t>
  </si>
  <si>
    <t>All Systems</t>
  </si>
  <si>
    <t>244.7</t>
  </si>
  <si>
    <t>227.8</t>
  </si>
  <si>
    <t>270.7</t>
  </si>
  <si>
    <t>275.1</t>
  </si>
  <si>
    <t>283.7</t>
  </si>
  <si>
    <t>282.6</t>
  </si>
  <si>
    <t>291.0</t>
  </si>
  <si>
    <t>285.0</t>
  </si>
  <si>
    <t>267.4</t>
  </si>
  <si>
    <t>281.4</t>
  </si>
  <si>
    <t>260.5</t>
  </si>
  <si>
    <t>270.4</t>
  </si>
  <si>
    <t>2019 Individual Monthly Vehicle-Miles of Travel in Billions</t>
  </si>
  <si>
    <t>18.7</t>
  </si>
  <si>
    <t>20.9</t>
  </si>
  <si>
    <t>23.2</t>
  </si>
  <si>
    <t>25.4</t>
  </si>
  <si>
    <t>24.2</t>
  </si>
  <si>
    <t>22.4</t>
  </si>
  <si>
    <t>20.5</t>
  </si>
  <si>
    <t>21.7</t>
  </si>
  <si>
    <t>27.6</t>
  </si>
  <si>
    <t>33.6</t>
  </si>
  <si>
    <t>33.9</t>
  </si>
  <si>
    <t>36.7</t>
  </si>
  <si>
    <t>35.2</t>
  </si>
  <si>
    <t>32.9</t>
  </si>
  <si>
    <t>34.0</t>
  </si>
  <si>
    <t>28.0</t>
  </si>
  <si>
    <t>30.5</t>
  </si>
  <si>
    <t>32.7</t>
  </si>
  <si>
    <t>31.4</t>
  </si>
  <si>
    <t>30.4</t>
  </si>
  <si>
    <t>26.8</t>
  </si>
  <si>
    <t>27.5</t>
  </si>
  <si>
    <t>44.0</t>
  </si>
  <si>
    <t>39.8</t>
  </si>
  <si>
    <t>50.4</t>
  </si>
  <si>
    <t>50.6</t>
  </si>
  <si>
    <t>49.8</t>
  </si>
  <si>
    <t>48.0</t>
  </si>
  <si>
    <t>49.4</t>
  </si>
  <si>
    <t>49.7</t>
  </si>
  <si>
    <t>90.4</t>
  </si>
  <si>
    <t>83.0</t>
  </si>
  <si>
    <t>97.9</t>
  </si>
  <si>
    <t>100.6</t>
  </si>
  <si>
    <t>102.5</t>
  </si>
  <si>
    <t>100.0</t>
  </si>
  <si>
    <t>95.8</t>
  </si>
  <si>
    <t>101.8</t>
  </si>
  <si>
    <t>92.4</t>
  </si>
  <si>
    <t>98.1</t>
  </si>
  <si>
    <t>42.5</t>
  </si>
  <si>
    <t>38.7</t>
  </si>
  <si>
    <t>45.7</t>
  </si>
  <si>
    <t>47.7</t>
  </si>
  <si>
    <t>48.5</t>
  </si>
  <si>
    <t>46.2</t>
  </si>
  <si>
    <t>44.5</t>
  </si>
  <si>
    <t>43.3</t>
  </si>
  <si>
    <t>248.4</t>
  </si>
  <si>
    <t>226.8</t>
  </si>
  <si>
    <t>271.7</t>
  </si>
  <si>
    <t>281.6</t>
  </si>
  <si>
    <t>286.3</t>
  </si>
  <si>
    <t>281.3</t>
  </si>
  <si>
    <t>295.7</t>
  </si>
  <si>
    <t>286.9</t>
  </si>
  <si>
    <t>272.0</t>
  </si>
  <si>
    <t>284.2</t>
  </si>
  <si>
    <t>260.3</t>
  </si>
  <si>
    <t>273.8</t>
  </si>
  <si>
    <t>* Percent Change In Individual Monthly Travel 2018 vs. 2019</t>
  </si>
  <si>
    <t>1.9</t>
  </si>
  <si>
    <t>0.0</t>
  </si>
  <si>
    <t>0.9</t>
  </si>
  <si>
    <t>2.8</t>
  </si>
  <si>
    <t>1.8</t>
  </si>
  <si>
    <t>0.6</t>
  </si>
  <si>
    <t>1.1</t>
  </si>
  <si>
    <t>1.5</t>
  </si>
  <si>
    <t>1.3</t>
  </si>
  <si>
    <t>-1.4</t>
  </si>
  <si>
    <t>3.1</t>
  </si>
  <si>
    <t>2.0</t>
  </si>
  <si>
    <t>-0.1</t>
  </si>
  <si>
    <t>0.5</t>
  </si>
  <si>
    <t>3.3</t>
  </si>
  <si>
    <t>0.1</t>
  </si>
  <si>
    <t>1.2</t>
  </si>
  <si>
    <t>1.4</t>
  </si>
  <si>
    <t>2.2</t>
  </si>
  <si>
    <t>0.8</t>
  </si>
  <si>
    <t>-0.8</t>
  </si>
  <si>
    <t>-0.3</t>
  </si>
  <si>
    <t>0.4</t>
  </si>
  <si>
    <t>-0.7</t>
  </si>
  <si>
    <t>1.0</t>
  </si>
  <si>
    <t>0.7</t>
  </si>
  <si>
    <t>1.7</t>
  </si>
  <si>
    <t>-0.6</t>
  </si>
  <si>
    <t>0.2</t>
  </si>
  <si>
    <t>-0.2</t>
  </si>
  <si>
    <t>2.4</t>
  </si>
  <si>
    <t>3.0</t>
  </si>
  <si>
    <t>1.6</t>
  </si>
  <si>
    <t>0.3</t>
  </si>
  <si>
    <t>-0.4</t>
  </si>
  <si>
    <t>-0.5</t>
  </si>
  <si>
    <t>Table - 2. Estimated Cumulative Monthly Motor Vehicle Travel in the United States**</t>
  </si>
  <si>
    <t>2018 Cumulative Monthly Vehicle-Miles of Travel in Billions</t>
  </si>
  <si>
    <t>56.0</t>
  </si>
  <si>
    <t>77.5</t>
  </si>
  <si>
    <t>100.2</t>
  </si>
  <si>
    <t>123.1</t>
  </si>
  <si>
    <t>148.2</t>
  </si>
  <si>
    <t>172.1</t>
  </si>
  <si>
    <t>193.4</t>
  </si>
  <si>
    <t>215.5</t>
  </si>
  <si>
    <t>236.2</t>
  </si>
  <si>
    <t>257.2</t>
  </si>
  <si>
    <t>52.8</t>
  </si>
  <si>
    <t>114.9</t>
  </si>
  <si>
    <t>182.0</t>
  </si>
  <si>
    <t>218.1</t>
  </si>
  <si>
    <t>252.9</t>
  </si>
  <si>
    <t>285.2</t>
  </si>
  <si>
    <t>318.7</t>
  </si>
  <si>
    <t>348.9</t>
  </si>
  <si>
    <t>379.5</t>
  </si>
  <si>
    <t>47.9</t>
  </si>
  <si>
    <t>75.9</t>
  </si>
  <si>
    <t>105.2</t>
  </si>
  <si>
    <t>135.7</t>
  </si>
  <si>
    <t>166.5</t>
  </si>
  <si>
    <t>198.6</t>
  </si>
  <si>
    <t>229.6</t>
  </si>
  <si>
    <t>258.3</t>
  </si>
  <si>
    <t>288.3</t>
  </si>
  <si>
    <t>314.9</t>
  </si>
  <si>
    <t>342.0</t>
  </si>
  <si>
    <t>83.7</t>
  </si>
  <si>
    <t>131.5</t>
  </si>
  <si>
    <t>179.6</t>
  </si>
  <si>
    <t>229.5</t>
  </si>
  <si>
    <t>280.4</t>
  </si>
  <si>
    <t>329.7</t>
  </si>
  <si>
    <t>379.4</t>
  </si>
  <si>
    <t>426.5</t>
  </si>
  <si>
    <t>475.4</t>
  </si>
  <si>
    <t>522.4</t>
  </si>
  <si>
    <t>571.4</t>
  </si>
  <si>
    <t>172.9</t>
  </si>
  <si>
    <t>369.4</t>
  </si>
  <si>
    <t>469.5</t>
  </si>
  <si>
    <t>567.8</t>
  </si>
  <si>
    <t>668.5</t>
  </si>
  <si>
    <t>768.3</t>
  </si>
  <si>
    <t>862.7</t>
  </si>
  <si>
    <t>964.0</t>
  </si>
  <si>
    <t>1056.6</t>
  </si>
  <si>
    <t>1154.2</t>
  </si>
  <si>
    <t>80.1</t>
  </si>
  <si>
    <t>125.5</t>
  </si>
  <si>
    <t>171.8</t>
  </si>
  <si>
    <t>218.9</t>
  </si>
  <si>
    <t>264.9</t>
  </si>
  <si>
    <t>312.5</t>
  </si>
  <si>
    <t>358.4</t>
  </si>
  <si>
    <t>402.0</t>
  </si>
  <si>
    <t>447.6</t>
  </si>
  <si>
    <t>490.8</t>
  </si>
  <si>
    <t>536.0</t>
  </si>
  <si>
    <t>472.5</t>
  </si>
  <si>
    <t>743.2</t>
  </si>
  <si>
    <t>1018.3</t>
  </si>
  <si>
    <t>1302.0</t>
  </si>
  <si>
    <t>1584.7</t>
  </si>
  <si>
    <t>1875.7</t>
  </si>
  <si>
    <t>2160.7</t>
  </si>
  <si>
    <t>2428.1</t>
  </si>
  <si>
    <t>2709.5</t>
  </si>
  <si>
    <t>2970.0</t>
  </si>
  <si>
    <t>3240.3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</si>
  <si>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</si>
  <si>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</si>
  <si>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</si>
  <si>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</si>
  <si>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</si>
  <si>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</si>
  <si>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</si>
  <si>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</si>
  <si>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</si>
  <si>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</si>
  <si>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</si>
  <si>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</si>
  <si>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</si>
  <si>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</si>
  <si>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</si>
  <si>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</si>
  <si>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</si>
  <si>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288.9</t>
  </si>
  <si>
    <t>322.8</t>
  </si>
  <si>
    <t>353.1</t>
  </si>
  <si>
    <t>384.4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</si>
  <si>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</si>
  <si>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</si>
  <si>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</si>
  <si>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</si>
  <si>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</si>
  <si>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</si>
  <si>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</si>
  <si>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</si>
  <si>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345.2</t>
  </si>
  <si>
    <t>83.8</t>
  </si>
  <si>
    <t>131.9</t>
  </si>
  <si>
    <t>180.9</t>
  </si>
  <si>
    <t>281.8</t>
  </si>
  <si>
    <t>331.8</t>
  </si>
  <si>
    <t>381.6</t>
  </si>
  <si>
    <t>429.6</t>
  </si>
  <si>
    <t>479.0</t>
  </si>
  <si>
    <t>526.1</t>
  </si>
  <si>
    <t>575.8</t>
  </si>
  <si>
    <t>173.5</t>
  </si>
  <si>
    <t>271.4</t>
  </si>
  <si>
    <t>372.0</t>
  </si>
  <si>
    <t>472.6</t>
  </si>
  <si>
    <t>570.1</t>
  </si>
  <si>
    <t>672.6</t>
  </si>
  <si>
    <t>772.6</t>
  </si>
  <si>
    <t>868.4</t>
  </si>
  <si>
    <t>970.2</t>
  </si>
  <si>
    <t>1062.5</t>
  </si>
  <si>
    <t>1160.6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</si>
  <si>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</si>
  <si>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</si>
  <si>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</si>
  <si>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</si>
  <si>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</si>
  <si>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</si>
  <si>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</si>
  <si>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</si>
  <si>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</si>
  <si>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</si>
  <si>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542.7</t>
  </si>
  <si>
    <t>475.2</t>
  </si>
  <si>
    <t>746.9</t>
  </si>
  <si>
    <t>1028.5</t>
  </si>
  <si>
    <t>1314.8</t>
  </si>
  <si>
    <t>1596.1</t>
  </si>
  <si>
    <t>1891.9</t>
  </si>
  <si>
    <t>2178.7</t>
  </si>
  <si>
    <t>2450.7</t>
  </si>
  <si>
    <t>2734.9</t>
  </si>
  <si>
    <t>2995.2</t>
  </si>
  <si>
    <t>3269.1</t>
  </si>
  <si>
    <t>* Percent Change In Cumulative Monthly Travel 2018 vs. 2019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</si>
  <si>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</si>
  <si>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</si>
  <si>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</si>
  <si>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</si>
  <si>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</si>
  <si>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</si>
  <si>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</si>
  <si>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</si>
  <si>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</si>
  <si>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</si>
  <si>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</si>
  <si>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</si>
  <si>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</si>
  <si>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</si>
  <si>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</si>
  <si>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</si>
  <si>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</si>
  <si>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</si>
  <si>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</si>
  <si>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</si>
  <si>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</si>
  <si>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</si>
  <si>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</si>
  <si>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</si>
  <si>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</si>
  <si>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</si>
  <si>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</si>
  <si>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</si>
  <si>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</si>
  <si>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</si>
  <si>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</si>
  <si>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</si>
  <si>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</si>
  <si>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</si>
  <si>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</si>
  <si>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</si>
  <si>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</si>
  <si>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</si>
  <si>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</si>
  <si>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</si>
  <si>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</si>
  <si>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</si>
  <si>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</si>
  <si>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</si>
  <si>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</si>
  <si>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</si>
  <si>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</si>
  <si>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</si>
  <si>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</si>
  <si>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</si>
  <si>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</si>
  <si>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</si>
  <si>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</si>
  <si>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</si>
  <si>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</si>
  <si>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</si>
  <si>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</si>
  <si>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</si>
  <si>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</si>
  <si>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</si>
  <si>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</si>
  <si>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</si>
  <si>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</si>
  <si>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</si>
  <si>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</si>
  <si>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</si>
  <si>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</si>
  <si>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</si>
  <si>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</si>
  <si>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</si>
  <si>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</si>
  <si>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</si>
  <si>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</si>
  <si>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</si>
  <si>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</si>
  <si>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</si>
  <si>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</si>
  <si>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</si>
  <si>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</si>
  <si>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</si>
  <si>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</si>
  <si>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</si>
  <si>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</si>
  <si>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</si>
  <si>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</si>
  <si>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</si>
  <si>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</si>
  <si>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</si>
  <si>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</si>
  <si>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</si>
  <si>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</si>
  <si>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</si>
  <si>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</si>
  <si>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</si>
  <si>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</si>
  <si>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</si>
  <si>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</si>
  <si>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</si>
  <si>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</si>
  <si>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</si>
  <si>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</si>
  <si>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</si>
  <si>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</si>
  <si>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</si>
  <si>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</si>
  <si>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</si>
  <si>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</si>
  <si>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</si>
  <si>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</si>
  <si>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</si>
  <si>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</si>
  <si>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</si>
  <si>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</si>
  <si>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</si>
  <si>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</si>
  <si>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</si>
  <si>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</si>
  <si>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</si>
  <si>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</si>
  <si>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</si>
  <si>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</si>
  <si>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</si>
  <si>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</si>
  <si>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</si>
  <si>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</si>
  <si>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</si>
  <si>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</si>
  <si>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</si>
  <si>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</si>
  <si>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</si>
  <si>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</si>
  <si>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</si>
  <si>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</si>
  <si>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</si>
  <si>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</si>
  <si>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</si>
  <si>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</si>
  <si>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December</t>
  </si>
  <si>
    <t>62.3</t>
  </si>
  <si>
    <t>59.4</t>
  </si>
  <si>
    <t>54.4</t>
  </si>
  <si>
    <t>37.1</t>
  </si>
  <si>
    <t>60.7</t>
  </si>
  <si>
    <t>80.4</t>
  </si>
  <si>
    <t>2.5</t>
  </si>
  <si>
    <t>-1.3</t>
  </si>
  <si>
    <t>2018</t>
  </si>
  <si>
    <t>February11,2020</t>
  </si>
  <si>
    <t>November 2018</t>
  </si>
  <si>
    <t>February 11,2020</t>
  </si>
  <si>
    <t>3.5</t>
  </si>
  <si>
    <t>28.8</t>
  </si>
  <si>
    <t>2020</t>
  </si>
  <si>
    <t>Page 2 - table</t>
  </si>
  <si>
    <t>year_record</t>
  </si>
  <si>
    <t>tmonth</t>
  </si>
  <si>
    <t>yearToDate</t>
  </si>
  <si>
    <t>moving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</si>
  <si>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</si>
  <si>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</si>
  <si>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</si>
  <si>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</si>
  <si>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</si>
  <si>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</si>
  <si>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</si>
  <si>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</si>
  <si>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</si>
  <si>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</si>
  <si>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</si>
  <si>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</si>
  <si>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</si>
  <si>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</si>
  <si>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</si>
  <si>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</si>
  <si>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</si>
  <si>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</si>
  <si>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</si>
  <si>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</si>
  <si>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</si>
  <si>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</si>
  <si>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</si>
  <si>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</si>
  <si>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</si>
  <si>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</si>
  <si>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</si>
  <si>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</si>
  <si>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</si>
  <si>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</si>
  <si>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</si>
  <si>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</si>
  <si>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</si>
  <si>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</si>
  <si>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</si>
  <si>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</si>
  <si>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</si>
  <si>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</si>
  <si>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</si>
  <si>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</si>
  <si>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</si>
  <si>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</si>
  <si>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</si>
  <si>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</si>
  <si>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</si>
  <si>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</si>
  <si>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</si>
  <si>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</si>
  <si>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</si>
  <si>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</si>
  <si>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</si>
  <si>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</si>
  <si>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</si>
  <si>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</si>
  <si>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</si>
  <si>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</si>
  <si>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</si>
  <si>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</si>
  <si>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</si>
  <si>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</si>
  <si>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</si>
  <si>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</si>
  <si>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</si>
  <si>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2015</t>
  </si>
  <si>
    <t>259424.000000</t>
  </si>
  <si>
    <t>3095373.000000</t>
  </si>
  <si>
    <t>2016</t>
  </si>
  <si>
    <t>264778.000000</t>
  </si>
  <si>
    <t>3174408.000000</t>
  </si>
  <si>
    <t>2017</t>
  </si>
  <si>
    <t>267958.000000</t>
  </si>
  <si>
    <t>3212347.000000</t>
  </si>
  <si>
    <t>270370.000000</t>
  </si>
  <si>
    <t>3240327.000000</t>
  </si>
  <si>
    <t>273844.000000</t>
  </si>
  <si>
    <t>3269088.000000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</si>
  <si>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</si>
  <si>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</si>
  <si>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</si>
  <si>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</si>
  <si>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</si>
  <si>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</si>
  <si>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</si>
  <si>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</si>
  <si>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</si>
  <si>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</si>
  <si>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</si>
  <si>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</si>
  <si>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</si>
  <si>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</si>
  <si>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</si>
  <si>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</si>
  <si>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</si>
  <si>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</si>
  <si>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</si>
  <si>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</si>
  <si>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</si>
  <si>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</si>
  <si>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</si>
  <si>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</si>
  <si>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</si>
  <si>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</si>
  <si>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</si>
  <si>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</si>
  <si>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</si>
  <si>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</si>
  <si>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</si>
  <si>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</si>
  <si>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</si>
  <si>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</si>
  <si>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</si>
  <si>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</si>
  <si>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</si>
  <si>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</si>
  <si>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</si>
  <si>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</si>
  <si>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</si>
  <si>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</si>
  <si>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</si>
  <si>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</si>
  <si>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</si>
  <si>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</si>
  <si>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</si>
  <si>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</si>
  <si>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</si>
  <si>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</si>
  <si>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</si>
  <si>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</si>
  <si>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</si>
  <si>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</si>
  <si>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</si>
  <si>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</si>
  <si>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</si>
  <si>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</si>
  <si>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</si>
  <si>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</si>
  <si>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</si>
  <si>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</si>
  <si>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</si>
  <si>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</si>
  <si>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</si>
  <si>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</si>
  <si>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</si>
  <si>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</si>
  <si>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</si>
  <si>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</si>
  <si>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</si>
  <si>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</si>
  <si>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</si>
  <si>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</si>
  <si>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</si>
  <si>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</si>
  <si>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</si>
  <si>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</si>
  <si>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</si>
  <si>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</si>
  <si>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</si>
  <si>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</si>
  <si>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</si>
  <si>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</si>
  <si>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</si>
  <si>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</si>
  <si>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</si>
  <si>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</si>
  <si>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</si>
  <si>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</si>
  <si>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</si>
  <si>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</si>
  <si>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</si>
  <si>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</si>
  <si>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</si>
  <si>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</si>
  <si>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</si>
  <si>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</si>
  <si>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</si>
  <si>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</si>
  <si>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</si>
  <si>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</si>
  <si>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</si>
  <si>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</si>
  <si>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</si>
  <si>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</si>
  <si>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</si>
  <si>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</si>
  <si>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</si>
  <si>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</si>
  <si>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</si>
  <si>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</si>
  <si>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</si>
  <si>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</si>
  <si>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</si>
  <si>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</si>
  <si>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</si>
  <si>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</si>
  <si>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</si>
  <si>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</si>
  <si>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</si>
  <si>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</si>
  <si>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</si>
  <si>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</si>
  <si>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</si>
  <si>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</si>
  <si>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</si>
  <si>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</si>
  <si>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</si>
  <si>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</si>
  <si>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</si>
  <si>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</si>
  <si>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</si>
  <si>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</si>
  <si>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</si>
  <si>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</si>
  <si>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</si>
  <si>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</si>
  <si>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</si>
  <si>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</si>
  <si>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</si>
  <si>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</si>
  <si>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</si>
  <si>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</si>
  <si>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</si>
  <si>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</si>
  <si>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</si>
  <si>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</si>
  <si>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</si>
  <si>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</si>
  <si>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</si>
  <si>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</si>
  <si>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</si>
  <si>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</si>
  <si>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</si>
  <si>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</si>
  <si>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</si>
  <si>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</si>
  <si>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</si>
  <si>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</si>
  <si>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</si>
  <si>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</si>
  <si>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</si>
  <si>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</si>
  <si>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</si>
  <si>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</si>
  <si>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</si>
  <si>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</si>
  <si>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</si>
  <si>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</si>
  <si>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</si>
  <si>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</si>
  <si>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</si>
  <si>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</si>
  <si>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</si>
  <si>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</si>
  <si>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</si>
  <si>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</si>
  <si>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</si>
  <si>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</si>
  <si>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</si>
  <si>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</si>
  <si>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</si>
  <si>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</si>
  <si>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</si>
  <si>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</si>
  <si>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</si>
  <si>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</si>
  <si>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</si>
  <si>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</si>
  <si>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</si>
  <si>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</si>
  <si>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</si>
  <si>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</si>
  <si>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</si>
  <si>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</si>
  <si>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</si>
  <si>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</si>
  <si>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</si>
  <si>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</si>
  <si>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</si>
  <si>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</si>
  <si>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</si>
  <si>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</si>
  <si>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</si>
  <si>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</si>
  <si>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</si>
  <si>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</si>
  <si>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</si>
  <si>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</si>
  <si>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</si>
  <si>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</si>
  <si>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</si>
  <si>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</si>
  <si>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</si>
  <si>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</si>
  <si>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</si>
  <si>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</si>
  <si>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</si>
  <si>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</si>
  <si>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</si>
  <si>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</si>
  <si>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</si>
  <si>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</si>
  <si>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</si>
  <si>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</si>
  <si>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</si>
  <si>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</si>
  <si>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</si>
  <si>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</si>
  <si>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</si>
  <si>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</si>
  <si>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</si>
  <si>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</si>
  <si>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</si>
  <si>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</si>
  <si>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</si>
  <si>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</si>
  <si>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</si>
  <si>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</si>
  <si>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</si>
  <si>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</si>
  <si>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</si>
  <si>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</si>
  <si>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</si>
  <si>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</si>
  <si>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</si>
  <si>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</si>
  <si>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</si>
  <si>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</si>
  <si>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</si>
  <si>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</si>
  <si>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</si>
  <si>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</si>
  <si>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</si>
  <si>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</si>
  <si>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</si>
  <si>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</si>
  <si>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</si>
  <si>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3269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</si>
  <si>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</si>
  <si>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</si>
  <si>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</si>
  <si>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</si>
  <si>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</si>
  <si>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</si>
  <si>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2017.</t>
  </si>
  <si>
    <t>The seasonally adjusted vehicle miles traveled for December 2019 is 273.4</t>
  </si>
  <si>
    <t xml:space="preserve">billion miles, a 0.4% (1.1 billion vehicle miles) increase over December 2018. </t>
  </si>
  <si>
    <t xml:space="preserve">It also represents 0.2% increase (0.6 billion vehicle miles) </t>
  </si>
  <si>
    <t>compared with November 2019.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</si>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</sst>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1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1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1" applyNumberFormat="1" applyFont="1" applyAlignment="1">
      <alignment/>
    </xf>
    <xf numFmtId="3" fontId="0" fillId="0" borderId="0" xfId="61" applyNumberFormat="1" applyFont="1" applyAlignment="1">
      <alignment/>
    </xf>
    <xf numFmtId="1" fontId="0" fillId="0" borderId="0" xfId="61" applyNumberFormat="1" applyFont="1" applyAlignment="1">
      <alignment/>
    </xf>
    <xf numFmtId="0" fontId="50" fillId="0" borderId="0" xfId="58" applyAlignment="1">
      <alignment horizontal="left" indent="1"/>
      <protection/>
    </xf>
    <xf numFmtId="0" fontId="50" fillId="0" borderId="0" xfId="58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25"/>
          <c:w val="0.92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1'!$L$2:$L$301</c:f>
              <c:strCache/>
            </c:strRef>
          </c:cat>
          <c:val>
            <c:numRef>
              <c:f>'Figure 1'!$N$2:$N$301</c:f>
              <c:numCache/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auto val="0"/>
        <c:lblOffset val="100"/>
        <c:tickLblSkip val="12"/>
        <c:noMultiLvlLbl val="0"/>
      </c:catAx>
      <c:valAx>
        <c:axId val="50467119"/>
        <c:scaling>
          <c:orientation val="minMax"/>
          <c:max val="3400"/>
          <c:min val="2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36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86772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43">
      <selection activeCell="P32" sqref="P3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79" t="s">
        <v>1</v>
      </c>
      <c r="F4" s="179"/>
      <c r="G4" s="179"/>
      <c r="H4" s="179"/>
      <c r="I4" s="179"/>
      <c r="J4" s="179"/>
    </row>
    <row r="5" spans="1:10" ht="12.75" customHeight="1">
      <c r="A5" s="3" t="s">
        <v>2</v>
      </c>
      <c r="D5" s="6"/>
      <c r="E5" s="179"/>
      <c r="F5" s="179"/>
      <c r="G5" s="179"/>
      <c r="H5" s="179"/>
      <c r="I5" s="179"/>
      <c r="J5" s="179"/>
    </row>
    <row r="7" spans="1:10" ht="12.75" customHeight="1">
      <c r="A7" s="7" t="s">
        <v>3</v>
      </c>
      <c r="D7" s="6"/>
      <c r="E7" s="179" t="s">
        <v>4</v>
      </c>
      <c r="F7" s="179"/>
      <c r="G7" s="179"/>
      <c r="H7" s="179"/>
      <c r="I7" s="179"/>
      <c r="J7" s="179"/>
    </row>
    <row r="8" spans="1:10" ht="12.75" customHeight="1">
      <c r="A8" s="7" t="s">
        <v>5</v>
      </c>
      <c r="D8" s="6"/>
      <c r="E8" s="179"/>
      <c r="F8" s="179"/>
      <c r="G8" s="179"/>
      <c r="H8" s="179"/>
      <c r="I8" s="179"/>
      <c r="J8" s="179"/>
    </row>
    <row r="10" spans="1:10" ht="12.75" customHeight="1">
      <c r="A10" s="3" t="s">
        <v>6</v>
      </c>
      <c r="E10" s="178" t="str">
        <f>CONCATENATE(Data!B4," ",Data!A4)</f>
        <v>December 2019</v>
      </c>
      <c r="F10" s="178"/>
      <c r="G10" s="178"/>
      <c r="H10" s="178"/>
      <c r="I10" s="178"/>
      <c r="J10" s="178"/>
    </row>
    <row r="11" spans="1:10" ht="12.75" customHeight="1">
      <c r="A11" s="3" t="s">
        <v>7</v>
      </c>
      <c r="E11" s="178"/>
      <c r="F11" s="178"/>
      <c r="G11" s="178"/>
      <c r="H11" s="178"/>
      <c r="I11" s="178"/>
      <c r="J11" s="178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97" t="str">
        <f>Data!Q4&amp;"%"</f>
        <v>1.3%</v>
      </c>
      <c r="F15" s="2" t="s">
        <v>9</v>
      </c>
      <c r="G15" s="171" t="str">
        <f>Data!Y4</f>
        <v>3.5</v>
      </c>
      <c r="H15" s="2" t="s">
        <v>10</v>
      </c>
      <c r="I15" s="1"/>
      <c r="L15" s="2" t="str">
        <f>CONCATENATE("for ",E10," as compared  with")</f>
        <v>for December 2019 as compared  with</v>
      </c>
    </row>
    <row r="16" spans="5:10" ht="18">
      <c r="E16" s="106">
        <f>Data!A6</f>
        <v>43436</v>
      </c>
      <c r="F16" s="187">
        <f>E16</f>
        <v>43436</v>
      </c>
      <c r="G16" s="18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273.8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2" t="s">
        <v>894</v>
      </c>
      <c r="F20" s="1"/>
      <c r="G20" s="1"/>
      <c r="H20" s="1"/>
      <c r="I20" s="1"/>
      <c r="J20" s="1"/>
    </row>
    <row r="21" spans="5:10" ht="18">
      <c r="E21" s="2" t="s">
        <v>895</v>
      </c>
      <c r="F21" s="1"/>
      <c r="G21" s="1"/>
      <c r="H21" s="1"/>
      <c r="I21" s="1"/>
      <c r="J21" s="1"/>
    </row>
    <row r="22" spans="5:10" ht="18">
      <c r="E22" s="2" t="s">
        <v>896</v>
      </c>
      <c r="F22" s="1"/>
      <c r="G22" s="1"/>
      <c r="H22" s="1"/>
      <c r="I22" s="1"/>
      <c r="J22" s="1"/>
    </row>
    <row r="23" spans="5:10" ht="18">
      <c r="E23" s="2" t="s">
        <v>897</v>
      </c>
      <c r="F23" s="1"/>
      <c r="G23" s="1"/>
      <c r="H23" s="1"/>
      <c r="I23" s="1"/>
      <c r="J23" s="1"/>
    </row>
    <row r="25" spans="5:11" ht="18">
      <c r="E25" s="180" t="str">
        <f>"Cumulative Travel for "&amp;Data!A4&amp;" changed by "</f>
        <v>Cumulative Travel for 2019 changed by </v>
      </c>
      <c r="F25" s="181"/>
      <c r="G25" s="181"/>
      <c r="H25" s="181"/>
      <c r="I25" s="181"/>
      <c r="J25" s="181"/>
      <c r="K25" s="97" t="str">
        <f>Data!S4&amp;"%"</f>
        <v>0.9%</v>
      </c>
    </row>
    <row r="26" spans="6:8" ht="18">
      <c r="F26" s="4" t="s">
        <v>9</v>
      </c>
      <c r="G26" s="171" t="str">
        <f>Data!Z4</f>
        <v>28.8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3269.1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86" t="str">
        <f>"Estimated Vehicle-Miles of Travel by Region - "&amp;E10&amp;" - (in Billions)"</f>
        <v>Estimated Vehicle-Miles of Travel by Region - December 2019 - (in Billions)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</row>
    <row r="32" spans="1:11" ht="15">
      <c r="A32" s="186" t="s">
        <v>13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62.3</v>
      </c>
      <c r="G61" s="12" t="str">
        <f>Data!D4</f>
        <v>59.4</v>
      </c>
      <c r="J61" s="12" t="str">
        <f>Data!G4</f>
        <v>37.1</v>
      </c>
    </row>
    <row r="62" spans="4:10" ht="15">
      <c r="D62" s="11" t="str">
        <f>Data!L4&amp;"%"</f>
        <v>0.5%</v>
      </c>
      <c r="G62" s="11" t="str">
        <f>Data!M4&amp;"%"</f>
        <v>0.5%</v>
      </c>
      <c r="J62" s="11" t="str">
        <f>Data!O4&amp;"%"</f>
        <v>-0.8%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54.4</v>
      </c>
      <c r="J65" s="10" t="str">
        <f>Data!H4</f>
        <v>60.7</v>
      </c>
    </row>
    <row r="66" spans="7:10" ht="15">
      <c r="G66" s="11" t="str">
        <f>Data!N4&amp;"%"</f>
        <v>2.5%</v>
      </c>
      <c r="J66" s="11" t="str">
        <f>Data!P4&amp;"%"</f>
        <v>3.1%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2.75">
      <c r="B70" s="182" t="s">
        <v>21</v>
      </c>
      <c r="C70" s="183"/>
      <c r="D70" s="183"/>
      <c r="E70" s="183"/>
      <c r="F70" s="184" t="str">
        <f>Data!X4</f>
        <v>February 11,2020</v>
      </c>
      <c r="G70" s="185"/>
    </row>
    <row r="71" s="8" customFormat="1" ht="10.5">
      <c r="B71" s="8" t="s">
        <v>893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500</v>
      </c>
      <c r="N1" s="264"/>
      <c r="O1" s="264"/>
      <c r="P1" s="264"/>
    </row>
    <row r="2" spans="13:16" ht="12.75">
      <c r="M2" s="264"/>
      <c r="N2" s="264"/>
      <c r="O2" s="264"/>
      <c r="P2" s="264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.75">
      <c r="M5" s="20" t="s">
        <v>476</v>
      </c>
      <c r="N5" s="70">
        <f>Data!X43</f>
        <v>5.59</v>
      </c>
      <c r="O5" s="70">
        <f>Data!Y43</f>
        <v>5.63</v>
      </c>
      <c r="P5" s="70">
        <f>Data!Z43</f>
        <v>5.71</v>
      </c>
    </row>
    <row r="6" spans="13:16" ht="12.75">
      <c r="M6" s="20" t="s">
        <v>477</v>
      </c>
      <c r="N6" s="70">
        <f>Data!X44</f>
        <v>5.76</v>
      </c>
      <c r="O6" s="70">
        <f>Data!Y44</f>
        <v>5.79</v>
      </c>
      <c r="P6" s="70">
        <f>Data!Z44</f>
        <v>5.77</v>
      </c>
    </row>
    <row r="7" spans="13:16" ht="12.75">
      <c r="M7" s="20" t="s">
        <v>478</v>
      </c>
      <c r="N7" s="70">
        <f>Data!X45</f>
        <v>6.13</v>
      </c>
      <c r="O7" s="70">
        <f>Data!Y45</f>
        <v>6.16</v>
      </c>
      <c r="P7" s="70">
        <f>Data!Z45</f>
        <v>6.19</v>
      </c>
    </row>
    <row r="8" spans="13:16" ht="12.75">
      <c r="M8" s="20" t="s">
        <v>480</v>
      </c>
      <c r="N8" s="70">
        <f>Data!X46</f>
        <v>6.41</v>
      </c>
      <c r="O8" s="70">
        <f>Data!Y46</f>
        <v>6.44</v>
      </c>
      <c r="P8" s="70">
        <f>Data!Z46</f>
        <v>6.58</v>
      </c>
    </row>
    <row r="9" spans="13:16" ht="12.75">
      <c r="M9" s="20" t="s">
        <v>481</v>
      </c>
      <c r="N9" s="70">
        <f>Data!X47</f>
        <v>6.32</v>
      </c>
      <c r="O9" s="70">
        <f>Data!Y47</f>
        <v>6.36</v>
      </c>
      <c r="P9" s="70">
        <f>Data!Z47</f>
        <v>6.41</v>
      </c>
    </row>
    <row r="10" spans="13:16" ht="12.75">
      <c r="M10" s="20" t="s">
        <v>482</v>
      </c>
      <c r="N10" s="70">
        <f>Data!X48</f>
        <v>6.47</v>
      </c>
      <c r="O10" s="70">
        <f>Data!Y48</f>
        <v>6.51</v>
      </c>
      <c r="P10" s="70">
        <f>Data!Z48</f>
        <v>6.47</v>
      </c>
    </row>
    <row r="11" spans="13:16" ht="12.75">
      <c r="M11" s="20" t="s">
        <v>485</v>
      </c>
      <c r="N11" s="70">
        <f>Data!X49</f>
        <v>6.34</v>
      </c>
      <c r="O11" s="70">
        <f>Data!Y49</f>
        <v>6.37</v>
      </c>
      <c r="P11" s="70">
        <f>Data!Z49</f>
        <v>6.48</v>
      </c>
    </row>
    <row r="12" spans="13:16" ht="12.75">
      <c r="M12" s="20" t="s">
        <v>486</v>
      </c>
      <c r="N12" s="70">
        <f>Data!X50</f>
        <v>6.27</v>
      </c>
      <c r="O12" s="70">
        <f>Data!Y50</f>
        <v>6.3</v>
      </c>
      <c r="P12" s="70">
        <f>Data!Z50</f>
        <v>6.32</v>
      </c>
    </row>
    <row r="13" spans="13:16" ht="12.75" customHeight="1">
      <c r="M13" s="20" t="s">
        <v>487</v>
      </c>
      <c r="N13" s="70">
        <f>Data!X51</f>
        <v>6.14</v>
      </c>
      <c r="O13" s="70">
        <f>Data!Y51</f>
        <v>6.17</v>
      </c>
      <c r="P13" s="70">
        <f>Data!Z51</f>
        <v>6.28</v>
      </c>
    </row>
    <row r="14" spans="13:16" ht="12.75">
      <c r="M14" s="20" t="s">
        <v>489</v>
      </c>
      <c r="N14" s="70">
        <f>Data!X52</f>
        <v>6.28</v>
      </c>
      <c r="O14" s="70">
        <f>Data!Y52</f>
        <v>6.32</v>
      </c>
      <c r="P14" s="70">
        <f>Data!Z52</f>
        <v>6.37</v>
      </c>
    </row>
    <row r="15" spans="13:16" ht="12.75">
      <c r="M15" s="20" t="s">
        <v>490</v>
      </c>
      <c r="N15" s="70">
        <f>Data!X53</f>
        <v>6.06</v>
      </c>
      <c r="O15" s="70">
        <f>Data!Y53</f>
        <v>6.09</v>
      </c>
      <c r="P15" s="70">
        <f>Data!Z53</f>
        <v>6.09</v>
      </c>
    </row>
    <row r="16" spans="13:16" ht="12.75" customHeight="1">
      <c r="M16" s="20" t="s">
        <v>491</v>
      </c>
      <c r="N16" s="70">
        <f>Data!X54</f>
        <v>6.15</v>
      </c>
      <c r="O16" s="70">
        <f>Data!Y54</f>
        <v>6.18</v>
      </c>
      <c r="P16" s="70">
        <f>Data!Z54</f>
        <v>6.24</v>
      </c>
    </row>
    <row r="19" spans="13:16" ht="12.75" customHeight="1">
      <c r="M19" s="264" t="s">
        <v>501</v>
      </c>
      <c r="N19" s="264"/>
      <c r="O19" s="264"/>
      <c r="P19" s="264"/>
    </row>
    <row r="20" spans="13:16" ht="12.75">
      <c r="M20" s="265"/>
      <c r="N20" s="265"/>
      <c r="O20" s="266"/>
      <c r="P20" s="266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.75">
      <c r="M22" s="20" t="s">
        <v>476</v>
      </c>
      <c r="N22" s="71">
        <f>Data!S43</f>
        <v>2.23</v>
      </c>
      <c r="O22" s="71">
        <f>Data!T43</f>
        <v>2.27</v>
      </c>
      <c r="P22" s="71">
        <f>Data!U43</f>
        <v>2.3</v>
      </c>
    </row>
    <row r="23" spans="13:16" ht="12.75">
      <c r="M23" s="20" t="s">
        <v>477</v>
      </c>
      <c r="N23" s="71">
        <f>Data!S44</f>
        <v>2.3</v>
      </c>
      <c r="O23" s="71">
        <f>Data!T44</f>
        <v>2.34</v>
      </c>
      <c r="P23" s="71">
        <f>Data!U44</f>
        <v>2.33</v>
      </c>
    </row>
    <row r="24" spans="13:16" ht="12.75">
      <c r="M24" s="20" t="s">
        <v>478</v>
      </c>
      <c r="N24" s="71">
        <f>Data!S45</f>
        <v>2.53</v>
      </c>
      <c r="O24" s="71">
        <f>Data!T45</f>
        <v>2.57</v>
      </c>
      <c r="P24" s="71">
        <f>Data!U45</f>
        <v>2.58</v>
      </c>
    </row>
    <row r="25" spans="13:16" ht="12.75">
      <c r="M25" s="20" t="s">
        <v>480</v>
      </c>
      <c r="N25" s="71">
        <f>Data!S46</f>
        <v>2.69</v>
      </c>
      <c r="O25" s="71">
        <f>Data!T46</f>
        <v>2.73</v>
      </c>
      <c r="P25" s="71">
        <f>Data!U46</f>
        <v>2.81</v>
      </c>
    </row>
    <row r="26" spans="13:16" ht="12.75">
      <c r="M26" s="20" t="s">
        <v>481</v>
      </c>
      <c r="N26" s="71">
        <f>Data!S47</f>
        <v>2.75</v>
      </c>
      <c r="O26" s="71">
        <f>Data!T47</f>
        <v>2.79</v>
      </c>
      <c r="P26" s="71">
        <f>Data!U47</f>
        <v>2.82</v>
      </c>
    </row>
    <row r="27" spans="13:16" ht="12.75">
      <c r="M27" s="20" t="s">
        <v>482</v>
      </c>
      <c r="N27" s="71">
        <f>Data!S48</f>
        <v>2.87</v>
      </c>
      <c r="O27" s="71">
        <f>Data!T48</f>
        <v>2.91</v>
      </c>
      <c r="P27" s="71">
        <f>Data!U48</f>
        <v>2.91</v>
      </c>
    </row>
    <row r="28" spans="13:16" ht="12.75">
      <c r="M28" s="20" t="s">
        <v>485</v>
      </c>
      <c r="N28" s="71">
        <f>Data!S49</f>
        <v>2.97</v>
      </c>
      <c r="O28" s="71">
        <f>Data!T49</f>
        <v>3.01</v>
      </c>
      <c r="P28" s="71">
        <f>Data!U49</f>
        <v>3.06</v>
      </c>
    </row>
    <row r="29" spans="13:16" ht="12.75">
      <c r="M29" s="20" t="s">
        <v>486</v>
      </c>
      <c r="N29" s="71">
        <f>Data!S50</f>
        <v>2.85</v>
      </c>
      <c r="O29" s="71">
        <f>Data!T50</f>
        <v>2.89</v>
      </c>
      <c r="P29" s="71">
        <f>Data!U50</f>
        <v>2.93</v>
      </c>
    </row>
    <row r="30" spans="13:16" ht="12.75" customHeight="1">
      <c r="M30" s="20" t="s">
        <v>487</v>
      </c>
      <c r="N30" s="71">
        <f>Data!S51</f>
        <v>2.7</v>
      </c>
      <c r="O30" s="71">
        <f>Data!T51</f>
        <v>2.74</v>
      </c>
      <c r="P30" s="71">
        <f>Data!U51</f>
        <v>2.79</v>
      </c>
    </row>
    <row r="31" spans="13:16" ht="12.75">
      <c r="M31" s="20" t="s">
        <v>489</v>
      </c>
      <c r="N31" s="71">
        <f>Data!S52</f>
        <v>2.72</v>
      </c>
      <c r="O31" s="71">
        <f>Data!T52</f>
        <v>2.76</v>
      </c>
      <c r="P31" s="71">
        <f>Data!U52</f>
        <v>2.8</v>
      </c>
    </row>
    <row r="32" spans="13:16" ht="12.75">
      <c r="M32" s="20" t="s">
        <v>490</v>
      </c>
      <c r="N32" s="71">
        <f>Data!S53</f>
        <v>2.55</v>
      </c>
      <c r="O32" s="71">
        <f>Data!T53</f>
        <v>2.59</v>
      </c>
      <c r="P32" s="71">
        <f>Data!U53</f>
        <v>2.59</v>
      </c>
    </row>
    <row r="33" spans="13:16" ht="12.75" customHeight="1">
      <c r="M33" s="20" t="s">
        <v>491</v>
      </c>
      <c r="N33" s="71">
        <f>Data!S54</f>
        <v>2.49</v>
      </c>
      <c r="O33" s="71">
        <f>Data!T54</f>
        <v>2.54</v>
      </c>
      <c r="P33" s="71">
        <f>Data!U54</f>
        <v>2.59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6384" width="9.140625" style="281" customWidth="1"/>
  </cols>
  <sheetData>
    <row r="2" ht="15">
      <c r="A2" s="280" t="s">
        <v>900</v>
      </c>
    </row>
    <row r="39" ht="15">
      <c r="A39" s="281" t="s">
        <v>901</v>
      </c>
    </row>
    <row r="40" ht="15">
      <c r="A40" s="281" t="s">
        <v>902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502</v>
      </c>
    </row>
    <row r="2" spans="1:27" ht="12.75">
      <c r="A2" t="s">
        <v>503</v>
      </c>
      <c r="B2" t="s">
        <v>504</v>
      </c>
      <c r="C2" t="s">
        <v>505</v>
      </c>
      <c r="D2" t="s">
        <v>506</v>
      </c>
      <c r="E2" t="s">
        <v>507</v>
      </c>
      <c r="G2" t="s">
        <v>508</v>
      </c>
      <c r="H2" t="s">
        <v>509</v>
      </c>
      <c r="I2" t="s">
        <v>510</v>
      </c>
      <c r="J2" t="s">
        <v>511</v>
      </c>
      <c r="K2" t="s">
        <v>512</v>
      </c>
      <c r="L2" t="s">
        <v>513</v>
      </c>
      <c r="M2" t="s">
        <v>514</v>
      </c>
      <c r="N2" t="s">
        <v>515</v>
      </c>
      <c r="O2" t="s">
        <v>516</v>
      </c>
      <c r="P2" t="s">
        <v>517</v>
      </c>
      <c r="Q2" t="s">
        <v>518</v>
      </c>
      <c r="R2" t="s">
        <v>519</v>
      </c>
      <c r="S2" t="s">
        <v>520</v>
      </c>
      <c r="T2" t="s">
        <v>521</v>
      </c>
      <c r="U2" t="s">
        <v>522</v>
      </c>
      <c r="V2" t="s">
        <v>523</v>
      </c>
      <c r="W2" t="s">
        <v>524</v>
      </c>
      <c r="X2" t="s">
        <v>525</v>
      </c>
      <c r="Y2" t="s">
        <v>526</v>
      </c>
      <c r="Z2" t="s">
        <v>527</v>
      </c>
      <c r="AA2" t="s">
        <v>528</v>
      </c>
    </row>
    <row r="3" spans="2:26" ht="12.75">
      <c r="B3" s="42"/>
      <c r="Y3" s="42"/>
      <c r="Z3" s="42"/>
    </row>
    <row r="4" spans="1:27" ht="12.75">
      <c r="A4" s="16" t="s">
        <v>529</v>
      </c>
      <c r="B4" s="16" t="s">
        <v>530</v>
      </c>
      <c r="C4" s="16" t="s">
        <v>531</v>
      </c>
      <c r="D4" s="16" t="s">
        <v>532</v>
      </c>
      <c r="E4" s="16" t="s">
        <v>533</v>
      </c>
      <c r="G4" s="16" t="s">
        <v>534</v>
      </c>
      <c r="H4" s="16" t="s">
        <v>535</v>
      </c>
      <c r="I4" s="16" t="s">
        <v>536</v>
      </c>
      <c r="J4" s="16" t="s">
        <v>252</v>
      </c>
      <c r="K4" s="16" t="s">
        <v>206</v>
      </c>
      <c r="L4" s="16" t="s">
        <v>221</v>
      </c>
      <c r="M4" s="16" t="s">
        <v>221</v>
      </c>
      <c r="N4" s="16" t="s">
        <v>537</v>
      </c>
      <c r="O4" s="16" t="s">
        <v>228</v>
      </c>
      <c r="P4" s="16" t="s">
        <v>218</v>
      </c>
      <c r="Q4" s="16" t="s">
        <v>216</v>
      </c>
      <c r="R4" s="16" t="s">
        <v>538</v>
      </c>
      <c r="S4" s="16" t="s">
        <v>210</v>
      </c>
      <c r="T4" s="16" t="s">
        <v>539</v>
      </c>
      <c r="U4" s="16" t="s">
        <v>540</v>
      </c>
      <c r="V4" s="16" t="s">
        <v>391</v>
      </c>
      <c r="W4" s="16" t="s">
        <v>541</v>
      </c>
      <c r="X4" s="16" t="s">
        <v>542</v>
      </c>
      <c r="Y4" s="16" t="s">
        <v>543</v>
      </c>
      <c r="Z4" s="16" t="s">
        <v>544</v>
      </c>
      <c r="AA4" s="16" t="s">
        <v>545</v>
      </c>
    </row>
    <row r="6" spans="1:2" ht="12.75">
      <c r="A6" s="95">
        <f>W4+31</f>
        <v>43436</v>
      </c>
      <c r="B6" s="96">
        <f>A6-31</f>
        <v>43405</v>
      </c>
    </row>
    <row r="7" spans="1:23" ht="12.75">
      <c r="A7" s="65"/>
      <c r="B7" s="65"/>
      <c r="C7" s="65"/>
      <c r="D7" s="65"/>
      <c r="E7" s="65"/>
      <c r="F7" s="65"/>
      <c r="G7" s="65" t="s">
        <v>546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.75">
      <c r="A8" s="66" t="s">
        <v>547</v>
      </c>
      <c r="B8" s="66" t="s">
        <v>548</v>
      </c>
      <c r="C8" s="66" t="s">
        <v>549</v>
      </c>
      <c r="D8" s="66" t="s">
        <v>550</v>
      </c>
    </row>
    <row r="9" spans="1:4" ht="12.75">
      <c r="A9" s="66" t="s">
        <v>551</v>
      </c>
      <c r="B9" s="66" t="s">
        <v>552</v>
      </c>
      <c r="C9" s="66" t="s">
        <v>553</v>
      </c>
      <c r="D9" s="66" t="s">
        <v>553</v>
      </c>
    </row>
    <row r="10" spans="1:4" ht="12.75">
      <c r="A10" s="66" t="s">
        <v>554</v>
      </c>
      <c r="B10" s="66" t="s">
        <v>555</v>
      </c>
      <c r="C10" s="66" t="s">
        <v>556</v>
      </c>
      <c r="D10" s="66" t="s">
        <v>556</v>
      </c>
    </row>
    <row r="11" spans="1:4" ht="12.75">
      <c r="A11" s="66" t="s">
        <v>557</v>
      </c>
      <c r="B11" s="66" t="s">
        <v>558</v>
      </c>
      <c r="C11" s="66" t="s">
        <v>559</v>
      </c>
      <c r="D11" s="66" t="s">
        <v>559</v>
      </c>
    </row>
    <row r="12" spans="1:4" ht="12.75">
      <c r="A12" s="66" t="s">
        <v>560</v>
      </c>
      <c r="B12" s="66" t="s">
        <v>561</v>
      </c>
      <c r="C12" s="66" t="s">
        <v>562</v>
      </c>
      <c r="D12" s="66" t="s">
        <v>562</v>
      </c>
    </row>
    <row r="13" spans="1:4" ht="12.75">
      <c r="A13" s="66" t="s">
        <v>563</v>
      </c>
      <c r="B13" s="66" t="s">
        <v>564</v>
      </c>
      <c r="C13" s="66" t="s">
        <v>565</v>
      </c>
      <c r="D13" s="66" t="s">
        <v>565</v>
      </c>
    </row>
    <row r="14" spans="1:4" ht="12.75">
      <c r="A14" s="66" t="s">
        <v>566</v>
      </c>
      <c r="B14" s="66" t="s">
        <v>567</v>
      </c>
      <c r="C14" s="66" t="s">
        <v>568</v>
      </c>
      <c r="D14" s="66" t="s">
        <v>568</v>
      </c>
    </row>
    <row r="15" spans="1:4" ht="12.75">
      <c r="A15" s="66" t="s">
        <v>569</v>
      </c>
      <c r="B15" s="66" t="s">
        <v>570</v>
      </c>
      <c r="C15" s="66" t="s">
        <v>571</v>
      </c>
      <c r="D15" s="66" t="s">
        <v>571</v>
      </c>
    </row>
    <row r="16" spans="1:4" ht="12.75">
      <c r="A16" s="66" t="s">
        <v>572</v>
      </c>
      <c r="B16" s="66" t="s">
        <v>573</v>
      </c>
      <c r="C16" s="66" t="s">
        <v>574</v>
      </c>
      <c r="D16" s="66" t="s">
        <v>574</v>
      </c>
    </row>
    <row r="17" spans="1:4" ht="12.75">
      <c r="A17" s="66" t="s">
        <v>575</v>
      </c>
      <c r="B17" s="66" t="s">
        <v>576</v>
      </c>
      <c r="C17" s="66" t="s">
        <v>577</v>
      </c>
      <c r="D17" s="66" t="s">
        <v>577</v>
      </c>
    </row>
    <row r="18" spans="1:4" ht="12.75">
      <c r="A18" s="66" t="s">
        <v>578</v>
      </c>
      <c r="B18" s="66" t="s">
        <v>579</v>
      </c>
      <c r="C18" s="66" t="s">
        <v>580</v>
      </c>
      <c r="D18" s="66" t="s">
        <v>580</v>
      </c>
    </row>
    <row r="19" spans="1:4" ht="12.75">
      <c r="A19" s="66" t="s">
        <v>581</v>
      </c>
      <c r="B19" s="66" t="s">
        <v>582</v>
      </c>
      <c r="C19" s="66" t="s">
        <v>583</v>
      </c>
      <c r="D19" s="66" t="s">
        <v>583</v>
      </c>
    </row>
    <row r="20" spans="1:4" ht="12.75">
      <c r="A20" s="66" t="s">
        <v>584</v>
      </c>
      <c r="B20" s="66" t="s">
        <v>585</v>
      </c>
      <c r="C20" s="66" t="s">
        <v>586</v>
      </c>
      <c r="D20" s="66" t="s">
        <v>586</v>
      </c>
    </row>
    <row r="21" spans="1:4" ht="12.75">
      <c r="A21" s="66" t="s">
        <v>587</v>
      </c>
      <c r="B21" s="66" t="s">
        <v>588</v>
      </c>
      <c r="C21" s="66" t="s">
        <v>589</v>
      </c>
      <c r="D21" s="66" t="s">
        <v>589</v>
      </c>
    </row>
    <row r="22" spans="1:4" ht="12.75">
      <c r="A22" s="66" t="s">
        <v>590</v>
      </c>
      <c r="B22" s="66" t="s">
        <v>591</v>
      </c>
      <c r="C22" s="66" t="s">
        <v>592</v>
      </c>
      <c r="D22" s="66" t="s">
        <v>592</v>
      </c>
    </row>
    <row r="23" spans="1:4" ht="12.75">
      <c r="A23" s="66" t="s">
        <v>593</v>
      </c>
      <c r="B23" s="66" t="s">
        <v>594</v>
      </c>
      <c r="C23" s="66" t="s">
        <v>595</v>
      </c>
      <c r="D23" s="66" t="s">
        <v>595</v>
      </c>
    </row>
    <row r="24" spans="1:4" ht="12.75">
      <c r="A24" s="66" t="s">
        <v>596</v>
      </c>
      <c r="B24" s="66" t="s">
        <v>597</v>
      </c>
      <c r="C24" s="66" t="s">
        <v>598</v>
      </c>
      <c r="D24" s="66" t="s">
        <v>598</v>
      </c>
    </row>
    <row r="25" spans="1:4" ht="12.75">
      <c r="A25" s="66" t="s">
        <v>599</v>
      </c>
      <c r="B25" s="66" t="s">
        <v>600</v>
      </c>
      <c r="C25" s="66" t="s">
        <v>601</v>
      </c>
      <c r="D25" s="66" t="s">
        <v>601</v>
      </c>
    </row>
    <row r="26" spans="1:4" ht="12.75">
      <c r="A26" s="66" t="s">
        <v>602</v>
      </c>
      <c r="B26" s="66" t="s">
        <v>603</v>
      </c>
      <c r="C26" s="66" t="s">
        <v>604</v>
      </c>
      <c r="D26" s="66" t="s">
        <v>604</v>
      </c>
    </row>
    <row r="27" spans="1:4" ht="12.75">
      <c r="A27" s="66" t="s">
        <v>605</v>
      </c>
      <c r="B27" s="66" t="s">
        <v>606</v>
      </c>
      <c r="C27" s="66" t="s">
        <v>607</v>
      </c>
      <c r="D27" s="66" t="s">
        <v>607</v>
      </c>
    </row>
    <row r="28" spans="1:4" ht="12.75">
      <c r="A28" s="66" t="s">
        <v>608</v>
      </c>
      <c r="B28" s="66" t="s">
        <v>609</v>
      </c>
      <c r="C28" s="66" t="s">
        <v>610</v>
      </c>
      <c r="D28" s="66" t="s">
        <v>610</v>
      </c>
    </row>
    <row r="29" spans="1:4" ht="12.75">
      <c r="A29" s="66" t="s">
        <v>611</v>
      </c>
      <c r="B29" s="66" t="s">
        <v>612</v>
      </c>
      <c r="C29" s="66" t="s">
        <v>613</v>
      </c>
      <c r="D29" s="66" t="s">
        <v>613</v>
      </c>
    </row>
    <row r="30" spans="1:4" ht="12.75">
      <c r="A30" s="66" t="s">
        <v>614</v>
      </c>
      <c r="B30" s="66" t="s">
        <v>615</v>
      </c>
      <c r="C30" s="66" t="s">
        <v>616</v>
      </c>
      <c r="D30" s="66" t="s">
        <v>616</v>
      </c>
    </row>
    <row r="31" spans="1:4" ht="12.75">
      <c r="A31" s="66" t="s">
        <v>617</v>
      </c>
      <c r="B31" s="66" t="s">
        <v>618</v>
      </c>
      <c r="C31" s="66" t="s">
        <v>619</v>
      </c>
      <c r="D31" s="66" t="s">
        <v>619</v>
      </c>
    </row>
    <row r="32" spans="1:4" ht="12.75">
      <c r="A32" s="66" t="s">
        <v>620</v>
      </c>
      <c r="B32" s="66" t="s">
        <v>621</v>
      </c>
      <c r="C32" s="66" t="s">
        <v>622</v>
      </c>
      <c r="D32" s="66" t="s">
        <v>622</v>
      </c>
    </row>
    <row r="33" spans="1:4" ht="12.75">
      <c r="A33" s="66" t="s">
        <v>539</v>
      </c>
      <c r="B33" s="66" t="s">
        <v>623</v>
      </c>
      <c r="C33" s="66" t="s">
        <v>624</v>
      </c>
      <c r="D33" s="66" t="s">
        <v>624</v>
      </c>
    </row>
    <row r="34" spans="1:4" ht="12.75">
      <c r="A34" s="66" t="s">
        <v>529</v>
      </c>
      <c r="B34" s="66" t="s">
        <v>625</v>
      </c>
      <c r="C34" s="66" t="s">
        <v>626</v>
      </c>
      <c r="D34" s="66" t="s">
        <v>626</v>
      </c>
    </row>
    <row r="38" spans="10:12" ht="12.75">
      <c r="J38" s="161"/>
      <c r="L38" s="162"/>
    </row>
    <row r="40" spans="8:19" ht="12.75">
      <c r="H40" s="65" t="s">
        <v>627</v>
      </c>
      <c r="S40" s="65" t="s">
        <v>628</v>
      </c>
    </row>
    <row r="41" spans="1:25" ht="12.75">
      <c r="A41" t="s">
        <v>503</v>
      </c>
      <c r="B41" t="s">
        <v>629</v>
      </c>
      <c r="C41" t="s">
        <v>630</v>
      </c>
      <c r="D41" t="s">
        <v>631</v>
      </c>
      <c r="E41" t="s">
        <v>632</v>
      </c>
      <c r="F41" s="66" t="s">
        <v>57</v>
      </c>
      <c r="L41" t="s">
        <v>503</v>
      </c>
      <c r="M41" t="s">
        <v>633</v>
      </c>
      <c r="N41" t="s">
        <v>629</v>
      </c>
      <c r="O41" t="s">
        <v>632</v>
      </c>
      <c r="P41" t="s">
        <v>634</v>
      </c>
      <c r="Q41" t="s">
        <v>57</v>
      </c>
      <c r="T41" t="s">
        <v>635</v>
      </c>
      <c r="Y41" t="s">
        <v>636</v>
      </c>
    </row>
    <row r="42" spans="1:26" ht="12.75">
      <c r="A42" s="16" t="s">
        <v>554</v>
      </c>
      <c r="B42" s="16" t="s">
        <v>637</v>
      </c>
      <c r="C42" s="16" t="s">
        <v>638</v>
      </c>
      <c r="E42" s="16" t="s">
        <v>639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638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554</v>
      </c>
      <c r="B43" s="16" t="s">
        <v>640</v>
      </c>
      <c r="C43" s="16" t="s">
        <v>641</v>
      </c>
      <c r="E43" s="16" t="s">
        <v>642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641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2.27</v>
      </c>
      <c r="U43">
        <f aca="true" t="shared" si="7" ref="U43:U54">IF(ISBLANK(O66),NA(),O66)</f>
        <v>2.3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5.63</v>
      </c>
      <c r="Z43">
        <f aca="true" t="shared" si="11" ref="Z43:Z54">IF(ISBLANK(P66),NA(),P66)</f>
        <v>5.71</v>
      </c>
    </row>
    <row r="44" spans="1:26" ht="12.75">
      <c r="A44" s="16" t="s">
        <v>554</v>
      </c>
      <c r="B44" s="16" t="s">
        <v>643</v>
      </c>
      <c r="C44" s="16" t="s">
        <v>644</v>
      </c>
      <c r="E44" s="16" t="s">
        <v>645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644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2.34</v>
      </c>
      <c r="U44">
        <f t="shared" si="7"/>
        <v>2.33</v>
      </c>
      <c r="W44" s="67" t="str">
        <f t="shared" si="8"/>
        <v>February</v>
      </c>
      <c r="X44">
        <f t="shared" si="9"/>
        <v>5.76</v>
      </c>
      <c r="Y44">
        <f t="shared" si="10"/>
        <v>5.79</v>
      </c>
      <c r="Z44">
        <f t="shared" si="11"/>
        <v>5.77</v>
      </c>
    </row>
    <row r="45" spans="1:26" ht="12.75">
      <c r="A45" s="16" t="s">
        <v>554</v>
      </c>
      <c r="B45" s="16" t="s">
        <v>646</v>
      </c>
      <c r="C45" s="16" t="s">
        <v>647</v>
      </c>
      <c r="E45" s="16" t="s">
        <v>648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647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2.57</v>
      </c>
      <c r="U45">
        <f t="shared" si="7"/>
        <v>2.58</v>
      </c>
      <c r="W45" s="67" t="str">
        <f t="shared" si="8"/>
        <v>March</v>
      </c>
      <c r="X45">
        <f t="shared" si="9"/>
        <v>6.13</v>
      </c>
      <c r="Y45">
        <f t="shared" si="10"/>
        <v>6.16</v>
      </c>
      <c r="Z45">
        <f t="shared" si="11"/>
        <v>6.19</v>
      </c>
    </row>
    <row r="46" spans="1:26" ht="12.75">
      <c r="A46" s="16" t="s">
        <v>554</v>
      </c>
      <c r="B46" s="16" t="s">
        <v>649</v>
      </c>
      <c r="C46" s="16" t="s">
        <v>481</v>
      </c>
      <c r="E46" s="16" t="s">
        <v>650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481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2.73</v>
      </c>
      <c r="U46">
        <f t="shared" si="7"/>
        <v>2.81</v>
      </c>
      <c r="W46" s="67" t="str">
        <f t="shared" si="8"/>
        <v>April</v>
      </c>
      <c r="X46">
        <f t="shared" si="9"/>
        <v>6.41</v>
      </c>
      <c r="Y46">
        <f t="shared" si="10"/>
        <v>6.44</v>
      </c>
      <c r="Z46">
        <f t="shared" si="11"/>
        <v>6.58</v>
      </c>
    </row>
    <row r="47" spans="1:26" ht="12.75">
      <c r="A47" s="16" t="s">
        <v>554</v>
      </c>
      <c r="B47" s="16" t="s">
        <v>651</v>
      </c>
      <c r="C47" s="16" t="s">
        <v>652</v>
      </c>
      <c r="E47" s="16" t="s">
        <v>653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652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2.82</v>
      </c>
      <c r="W47" s="67" t="str">
        <f t="shared" si="8"/>
        <v>May</v>
      </c>
      <c r="X47">
        <f t="shared" si="9"/>
        <v>6.32</v>
      </c>
      <c r="Y47">
        <f t="shared" si="10"/>
        <v>6.36</v>
      </c>
      <c r="Z47">
        <f t="shared" si="11"/>
        <v>6.41</v>
      </c>
    </row>
    <row r="48" spans="1:26" ht="12.75">
      <c r="A48" s="16" t="s">
        <v>554</v>
      </c>
      <c r="B48" s="16" t="s">
        <v>654</v>
      </c>
      <c r="C48" s="16" t="s">
        <v>655</v>
      </c>
      <c r="E48" s="16" t="s">
        <v>656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655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2.91</v>
      </c>
      <c r="U48">
        <f t="shared" si="7"/>
        <v>2.91</v>
      </c>
      <c r="W48" s="67" t="str">
        <f t="shared" si="8"/>
        <v>June</v>
      </c>
      <c r="X48">
        <f t="shared" si="9"/>
        <v>6.47</v>
      </c>
      <c r="Y48">
        <f t="shared" si="10"/>
        <v>6.51</v>
      </c>
      <c r="Z48">
        <f t="shared" si="11"/>
        <v>6.47</v>
      </c>
    </row>
    <row r="49" spans="1:26" ht="12.75">
      <c r="A49" s="16" t="s">
        <v>554</v>
      </c>
      <c r="B49" s="16" t="s">
        <v>657</v>
      </c>
      <c r="C49" s="16" t="s">
        <v>658</v>
      </c>
      <c r="E49" s="16" t="s">
        <v>659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658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3.01</v>
      </c>
      <c r="U49">
        <f t="shared" si="7"/>
        <v>3.06</v>
      </c>
      <c r="W49" s="67" t="str">
        <f t="shared" si="8"/>
        <v>July</v>
      </c>
      <c r="X49">
        <f t="shared" si="9"/>
        <v>6.34</v>
      </c>
      <c r="Y49">
        <f t="shared" si="10"/>
        <v>6.37</v>
      </c>
      <c r="Z49">
        <f t="shared" si="11"/>
        <v>6.48</v>
      </c>
    </row>
    <row r="50" spans="1:26" ht="12.75">
      <c r="A50" s="16" t="s">
        <v>554</v>
      </c>
      <c r="B50" s="16" t="s">
        <v>660</v>
      </c>
      <c r="C50" s="16" t="s">
        <v>661</v>
      </c>
      <c r="E50" s="16" t="s">
        <v>662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661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2.93</v>
      </c>
      <c r="W50" s="67" t="str">
        <f t="shared" si="8"/>
        <v>August</v>
      </c>
      <c r="X50">
        <f t="shared" si="9"/>
        <v>6.27</v>
      </c>
      <c r="Y50">
        <f t="shared" si="10"/>
        <v>6.3</v>
      </c>
      <c r="Z50">
        <f t="shared" si="11"/>
        <v>6.32</v>
      </c>
    </row>
    <row r="51" spans="1:26" ht="12.75">
      <c r="A51" s="16" t="s">
        <v>554</v>
      </c>
      <c r="B51" s="16" t="s">
        <v>663</v>
      </c>
      <c r="C51" s="16" t="s">
        <v>664</v>
      </c>
      <c r="E51" s="16" t="s">
        <v>665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664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2.74</v>
      </c>
      <c r="U51">
        <f t="shared" si="7"/>
        <v>2.79</v>
      </c>
      <c r="W51" s="67" t="str">
        <f t="shared" si="8"/>
        <v>September</v>
      </c>
      <c r="X51">
        <f t="shared" si="9"/>
        <v>6.14</v>
      </c>
      <c r="Y51">
        <f t="shared" si="10"/>
        <v>6.17</v>
      </c>
      <c r="Z51">
        <f t="shared" si="11"/>
        <v>6.28</v>
      </c>
    </row>
    <row r="52" spans="1:26" ht="12.75">
      <c r="A52" s="16" t="s">
        <v>554</v>
      </c>
      <c r="B52" s="16" t="s">
        <v>666</v>
      </c>
      <c r="C52" s="16" t="s">
        <v>667</v>
      </c>
      <c r="E52" s="16" t="s">
        <v>668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667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2.76</v>
      </c>
      <c r="U52">
        <f t="shared" si="7"/>
        <v>2.8</v>
      </c>
      <c r="W52" s="67" t="str">
        <f t="shared" si="8"/>
        <v>October</v>
      </c>
      <c r="X52">
        <f t="shared" si="9"/>
        <v>6.28</v>
      </c>
      <c r="Y52">
        <f t="shared" si="10"/>
        <v>6.32</v>
      </c>
      <c r="Z52">
        <f t="shared" si="11"/>
        <v>6.37</v>
      </c>
    </row>
    <row r="53" spans="1:26" ht="12.75">
      <c r="A53" s="16" t="s">
        <v>554</v>
      </c>
      <c r="B53" s="16" t="s">
        <v>669</v>
      </c>
      <c r="C53" s="16" t="s">
        <v>530</v>
      </c>
      <c r="E53" s="16" t="s">
        <v>668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530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2.59</v>
      </c>
      <c r="U53">
        <f t="shared" si="7"/>
        <v>2.59</v>
      </c>
      <c r="W53" s="67" t="str">
        <f t="shared" si="8"/>
        <v>November</v>
      </c>
      <c r="X53">
        <f t="shared" si="9"/>
        <v>6.06</v>
      </c>
      <c r="Y53">
        <f t="shared" si="10"/>
        <v>6.09</v>
      </c>
      <c r="Z53">
        <f t="shared" si="11"/>
        <v>6.09</v>
      </c>
    </row>
    <row r="54" spans="1:26" ht="12.75">
      <c r="A54" s="16" t="s">
        <v>557</v>
      </c>
      <c r="B54" s="16" t="s">
        <v>637</v>
      </c>
      <c r="C54" s="16" t="s">
        <v>638</v>
      </c>
      <c r="E54" s="16" t="s">
        <v>659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638</v>
      </c>
      <c r="O54" s="68">
        <v>2.27</v>
      </c>
      <c r="P54" s="68">
        <v>5.63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2.54</v>
      </c>
      <c r="U54">
        <f t="shared" si="7"/>
        <v>2.59</v>
      </c>
      <c r="W54" s="67" t="str">
        <f t="shared" si="8"/>
        <v>December</v>
      </c>
      <c r="X54">
        <f t="shared" si="9"/>
        <v>6.15</v>
      </c>
      <c r="Y54">
        <f t="shared" si="10"/>
        <v>6.18</v>
      </c>
      <c r="Z54">
        <f t="shared" si="11"/>
        <v>6.24</v>
      </c>
    </row>
    <row r="55" spans="1:17" ht="12.75">
      <c r="A55" s="16" t="s">
        <v>557</v>
      </c>
      <c r="B55" s="16" t="s">
        <v>640</v>
      </c>
      <c r="C55" s="16" t="s">
        <v>641</v>
      </c>
      <c r="E55" s="16" t="s">
        <v>670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641</v>
      </c>
      <c r="O55" s="68">
        <v>2.34</v>
      </c>
      <c r="P55" s="68">
        <v>5.79</v>
      </c>
      <c r="Q55" s="67">
        <v>14</v>
      </c>
    </row>
    <row r="56" spans="1:17" ht="12.75">
      <c r="A56" s="16" t="s">
        <v>557</v>
      </c>
      <c r="B56" s="16" t="s">
        <v>643</v>
      </c>
      <c r="C56" s="16" t="s">
        <v>644</v>
      </c>
      <c r="E56" s="16" t="s">
        <v>671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644</v>
      </c>
      <c r="O56" s="68">
        <v>2.57</v>
      </c>
      <c r="P56" s="68">
        <v>6.16</v>
      </c>
      <c r="Q56" s="67">
        <v>15</v>
      </c>
    </row>
    <row r="57" spans="1:17" ht="12.75">
      <c r="A57" s="16" t="s">
        <v>557</v>
      </c>
      <c r="B57" s="16" t="s">
        <v>646</v>
      </c>
      <c r="C57" s="16" t="s">
        <v>647</v>
      </c>
      <c r="E57" s="16" t="s">
        <v>672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647</v>
      </c>
      <c r="O57" s="68">
        <v>2.73</v>
      </c>
      <c r="P57" s="68">
        <v>6.44</v>
      </c>
      <c r="Q57" s="67">
        <v>16</v>
      </c>
    </row>
    <row r="58" spans="1:17" ht="12.75">
      <c r="A58" s="16" t="s">
        <v>557</v>
      </c>
      <c r="B58" s="16" t="s">
        <v>649</v>
      </c>
      <c r="C58" s="16" t="s">
        <v>481</v>
      </c>
      <c r="E58" s="16" t="s">
        <v>673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481</v>
      </c>
      <c r="O58" s="68">
        <v>2.79</v>
      </c>
      <c r="P58" s="68">
        <v>6.36</v>
      </c>
      <c r="Q58" s="67">
        <v>17</v>
      </c>
    </row>
    <row r="59" spans="1:17" ht="12.75">
      <c r="A59" s="16" t="s">
        <v>557</v>
      </c>
      <c r="B59" s="16" t="s">
        <v>651</v>
      </c>
      <c r="C59" s="16" t="s">
        <v>652</v>
      </c>
      <c r="E59" s="16" t="s">
        <v>674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652</v>
      </c>
      <c r="O59" s="68">
        <v>2.91</v>
      </c>
      <c r="P59" s="68">
        <v>6.51</v>
      </c>
      <c r="Q59" s="67">
        <v>18</v>
      </c>
    </row>
    <row r="60" spans="1:17" ht="12.75">
      <c r="A60" s="16" t="s">
        <v>557</v>
      </c>
      <c r="B60" s="16" t="s">
        <v>654</v>
      </c>
      <c r="C60" s="16" t="s">
        <v>655</v>
      </c>
      <c r="E60" s="16" t="s">
        <v>675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655</v>
      </c>
      <c r="O60" s="68">
        <v>3.01</v>
      </c>
      <c r="P60" s="68">
        <v>6.37</v>
      </c>
      <c r="Q60" s="67">
        <v>19</v>
      </c>
    </row>
    <row r="61" spans="1:17" ht="12.75">
      <c r="A61" s="16" t="s">
        <v>557</v>
      </c>
      <c r="B61" s="16" t="s">
        <v>657</v>
      </c>
      <c r="C61" s="16" t="s">
        <v>658</v>
      </c>
      <c r="E61" s="16" t="s">
        <v>676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658</v>
      </c>
      <c r="O61" s="68">
        <v>2.89</v>
      </c>
      <c r="P61" s="68">
        <v>6.3</v>
      </c>
      <c r="Q61" s="67">
        <v>20</v>
      </c>
    </row>
    <row r="62" spans="1:17" ht="12.75">
      <c r="A62" s="16" t="s">
        <v>557</v>
      </c>
      <c r="B62" s="16" t="s">
        <v>660</v>
      </c>
      <c r="C62" s="16" t="s">
        <v>661</v>
      </c>
      <c r="E62" s="16" t="s">
        <v>677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661</v>
      </c>
      <c r="O62" s="68">
        <v>2.74</v>
      </c>
      <c r="P62" s="68">
        <v>6.17</v>
      </c>
      <c r="Q62" s="67">
        <v>21</v>
      </c>
    </row>
    <row r="63" spans="1:17" ht="12.75">
      <c r="A63" s="16" t="s">
        <v>557</v>
      </c>
      <c r="B63" s="16" t="s">
        <v>663</v>
      </c>
      <c r="C63" s="16" t="s">
        <v>664</v>
      </c>
      <c r="E63" s="16" t="s">
        <v>678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664</v>
      </c>
      <c r="O63" s="68">
        <v>2.76</v>
      </c>
      <c r="P63" s="68">
        <v>6.32</v>
      </c>
      <c r="Q63" s="67">
        <v>22</v>
      </c>
    </row>
    <row r="64" spans="1:17" ht="12.75">
      <c r="A64" s="16" t="s">
        <v>557</v>
      </c>
      <c r="B64" s="16" t="s">
        <v>666</v>
      </c>
      <c r="C64" s="16" t="s">
        <v>667</v>
      </c>
      <c r="E64" s="16" t="s">
        <v>679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667</v>
      </c>
      <c r="O64" s="68">
        <v>2.59</v>
      </c>
      <c r="P64" s="68">
        <v>6.09</v>
      </c>
      <c r="Q64" s="67">
        <v>23</v>
      </c>
    </row>
    <row r="65" spans="1:17" ht="12.75">
      <c r="A65" s="16" t="s">
        <v>557</v>
      </c>
      <c r="B65" s="16" t="s">
        <v>669</v>
      </c>
      <c r="C65" s="16" t="s">
        <v>530</v>
      </c>
      <c r="E65" s="16" t="s">
        <v>680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530</v>
      </c>
      <c r="O65" s="68">
        <v>2.54</v>
      </c>
      <c r="P65" s="68">
        <v>6.18</v>
      </c>
      <c r="Q65" s="67">
        <v>24</v>
      </c>
    </row>
    <row r="66" spans="1:17" ht="12.75">
      <c r="A66" s="16" t="s">
        <v>560</v>
      </c>
      <c r="B66" s="16" t="s">
        <v>637</v>
      </c>
      <c r="C66" s="16" t="s">
        <v>638</v>
      </c>
      <c r="E66" s="16" t="s">
        <v>681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638</v>
      </c>
      <c r="O66" s="68">
        <v>2.3</v>
      </c>
      <c r="P66" s="68">
        <v>5.71</v>
      </c>
      <c r="Q66" s="67">
        <v>25</v>
      </c>
    </row>
    <row r="67" spans="1:17" ht="12.75">
      <c r="A67" s="16" t="s">
        <v>560</v>
      </c>
      <c r="B67" s="16" t="s">
        <v>640</v>
      </c>
      <c r="C67" s="16" t="s">
        <v>641</v>
      </c>
      <c r="E67" s="16" t="s">
        <v>682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641</v>
      </c>
      <c r="O67" s="68">
        <v>2.33</v>
      </c>
      <c r="P67" s="68">
        <v>5.77</v>
      </c>
      <c r="Q67" s="67">
        <v>26</v>
      </c>
    </row>
    <row r="68" spans="1:17" ht="12.75">
      <c r="A68" s="16" t="s">
        <v>560</v>
      </c>
      <c r="B68" s="16" t="s">
        <v>643</v>
      </c>
      <c r="C68" s="16" t="s">
        <v>644</v>
      </c>
      <c r="E68" s="16" t="s">
        <v>683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644</v>
      </c>
      <c r="O68" s="68">
        <v>2.58</v>
      </c>
      <c r="P68" s="68">
        <v>6.19</v>
      </c>
      <c r="Q68" s="67">
        <v>27</v>
      </c>
    </row>
    <row r="69" spans="1:17" ht="12.75">
      <c r="A69" s="16" t="s">
        <v>560</v>
      </c>
      <c r="B69" s="16" t="s">
        <v>646</v>
      </c>
      <c r="C69" s="16" t="s">
        <v>647</v>
      </c>
      <c r="E69" s="16" t="s">
        <v>684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647</v>
      </c>
      <c r="O69" s="68">
        <v>2.81</v>
      </c>
      <c r="P69" s="68">
        <v>6.58</v>
      </c>
      <c r="Q69" s="67">
        <v>28</v>
      </c>
    </row>
    <row r="70" spans="1:17" ht="12.75">
      <c r="A70" s="16" t="s">
        <v>560</v>
      </c>
      <c r="B70" s="16" t="s">
        <v>649</v>
      </c>
      <c r="C70" s="16" t="s">
        <v>481</v>
      </c>
      <c r="E70" s="16" t="s">
        <v>685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481</v>
      </c>
      <c r="O70" s="68">
        <v>2.82</v>
      </c>
      <c r="P70" s="68">
        <v>6.41</v>
      </c>
      <c r="Q70" s="67">
        <v>29</v>
      </c>
    </row>
    <row r="71" spans="1:17" ht="12.75">
      <c r="A71" s="16" t="s">
        <v>560</v>
      </c>
      <c r="B71" s="16" t="s">
        <v>651</v>
      </c>
      <c r="C71" s="16" t="s">
        <v>652</v>
      </c>
      <c r="E71" s="16" t="s">
        <v>686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652</v>
      </c>
      <c r="O71" s="68">
        <v>2.91</v>
      </c>
      <c r="P71" s="68">
        <v>6.47</v>
      </c>
      <c r="Q71" s="67">
        <v>30</v>
      </c>
    </row>
    <row r="72" spans="1:17" ht="12.75">
      <c r="A72" s="16" t="s">
        <v>560</v>
      </c>
      <c r="B72" s="16" t="s">
        <v>654</v>
      </c>
      <c r="C72" s="16" t="s">
        <v>655</v>
      </c>
      <c r="E72" s="16" t="s">
        <v>687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>
        <v>2019</v>
      </c>
      <c r="M72" s="66">
        <v>7</v>
      </c>
      <c r="N72" s="67" t="s">
        <v>655</v>
      </c>
      <c r="O72" s="68">
        <v>3.06</v>
      </c>
      <c r="P72" s="68">
        <v>6.48</v>
      </c>
      <c r="Q72" s="67">
        <v>31</v>
      </c>
    </row>
    <row r="73" spans="1:17" ht="12.75">
      <c r="A73" s="16" t="s">
        <v>560</v>
      </c>
      <c r="B73" s="16" t="s">
        <v>657</v>
      </c>
      <c r="C73" s="16" t="s">
        <v>658</v>
      </c>
      <c r="E73" s="16" t="s">
        <v>688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>
        <v>2019</v>
      </c>
      <c r="M73" s="66">
        <v>8</v>
      </c>
      <c r="N73" s="67" t="s">
        <v>658</v>
      </c>
      <c r="O73" s="68">
        <v>2.93</v>
      </c>
      <c r="P73" s="68">
        <v>6.32</v>
      </c>
      <c r="Q73" s="67">
        <v>32</v>
      </c>
    </row>
    <row r="74" spans="1:17" ht="12.75">
      <c r="A74" s="16" t="s">
        <v>560</v>
      </c>
      <c r="B74" s="16" t="s">
        <v>660</v>
      </c>
      <c r="C74" s="16" t="s">
        <v>661</v>
      </c>
      <c r="E74" s="16" t="s">
        <v>689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>
        <v>2019</v>
      </c>
      <c r="M74" s="66">
        <v>9</v>
      </c>
      <c r="N74" s="67" t="s">
        <v>661</v>
      </c>
      <c r="O74" s="68">
        <v>2.79</v>
      </c>
      <c r="P74" s="68">
        <v>6.28</v>
      </c>
      <c r="Q74" s="67">
        <v>33</v>
      </c>
    </row>
    <row r="75" spans="1:17" ht="12.75">
      <c r="A75" s="16" t="s">
        <v>560</v>
      </c>
      <c r="B75" s="16" t="s">
        <v>663</v>
      </c>
      <c r="C75" s="16" t="s">
        <v>664</v>
      </c>
      <c r="E75" s="16" t="s">
        <v>690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>
        <v>2019</v>
      </c>
      <c r="M75" s="66">
        <v>10</v>
      </c>
      <c r="N75" s="67" t="s">
        <v>664</v>
      </c>
      <c r="O75" s="68">
        <v>2.8</v>
      </c>
      <c r="P75" s="68">
        <v>6.37</v>
      </c>
      <c r="Q75" s="67">
        <v>34</v>
      </c>
    </row>
    <row r="76" spans="1:17" ht="12.75">
      <c r="A76" s="16" t="s">
        <v>560</v>
      </c>
      <c r="B76" s="16" t="s">
        <v>666</v>
      </c>
      <c r="C76" s="16" t="s">
        <v>667</v>
      </c>
      <c r="E76" s="16" t="s">
        <v>691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>
        <v>2019</v>
      </c>
      <c r="M76" s="66">
        <v>11</v>
      </c>
      <c r="N76" s="67" t="s">
        <v>667</v>
      </c>
      <c r="O76" s="68">
        <v>2.59</v>
      </c>
      <c r="P76" s="68">
        <v>6.09</v>
      </c>
      <c r="Q76" s="67">
        <v>35</v>
      </c>
    </row>
    <row r="77" spans="1:17" ht="12.75">
      <c r="A77" s="16" t="s">
        <v>560</v>
      </c>
      <c r="B77" s="16" t="s">
        <v>669</v>
      </c>
      <c r="C77" s="16" t="s">
        <v>530</v>
      </c>
      <c r="E77" s="16" t="s">
        <v>692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>
        <v>2019</v>
      </c>
      <c r="M77" s="66">
        <v>12</v>
      </c>
      <c r="N77" s="67" t="s">
        <v>530</v>
      </c>
      <c r="O77" s="68">
        <v>2.59</v>
      </c>
      <c r="P77" s="68">
        <v>6.24</v>
      </c>
      <c r="Q77" s="67">
        <v>36</v>
      </c>
    </row>
    <row r="78" spans="1:10" ht="12.75">
      <c r="A78" s="16" t="s">
        <v>563</v>
      </c>
      <c r="B78" s="16" t="s">
        <v>637</v>
      </c>
      <c r="C78" s="16" t="s">
        <v>638</v>
      </c>
      <c r="E78" s="16" t="s">
        <v>693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.75">
      <c r="A79" s="16" t="s">
        <v>563</v>
      </c>
      <c r="B79" s="16" t="s">
        <v>640</v>
      </c>
      <c r="C79" s="16" t="s">
        <v>641</v>
      </c>
      <c r="E79" s="16" t="s">
        <v>694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.75">
      <c r="A80" s="16" t="s">
        <v>563</v>
      </c>
      <c r="B80" s="16" t="s">
        <v>643</v>
      </c>
      <c r="C80" s="16" t="s">
        <v>644</v>
      </c>
      <c r="E80" s="16" t="s">
        <v>695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.75">
      <c r="A81" s="16" t="s">
        <v>563</v>
      </c>
      <c r="B81" s="16" t="s">
        <v>646</v>
      </c>
      <c r="C81" s="16" t="s">
        <v>647</v>
      </c>
      <c r="E81" s="16" t="s">
        <v>696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.75">
      <c r="A82" s="16" t="s">
        <v>563</v>
      </c>
      <c r="B82" s="16" t="s">
        <v>649</v>
      </c>
      <c r="C82" s="16" t="s">
        <v>481</v>
      </c>
      <c r="E82" s="16" t="s">
        <v>697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.75">
      <c r="A83" s="16" t="s">
        <v>563</v>
      </c>
      <c r="B83" s="16" t="s">
        <v>651</v>
      </c>
      <c r="C83" s="16" t="s">
        <v>652</v>
      </c>
      <c r="E83" s="16" t="s">
        <v>698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.75">
      <c r="A84" s="16" t="s">
        <v>563</v>
      </c>
      <c r="B84" s="16" t="s">
        <v>654</v>
      </c>
      <c r="C84" s="16" t="s">
        <v>655</v>
      </c>
      <c r="E84" s="16" t="s">
        <v>699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.75">
      <c r="A85" s="16" t="s">
        <v>563</v>
      </c>
      <c r="B85" s="16" t="s">
        <v>657</v>
      </c>
      <c r="C85" s="16" t="s">
        <v>658</v>
      </c>
      <c r="E85" s="16" t="s">
        <v>700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.75">
      <c r="A86" s="16" t="s">
        <v>563</v>
      </c>
      <c r="B86" s="16" t="s">
        <v>660</v>
      </c>
      <c r="C86" s="16" t="s">
        <v>661</v>
      </c>
      <c r="E86" s="16" t="s">
        <v>701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.75">
      <c r="A87" s="16" t="s">
        <v>563</v>
      </c>
      <c r="B87" s="16" t="s">
        <v>663</v>
      </c>
      <c r="C87" s="16" t="s">
        <v>664</v>
      </c>
      <c r="E87" s="16" t="s">
        <v>702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.75">
      <c r="A88" s="16" t="s">
        <v>563</v>
      </c>
      <c r="B88" s="16" t="s">
        <v>666</v>
      </c>
      <c r="C88" s="16" t="s">
        <v>667</v>
      </c>
      <c r="E88" s="16" t="s">
        <v>703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.75">
      <c r="A89" s="16" t="s">
        <v>563</v>
      </c>
      <c r="B89" s="16" t="s">
        <v>669</v>
      </c>
      <c r="C89" s="16" t="s">
        <v>530</v>
      </c>
      <c r="E89" s="16" t="s">
        <v>704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.75">
      <c r="A90" s="16" t="s">
        <v>566</v>
      </c>
      <c r="B90" s="16" t="s">
        <v>637</v>
      </c>
      <c r="C90" s="16" t="s">
        <v>638</v>
      </c>
      <c r="E90" s="16" t="s">
        <v>705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.75">
      <c r="A91" s="16" t="s">
        <v>566</v>
      </c>
      <c r="B91" s="16" t="s">
        <v>640</v>
      </c>
      <c r="C91" s="16" t="s">
        <v>641</v>
      </c>
      <c r="E91" s="16" t="s">
        <v>706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.75">
      <c r="A92" s="16" t="s">
        <v>566</v>
      </c>
      <c r="B92" s="16" t="s">
        <v>643</v>
      </c>
      <c r="C92" s="16" t="s">
        <v>644</v>
      </c>
      <c r="E92" s="16" t="s">
        <v>707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.75">
      <c r="A93" s="16" t="s">
        <v>566</v>
      </c>
      <c r="B93" s="16" t="s">
        <v>646</v>
      </c>
      <c r="C93" s="16" t="s">
        <v>647</v>
      </c>
      <c r="E93" s="16" t="s">
        <v>708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.75">
      <c r="A94" s="16" t="s">
        <v>566</v>
      </c>
      <c r="B94" s="16" t="s">
        <v>649</v>
      </c>
      <c r="C94" s="16" t="s">
        <v>481</v>
      </c>
      <c r="E94" s="16" t="s">
        <v>709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.75">
      <c r="A95" s="16" t="s">
        <v>566</v>
      </c>
      <c r="B95" s="16" t="s">
        <v>651</v>
      </c>
      <c r="C95" s="16" t="s">
        <v>652</v>
      </c>
      <c r="E95" s="16" t="s">
        <v>710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.75">
      <c r="A96" s="16" t="s">
        <v>566</v>
      </c>
      <c r="B96" s="16" t="s">
        <v>654</v>
      </c>
      <c r="C96" s="16" t="s">
        <v>655</v>
      </c>
      <c r="E96" s="16" t="s">
        <v>711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.75">
      <c r="A97" s="16" t="s">
        <v>566</v>
      </c>
      <c r="B97" s="16" t="s">
        <v>657</v>
      </c>
      <c r="C97" s="16" t="s">
        <v>658</v>
      </c>
      <c r="E97" s="16" t="s">
        <v>712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.75">
      <c r="A98" s="16" t="s">
        <v>566</v>
      </c>
      <c r="B98" s="16" t="s">
        <v>660</v>
      </c>
      <c r="C98" s="16" t="s">
        <v>661</v>
      </c>
      <c r="E98" s="16" t="s">
        <v>713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.75">
      <c r="A99" s="16" t="s">
        <v>566</v>
      </c>
      <c r="B99" s="16" t="s">
        <v>663</v>
      </c>
      <c r="C99" s="16" t="s">
        <v>664</v>
      </c>
      <c r="E99" s="16" t="s">
        <v>714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.75">
      <c r="A100" s="16" t="s">
        <v>566</v>
      </c>
      <c r="B100" s="16" t="s">
        <v>666</v>
      </c>
      <c r="C100" s="16" t="s">
        <v>667</v>
      </c>
      <c r="E100" s="16" t="s">
        <v>715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.75">
      <c r="A101" s="16" t="s">
        <v>566</v>
      </c>
      <c r="B101" s="16" t="s">
        <v>669</v>
      </c>
      <c r="C101" s="16" t="s">
        <v>530</v>
      </c>
      <c r="E101" s="16" t="s">
        <v>716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.75">
      <c r="A102" s="16" t="s">
        <v>569</v>
      </c>
      <c r="B102" s="16" t="s">
        <v>637</v>
      </c>
      <c r="C102" s="16" t="s">
        <v>638</v>
      </c>
      <c r="E102" s="16" t="s">
        <v>717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.75">
      <c r="A103" s="16" t="s">
        <v>569</v>
      </c>
      <c r="B103" s="16" t="s">
        <v>640</v>
      </c>
      <c r="C103" s="16" t="s">
        <v>641</v>
      </c>
      <c r="E103" s="16" t="s">
        <v>718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.75">
      <c r="A104" s="16" t="s">
        <v>569</v>
      </c>
      <c r="B104" s="16" t="s">
        <v>643</v>
      </c>
      <c r="C104" s="16" t="s">
        <v>644</v>
      </c>
      <c r="E104" s="16" t="s">
        <v>719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.75">
      <c r="A105" s="16" t="s">
        <v>569</v>
      </c>
      <c r="B105" s="16" t="s">
        <v>646</v>
      </c>
      <c r="C105" s="16" t="s">
        <v>647</v>
      </c>
      <c r="E105" s="16" t="s">
        <v>720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.75">
      <c r="A106" s="16" t="s">
        <v>569</v>
      </c>
      <c r="B106" s="16" t="s">
        <v>649</v>
      </c>
      <c r="C106" s="16" t="s">
        <v>481</v>
      </c>
      <c r="E106" s="16" t="s">
        <v>721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.75">
      <c r="A107" s="16" t="s">
        <v>569</v>
      </c>
      <c r="B107" s="16" t="s">
        <v>651</v>
      </c>
      <c r="C107" s="16" t="s">
        <v>652</v>
      </c>
      <c r="E107" s="16" t="s">
        <v>722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.75">
      <c r="A108" s="16" t="s">
        <v>569</v>
      </c>
      <c r="B108" s="16" t="s">
        <v>654</v>
      </c>
      <c r="C108" s="16" t="s">
        <v>655</v>
      </c>
      <c r="E108" s="16" t="s">
        <v>723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.75">
      <c r="A109" s="16" t="s">
        <v>569</v>
      </c>
      <c r="B109" s="16" t="s">
        <v>657</v>
      </c>
      <c r="C109" s="16" t="s">
        <v>658</v>
      </c>
      <c r="E109" s="16" t="s">
        <v>724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.75">
      <c r="A110" s="16" t="s">
        <v>569</v>
      </c>
      <c r="B110" s="16" t="s">
        <v>660</v>
      </c>
      <c r="C110" s="16" t="s">
        <v>661</v>
      </c>
      <c r="E110" s="16" t="s">
        <v>725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.75">
      <c r="A111" s="16" t="s">
        <v>569</v>
      </c>
      <c r="B111" s="16" t="s">
        <v>663</v>
      </c>
      <c r="C111" s="16" t="s">
        <v>664</v>
      </c>
      <c r="E111" s="16" t="s">
        <v>726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.75">
      <c r="A112" s="16" t="s">
        <v>569</v>
      </c>
      <c r="B112" s="16" t="s">
        <v>666</v>
      </c>
      <c r="C112" s="16" t="s">
        <v>667</v>
      </c>
      <c r="E112" s="16" t="s">
        <v>727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.75">
      <c r="A113" s="16" t="s">
        <v>569</v>
      </c>
      <c r="B113" s="16" t="s">
        <v>669</v>
      </c>
      <c r="C113" s="16" t="s">
        <v>530</v>
      </c>
      <c r="E113" s="16" t="s">
        <v>725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.75">
      <c r="A114" s="16" t="s">
        <v>572</v>
      </c>
      <c r="B114" s="16" t="s">
        <v>637</v>
      </c>
      <c r="C114" s="16" t="s">
        <v>638</v>
      </c>
      <c r="E114" s="16" t="s">
        <v>728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.75">
      <c r="A115" s="16" t="s">
        <v>572</v>
      </c>
      <c r="B115" s="16" t="s">
        <v>640</v>
      </c>
      <c r="C115" s="16" t="s">
        <v>641</v>
      </c>
      <c r="E115" s="16" t="s">
        <v>729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.75">
      <c r="A116" s="16" t="s">
        <v>572</v>
      </c>
      <c r="B116" s="16" t="s">
        <v>643</v>
      </c>
      <c r="C116" s="16" t="s">
        <v>644</v>
      </c>
      <c r="E116" s="16" t="s">
        <v>730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.75">
      <c r="A117" s="16" t="s">
        <v>572</v>
      </c>
      <c r="B117" s="16" t="s">
        <v>646</v>
      </c>
      <c r="C117" s="16" t="s">
        <v>647</v>
      </c>
      <c r="E117" s="16" t="s">
        <v>731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.75">
      <c r="A118" s="16" t="s">
        <v>572</v>
      </c>
      <c r="B118" s="16" t="s">
        <v>649</v>
      </c>
      <c r="C118" s="16" t="s">
        <v>481</v>
      </c>
      <c r="E118" s="16" t="s">
        <v>732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.75">
      <c r="A119" s="16" t="s">
        <v>572</v>
      </c>
      <c r="B119" s="16" t="s">
        <v>651</v>
      </c>
      <c r="C119" s="16" t="s">
        <v>652</v>
      </c>
      <c r="E119" s="16" t="s">
        <v>732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.75">
      <c r="A120" s="16" t="s">
        <v>572</v>
      </c>
      <c r="B120" s="16" t="s">
        <v>654</v>
      </c>
      <c r="C120" s="16" t="s">
        <v>655</v>
      </c>
      <c r="E120" s="16" t="s">
        <v>733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.75">
      <c r="A121" s="16" t="s">
        <v>572</v>
      </c>
      <c r="B121" s="16" t="s">
        <v>657</v>
      </c>
      <c r="C121" s="16" t="s">
        <v>658</v>
      </c>
      <c r="E121" s="16" t="s">
        <v>734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.75">
      <c r="A122" s="16" t="s">
        <v>572</v>
      </c>
      <c r="B122" s="16" t="s">
        <v>660</v>
      </c>
      <c r="C122" s="16" t="s">
        <v>661</v>
      </c>
      <c r="E122" s="16" t="s">
        <v>735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.75">
      <c r="A123" s="16" t="s">
        <v>572</v>
      </c>
      <c r="B123" s="16" t="s">
        <v>663</v>
      </c>
      <c r="C123" s="16" t="s">
        <v>664</v>
      </c>
      <c r="E123" s="16" t="s">
        <v>736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.75">
      <c r="A124" s="16" t="s">
        <v>572</v>
      </c>
      <c r="B124" s="16" t="s">
        <v>666</v>
      </c>
      <c r="C124" s="16" t="s">
        <v>667</v>
      </c>
      <c r="E124" s="16" t="s">
        <v>737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.75">
      <c r="A125" s="16" t="s">
        <v>572</v>
      </c>
      <c r="B125" s="16" t="s">
        <v>669</v>
      </c>
      <c r="C125" s="16" t="s">
        <v>530</v>
      </c>
      <c r="E125" s="16" t="s">
        <v>738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.75">
      <c r="A126" s="16" t="s">
        <v>575</v>
      </c>
      <c r="B126" s="16" t="s">
        <v>637</v>
      </c>
      <c r="C126" s="16" t="s">
        <v>638</v>
      </c>
      <c r="E126" s="16" t="s">
        <v>739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.75">
      <c r="A127" s="16" t="s">
        <v>575</v>
      </c>
      <c r="B127" s="16" t="s">
        <v>640</v>
      </c>
      <c r="C127" s="16" t="s">
        <v>641</v>
      </c>
      <c r="E127" s="16" t="s">
        <v>740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.75">
      <c r="A128" s="16" t="s">
        <v>575</v>
      </c>
      <c r="B128" s="16" t="s">
        <v>643</v>
      </c>
      <c r="C128" s="16" t="s">
        <v>644</v>
      </c>
      <c r="E128" s="16" t="s">
        <v>741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.75">
      <c r="A129" s="16" t="s">
        <v>575</v>
      </c>
      <c r="B129" s="16" t="s">
        <v>646</v>
      </c>
      <c r="C129" s="16" t="s">
        <v>647</v>
      </c>
      <c r="E129" s="16" t="s">
        <v>742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.75">
      <c r="A130" s="16" t="s">
        <v>575</v>
      </c>
      <c r="B130" s="16" t="s">
        <v>649</v>
      </c>
      <c r="C130" s="16" t="s">
        <v>481</v>
      </c>
      <c r="E130" s="16" t="s">
        <v>743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.75">
      <c r="A131" s="16" t="s">
        <v>575</v>
      </c>
      <c r="B131" s="16" t="s">
        <v>651</v>
      </c>
      <c r="C131" s="16" t="s">
        <v>652</v>
      </c>
      <c r="E131" s="16" t="s">
        <v>744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.75">
      <c r="A132" s="16" t="s">
        <v>575</v>
      </c>
      <c r="B132" s="16" t="s">
        <v>654</v>
      </c>
      <c r="C132" s="16" t="s">
        <v>655</v>
      </c>
      <c r="E132" s="16" t="s">
        <v>745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.75">
      <c r="A133" s="16" t="s">
        <v>575</v>
      </c>
      <c r="B133" s="16" t="s">
        <v>657</v>
      </c>
      <c r="C133" s="16" t="s">
        <v>658</v>
      </c>
      <c r="E133" s="16" t="s">
        <v>746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.75">
      <c r="A134" s="16" t="s">
        <v>575</v>
      </c>
      <c r="B134" s="16" t="s">
        <v>660</v>
      </c>
      <c r="C134" s="16" t="s">
        <v>661</v>
      </c>
      <c r="E134" s="16" t="s">
        <v>747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.75">
      <c r="A135" s="16" t="s">
        <v>575</v>
      </c>
      <c r="B135" s="16" t="s">
        <v>663</v>
      </c>
      <c r="C135" s="16" t="s">
        <v>664</v>
      </c>
      <c r="E135" s="16" t="s">
        <v>748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.75">
      <c r="A136" s="16" t="s">
        <v>575</v>
      </c>
      <c r="B136" s="16" t="s">
        <v>666</v>
      </c>
      <c r="C136" s="16" t="s">
        <v>667</v>
      </c>
      <c r="E136" s="16" t="s">
        <v>748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.75">
      <c r="A137" s="16" t="s">
        <v>575</v>
      </c>
      <c r="B137" s="16" t="s">
        <v>669</v>
      </c>
      <c r="C137" s="16" t="s">
        <v>530</v>
      </c>
      <c r="E137" s="16" t="s">
        <v>749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.75">
      <c r="A138" s="16" t="s">
        <v>578</v>
      </c>
      <c r="B138" s="16" t="s">
        <v>637</v>
      </c>
      <c r="C138" s="16" t="s">
        <v>638</v>
      </c>
      <c r="E138" s="16" t="s">
        <v>750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.75">
      <c r="A139" s="16" t="s">
        <v>578</v>
      </c>
      <c r="B139" s="16" t="s">
        <v>640</v>
      </c>
      <c r="C139" s="16" t="s">
        <v>641</v>
      </c>
      <c r="E139" s="16" t="s">
        <v>749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.75">
      <c r="A140" s="16" t="s">
        <v>578</v>
      </c>
      <c r="B140" s="16" t="s">
        <v>643</v>
      </c>
      <c r="C140" s="16" t="s">
        <v>644</v>
      </c>
      <c r="E140" s="16" t="s">
        <v>751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.75">
      <c r="A141" s="16" t="s">
        <v>578</v>
      </c>
      <c r="B141" s="16" t="s">
        <v>646</v>
      </c>
      <c r="C141" s="16" t="s">
        <v>647</v>
      </c>
      <c r="E141" s="16" t="s">
        <v>752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.75">
      <c r="A142" s="16" t="s">
        <v>578</v>
      </c>
      <c r="B142" s="16" t="s">
        <v>649</v>
      </c>
      <c r="C142" s="16" t="s">
        <v>481</v>
      </c>
      <c r="E142" s="16" t="s">
        <v>750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.75">
      <c r="A143" s="16" t="s">
        <v>578</v>
      </c>
      <c r="B143" s="16" t="s">
        <v>651</v>
      </c>
      <c r="C143" s="16" t="s">
        <v>652</v>
      </c>
      <c r="E143" s="16" t="s">
        <v>753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.75">
      <c r="A144" s="16" t="s">
        <v>578</v>
      </c>
      <c r="B144" s="16" t="s">
        <v>654</v>
      </c>
      <c r="C144" s="16" t="s">
        <v>655</v>
      </c>
      <c r="E144" s="16" t="s">
        <v>754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.75">
      <c r="A145" s="16" t="s">
        <v>578</v>
      </c>
      <c r="B145" s="16" t="s">
        <v>657</v>
      </c>
      <c r="C145" s="16" t="s">
        <v>658</v>
      </c>
      <c r="E145" s="16" t="s">
        <v>755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.75">
      <c r="A146" s="16" t="s">
        <v>578</v>
      </c>
      <c r="B146" s="16" t="s">
        <v>660</v>
      </c>
      <c r="C146" s="16" t="s">
        <v>661</v>
      </c>
      <c r="E146" s="16" t="s">
        <v>756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.75">
      <c r="A147" s="16" t="s">
        <v>578</v>
      </c>
      <c r="B147" s="16" t="s">
        <v>663</v>
      </c>
      <c r="C147" s="16" t="s">
        <v>664</v>
      </c>
      <c r="E147" s="16" t="s">
        <v>757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.75">
      <c r="A148" s="16" t="s">
        <v>578</v>
      </c>
      <c r="B148" s="16" t="s">
        <v>666</v>
      </c>
      <c r="C148" s="16" t="s">
        <v>667</v>
      </c>
      <c r="E148" s="16" t="s">
        <v>758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.75">
      <c r="A149" s="16" t="s">
        <v>578</v>
      </c>
      <c r="B149" s="16" t="s">
        <v>669</v>
      </c>
      <c r="C149" s="16" t="s">
        <v>530</v>
      </c>
      <c r="E149" s="16" t="s">
        <v>759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.75">
      <c r="A150" s="16" t="s">
        <v>581</v>
      </c>
      <c r="B150" s="16" t="s">
        <v>637</v>
      </c>
      <c r="C150" s="16" t="s">
        <v>638</v>
      </c>
      <c r="E150" s="16" t="s">
        <v>760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.75">
      <c r="A151" s="16" t="s">
        <v>581</v>
      </c>
      <c r="B151" s="16" t="s">
        <v>640</v>
      </c>
      <c r="C151" s="16" t="s">
        <v>641</v>
      </c>
      <c r="E151" s="16" t="s">
        <v>761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.75">
      <c r="A152" s="16" t="s">
        <v>581</v>
      </c>
      <c r="B152" s="16" t="s">
        <v>643</v>
      </c>
      <c r="C152" s="16" t="s">
        <v>644</v>
      </c>
      <c r="E152" s="16" t="s">
        <v>762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.75">
      <c r="A153" s="16" t="s">
        <v>581</v>
      </c>
      <c r="B153" s="16" t="s">
        <v>646</v>
      </c>
      <c r="C153" s="16" t="s">
        <v>647</v>
      </c>
      <c r="E153" s="16" t="s">
        <v>763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.75">
      <c r="A154" s="16" t="s">
        <v>581</v>
      </c>
      <c r="B154" s="16" t="s">
        <v>649</v>
      </c>
      <c r="C154" s="16" t="s">
        <v>481</v>
      </c>
      <c r="E154" s="16" t="s">
        <v>764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.75">
      <c r="A155" s="16" t="s">
        <v>581</v>
      </c>
      <c r="B155" s="16" t="s">
        <v>651</v>
      </c>
      <c r="C155" s="16" t="s">
        <v>652</v>
      </c>
      <c r="E155" s="16" t="s">
        <v>765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.75">
      <c r="A156" s="16" t="s">
        <v>581</v>
      </c>
      <c r="B156" s="16" t="s">
        <v>654</v>
      </c>
      <c r="C156" s="16" t="s">
        <v>655</v>
      </c>
      <c r="E156" s="16" t="s">
        <v>766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.75">
      <c r="A157" s="16" t="s">
        <v>581</v>
      </c>
      <c r="B157" s="16" t="s">
        <v>657</v>
      </c>
      <c r="C157" s="16" t="s">
        <v>658</v>
      </c>
      <c r="E157" s="16" t="s">
        <v>767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.75">
      <c r="A158" s="16" t="s">
        <v>581</v>
      </c>
      <c r="B158" s="16" t="s">
        <v>660</v>
      </c>
      <c r="C158" s="16" t="s">
        <v>661</v>
      </c>
      <c r="E158" s="16" t="s">
        <v>768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.75">
      <c r="A159" s="16" t="s">
        <v>581</v>
      </c>
      <c r="B159" s="16" t="s">
        <v>663</v>
      </c>
      <c r="C159" s="16" t="s">
        <v>664</v>
      </c>
      <c r="E159" s="16" t="s">
        <v>768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.75">
      <c r="A160" s="16" t="s">
        <v>581</v>
      </c>
      <c r="B160" s="16" t="s">
        <v>666</v>
      </c>
      <c r="C160" s="16" t="s">
        <v>667</v>
      </c>
      <c r="E160" s="16" t="s">
        <v>769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.75">
      <c r="A161" s="16" t="s">
        <v>581</v>
      </c>
      <c r="B161" s="16" t="s">
        <v>669</v>
      </c>
      <c r="C161" s="16" t="s">
        <v>530</v>
      </c>
      <c r="E161" s="16" t="s">
        <v>770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.75">
      <c r="A162" s="16" t="s">
        <v>584</v>
      </c>
      <c r="B162" s="16" t="s">
        <v>637</v>
      </c>
      <c r="C162" s="16" t="s">
        <v>638</v>
      </c>
      <c r="E162" s="16" t="s">
        <v>771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.75">
      <c r="A163" s="16" t="s">
        <v>584</v>
      </c>
      <c r="B163" s="16" t="s">
        <v>640</v>
      </c>
      <c r="C163" s="16" t="s">
        <v>641</v>
      </c>
      <c r="E163" s="16" t="s">
        <v>772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.75">
      <c r="A164" s="16" t="s">
        <v>584</v>
      </c>
      <c r="B164" s="16" t="s">
        <v>643</v>
      </c>
      <c r="C164" s="16" t="s">
        <v>644</v>
      </c>
      <c r="E164" s="16" t="s">
        <v>773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.75">
      <c r="A165" s="16" t="s">
        <v>584</v>
      </c>
      <c r="B165" s="16" t="s">
        <v>646</v>
      </c>
      <c r="C165" s="16" t="s">
        <v>647</v>
      </c>
      <c r="E165" s="16" t="s">
        <v>773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.75">
      <c r="A166" s="16" t="s">
        <v>584</v>
      </c>
      <c r="B166" s="16" t="s">
        <v>649</v>
      </c>
      <c r="C166" s="16" t="s">
        <v>481</v>
      </c>
      <c r="E166" s="16" t="s">
        <v>774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.75">
      <c r="A167" s="16" t="s">
        <v>584</v>
      </c>
      <c r="B167" s="16" t="s">
        <v>651</v>
      </c>
      <c r="C167" s="16" t="s">
        <v>652</v>
      </c>
      <c r="E167" s="16" t="s">
        <v>775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.75">
      <c r="A168" s="16" t="s">
        <v>584</v>
      </c>
      <c r="B168" s="16" t="s">
        <v>654</v>
      </c>
      <c r="C168" s="16" t="s">
        <v>655</v>
      </c>
      <c r="E168" s="16" t="s">
        <v>776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.75">
      <c r="A169" s="16" t="s">
        <v>584</v>
      </c>
      <c r="B169" s="16" t="s">
        <v>657</v>
      </c>
      <c r="C169" s="16" t="s">
        <v>658</v>
      </c>
      <c r="E169" s="16" t="s">
        <v>777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.75">
      <c r="A170" s="16" t="s">
        <v>584</v>
      </c>
      <c r="B170" s="16" t="s">
        <v>660</v>
      </c>
      <c r="C170" s="16" t="s">
        <v>661</v>
      </c>
      <c r="E170" s="16" t="s">
        <v>776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.75">
      <c r="A171" s="16" t="s">
        <v>584</v>
      </c>
      <c r="B171" s="16" t="s">
        <v>663</v>
      </c>
      <c r="C171" s="16" t="s">
        <v>664</v>
      </c>
      <c r="E171" s="16" t="s">
        <v>778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.75">
      <c r="A172" s="16" t="s">
        <v>584</v>
      </c>
      <c r="B172" s="16" t="s">
        <v>666</v>
      </c>
      <c r="C172" s="16" t="s">
        <v>667</v>
      </c>
      <c r="E172" s="16" t="s">
        <v>776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.75">
      <c r="A173" s="16" t="s">
        <v>584</v>
      </c>
      <c r="B173" s="16" t="s">
        <v>669</v>
      </c>
      <c r="C173" s="16" t="s">
        <v>530</v>
      </c>
      <c r="E173" s="16" t="s">
        <v>779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.75">
      <c r="A174" s="16" t="s">
        <v>587</v>
      </c>
      <c r="B174" s="16" t="s">
        <v>637</v>
      </c>
      <c r="C174" s="16" t="s">
        <v>638</v>
      </c>
      <c r="E174" s="16" t="s">
        <v>780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.75">
      <c r="A175" s="16" t="s">
        <v>587</v>
      </c>
      <c r="B175" s="16" t="s">
        <v>640</v>
      </c>
      <c r="C175" s="16" t="s">
        <v>641</v>
      </c>
      <c r="E175" s="16" t="s">
        <v>781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.75">
      <c r="A176" s="16" t="s">
        <v>587</v>
      </c>
      <c r="B176" s="16" t="s">
        <v>643</v>
      </c>
      <c r="C176" s="16" t="s">
        <v>644</v>
      </c>
      <c r="E176" s="16" t="s">
        <v>782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.75">
      <c r="A177" s="16" t="s">
        <v>587</v>
      </c>
      <c r="B177" s="16" t="s">
        <v>646</v>
      </c>
      <c r="C177" s="16" t="s">
        <v>647</v>
      </c>
      <c r="E177" s="16" t="s">
        <v>782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.75">
      <c r="A178" s="16" t="s">
        <v>587</v>
      </c>
      <c r="B178" s="16" t="s">
        <v>649</v>
      </c>
      <c r="C178" s="16" t="s">
        <v>481</v>
      </c>
      <c r="E178" s="16" t="s">
        <v>782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.75">
      <c r="A179" s="16" t="s">
        <v>587</v>
      </c>
      <c r="B179" s="16" t="s">
        <v>651</v>
      </c>
      <c r="C179" s="16" t="s">
        <v>652</v>
      </c>
      <c r="E179" s="16" t="s">
        <v>782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.75">
      <c r="A180" s="16" t="s">
        <v>587</v>
      </c>
      <c r="B180" s="16" t="s">
        <v>654</v>
      </c>
      <c r="C180" s="16" t="s">
        <v>655</v>
      </c>
      <c r="E180" s="16" t="s">
        <v>781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.75">
      <c r="A181" s="16" t="s">
        <v>587</v>
      </c>
      <c r="B181" s="16" t="s">
        <v>657</v>
      </c>
      <c r="C181" s="16" t="s">
        <v>658</v>
      </c>
      <c r="E181" s="16" t="s">
        <v>781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.75">
      <c r="A182" s="16" t="s">
        <v>587</v>
      </c>
      <c r="B182" s="16" t="s">
        <v>660</v>
      </c>
      <c r="C182" s="16" t="s">
        <v>661</v>
      </c>
      <c r="E182" s="16" t="s">
        <v>782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.75">
      <c r="A183" s="16" t="s">
        <v>587</v>
      </c>
      <c r="B183" s="16" t="s">
        <v>663</v>
      </c>
      <c r="C183" s="16" t="s">
        <v>664</v>
      </c>
      <c r="E183" s="16" t="s">
        <v>783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.75">
      <c r="A184" s="16" t="s">
        <v>587</v>
      </c>
      <c r="B184" s="16" t="s">
        <v>666</v>
      </c>
      <c r="C184" s="16" t="s">
        <v>667</v>
      </c>
      <c r="E184" s="16" t="s">
        <v>784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.75">
      <c r="A185" s="16" t="s">
        <v>587</v>
      </c>
      <c r="B185" s="16" t="s">
        <v>669</v>
      </c>
      <c r="C185" s="16" t="s">
        <v>530</v>
      </c>
      <c r="E185" s="16" t="s">
        <v>785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.75">
      <c r="A186" s="16" t="s">
        <v>590</v>
      </c>
      <c r="B186" s="16" t="s">
        <v>637</v>
      </c>
      <c r="C186" s="16" t="s">
        <v>638</v>
      </c>
      <c r="E186" s="16" t="s">
        <v>786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.75">
      <c r="A187" s="16" t="s">
        <v>590</v>
      </c>
      <c r="B187" s="16" t="s">
        <v>640</v>
      </c>
      <c r="C187" s="16" t="s">
        <v>641</v>
      </c>
      <c r="E187" s="16" t="s">
        <v>787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.75">
      <c r="A188" s="16" t="s">
        <v>590</v>
      </c>
      <c r="B188" s="16" t="s">
        <v>643</v>
      </c>
      <c r="C188" s="16" t="s">
        <v>644</v>
      </c>
      <c r="E188" s="16" t="s">
        <v>788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.75">
      <c r="A189" s="16" t="s">
        <v>590</v>
      </c>
      <c r="B189" s="16" t="s">
        <v>646</v>
      </c>
      <c r="C189" s="16" t="s">
        <v>647</v>
      </c>
      <c r="E189" s="16" t="s">
        <v>789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.75">
      <c r="A190" s="16" t="s">
        <v>590</v>
      </c>
      <c r="B190" s="16" t="s">
        <v>649</v>
      </c>
      <c r="C190" s="16" t="s">
        <v>481</v>
      </c>
      <c r="E190" s="16" t="s">
        <v>790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.75">
      <c r="A191" s="16" t="s">
        <v>590</v>
      </c>
      <c r="B191" s="16" t="s">
        <v>651</v>
      </c>
      <c r="C191" s="16" t="s">
        <v>652</v>
      </c>
      <c r="E191" s="16" t="s">
        <v>791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.75">
      <c r="A192" s="16" t="s">
        <v>590</v>
      </c>
      <c r="B192" s="16" t="s">
        <v>654</v>
      </c>
      <c r="C192" s="16" t="s">
        <v>655</v>
      </c>
      <c r="E192" s="16" t="s">
        <v>792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.75">
      <c r="A193" s="16" t="s">
        <v>590</v>
      </c>
      <c r="B193" s="16" t="s">
        <v>657</v>
      </c>
      <c r="C193" s="16" t="s">
        <v>658</v>
      </c>
      <c r="E193" s="16" t="s">
        <v>793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.75">
      <c r="A194" s="16" t="s">
        <v>590</v>
      </c>
      <c r="B194" s="16" t="s">
        <v>660</v>
      </c>
      <c r="C194" s="16" t="s">
        <v>661</v>
      </c>
      <c r="E194" s="16" t="s">
        <v>793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.75">
      <c r="A195" s="16" t="s">
        <v>590</v>
      </c>
      <c r="B195" s="16" t="s">
        <v>663</v>
      </c>
      <c r="C195" s="16" t="s">
        <v>664</v>
      </c>
      <c r="E195" s="16" t="s">
        <v>794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.75">
      <c r="A196" s="16" t="s">
        <v>590</v>
      </c>
      <c r="B196" s="16" t="s">
        <v>666</v>
      </c>
      <c r="C196" s="16" t="s">
        <v>667</v>
      </c>
      <c r="E196" s="16" t="s">
        <v>795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.75">
      <c r="A197" s="16" t="s">
        <v>590</v>
      </c>
      <c r="B197" s="16" t="s">
        <v>669</v>
      </c>
      <c r="C197" s="16" t="s">
        <v>530</v>
      </c>
      <c r="E197" s="16" t="s">
        <v>796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.75">
      <c r="A198" s="16" t="s">
        <v>593</v>
      </c>
      <c r="B198" s="16" t="s">
        <v>637</v>
      </c>
      <c r="C198" s="16" t="s">
        <v>638</v>
      </c>
      <c r="E198" s="16" t="s">
        <v>797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.75">
      <c r="A199" s="16" t="s">
        <v>593</v>
      </c>
      <c r="B199" s="16" t="s">
        <v>640</v>
      </c>
      <c r="C199" s="16" t="s">
        <v>641</v>
      </c>
      <c r="E199" s="16" t="s">
        <v>798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.75">
      <c r="A200" s="16" t="s">
        <v>593</v>
      </c>
      <c r="B200" s="16" t="s">
        <v>643</v>
      </c>
      <c r="C200" s="16" t="s">
        <v>644</v>
      </c>
      <c r="E200" s="16" t="s">
        <v>790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.75">
      <c r="A201" s="16" t="s">
        <v>593</v>
      </c>
      <c r="B201" s="16" t="s">
        <v>646</v>
      </c>
      <c r="C201" s="16" t="s">
        <v>647</v>
      </c>
      <c r="E201" s="16" t="s">
        <v>799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.75">
      <c r="A202" s="16" t="s">
        <v>593</v>
      </c>
      <c r="B202" s="16" t="s">
        <v>649</v>
      </c>
      <c r="C202" s="16" t="s">
        <v>481</v>
      </c>
      <c r="E202" s="16" t="s">
        <v>786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.75">
      <c r="A203" s="16" t="s">
        <v>593</v>
      </c>
      <c r="B203" s="16" t="s">
        <v>651</v>
      </c>
      <c r="C203" s="16" t="s">
        <v>652</v>
      </c>
      <c r="E203" s="16" t="s">
        <v>800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.75">
      <c r="A204" s="16" t="s">
        <v>593</v>
      </c>
      <c r="B204" s="16" t="s">
        <v>654</v>
      </c>
      <c r="C204" s="16" t="s">
        <v>655</v>
      </c>
      <c r="E204" s="16" t="s">
        <v>801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.75">
      <c r="A205" s="16" t="s">
        <v>593</v>
      </c>
      <c r="B205" s="16" t="s">
        <v>657</v>
      </c>
      <c r="C205" s="16" t="s">
        <v>658</v>
      </c>
      <c r="E205" s="16" t="s">
        <v>802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.75">
      <c r="A206" s="16" t="s">
        <v>593</v>
      </c>
      <c r="B206" s="16" t="s">
        <v>660</v>
      </c>
      <c r="C206" s="16" t="s">
        <v>661</v>
      </c>
      <c r="E206" s="16" t="s">
        <v>803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.75">
      <c r="A207" s="16" t="s">
        <v>593</v>
      </c>
      <c r="B207" s="16" t="s">
        <v>663</v>
      </c>
      <c r="C207" s="16" t="s">
        <v>664</v>
      </c>
      <c r="E207" s="16" t="s">
        <v>804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.75">
      <c r="A208" s="16" t="s">
        <v>593</v>
      </c>
      <c r="B208" s="16" t="s">
        <v>666</v>
      </c>
      <c r="C208" s="16" t="s">
        <v>667</v>
      </c>
      <c r="E208" s="16" t="s">
        <v>805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.75">
      <c r="A209" s="16" t="s">
        <v>593</v>
      </c>
      <c r="B209" s="16" t="s">
        <v>669</v>
      </c>
      <c r="C209" s="16" t="s">
        <v>530</v>
      </c>
      <c r="E209" s="16" t="s">
        <v>806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.75">
      <c r="A210" s="16" t="s">
        <v>596</v>
      </c>
      <c r="B210" s="16" t="s">
        <v>637</v>
      </c>
      <c r="C210" s="16" t="s">
        <v>638</v>
      </c>
      <c r="E210" s="16" t="s">
        <v>771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.75">
      <c r="A211" s="16" t="s">
        <v>596</v>
      </c>
      <c r="B211" s="16" t="s">
        <v>640</v>
      </c>
      <c r="C211" s="16" t="s">
        <v>641</v>
      </c>
      <c r="E211" s="16" t="s">
        <v>807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.75">
      <c r="A212" s="16" t="s">
        <v>596</v>
      </c>
      <c r="B212" s="16" t="s">
        <v>643</v>
      </c>
      <c r="C212" s="16" t="s">
        <v>644</v>
      </c>
      <c r="E212" s="16" t="s">
        <v>808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.75">
      <c r="A213" s="16" t="s">
        <v>596</v>
      </c>
      <c r="B213" s="16" t="s">
        <v>646</v>
      </c>
      <c r="C213" s="16" t="s">
        <v>647</v>
      </c>
      <c r="E213" s="16" t="s">
        <v>809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.75">
      <c r="A214" s="16" t="s">
        <v>596</v>
      </c>
      <c r="B214" s="16" t="s">
        <v>649</v>
      </c>
      <c r="C214" s="16" t="s">
        <v>481</v>
      </c>
      <c r="E214" s="16" t="s">
        <v>810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.75">
      <c r="A215" s="16" t="s">
        <v>596</v>
      </c>
      <c r="B215" s="16" t="s">
        <v>651</v>
      </c>
      <c r="C215" s="16" t="s">
        <v>652</v>
      </c>
      <c r="E215" s="16" t="s">
        <v>769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.75">
      <c r="A216" s="16" t="s">
        <v>596</v>
      </c>
      <c r="B216" s="16" t="s">
        <v>654</v>
      </c>
      <c r="C216" s="16" t="s">
        <v>655</v>
      </c>
      <c r="E216" s="16" t="s">
        <v>809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.75">
      <c r="A217" s="16" t="s">
        <v>596</v>
      </c>
      <c r="B217" s="16" t="s">
        <v>657</v>
      </c>
      <c r="C217" s="16" t="s">
        <v>658</v>
      </c>
      <c r="E217" s="16" t="s">
        <v>811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.75">
      <c r="A218" s="16" t="s">
        <v>596</v>
      </c>
      <c r="B218" s="16" t="s">
        <v>660</v>
      </c>
      <c r="C218" s="16" t="s">
        <v>661</v>
      </c>
      <c r="E218" s="16" t="s">
        <v>808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.75">
      <c r="A219" s="16" t="s">
        <v>596</v>
      </c>
      <c r="B219" s="16" t="s">
        <v>663</v>
      </c>
      <c r="C219" s="16" t="s">
        <v>664</v>
      </c>
      <c r="E219" s="16" t="s">
        <v>810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.75">
      <c r="A220" s="16" t="s">
        <v>596</v>
      </c>
      <c r="B220" s="16" t="s">
        <v>666</v>
      </c>
      <c r="C220" s="16" t="s">
        <v>667</v>
      </c>
      <c r="E220" s="16" t="s">
        <v>769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.75">
      <c r="A221" s="16" t="s">
        <v>596</v>
      </c>
      <c r="B221" s="16" t="s">
        <v>669</v>
      </c>
      <c r="C221" s="16" t="s">
        <v>530</v>
      </c>
      <c r="E221" s="16" t="s">
        <v>812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.75">
      <c r="A222" s="16" t="s">
        <v>599</v>
      </c>
      <c r="B222" s="16" t="s">
        <v>637</v>
      </c>
      <c r="C222" s="16" t="s">
        <v>638</v>
      </c>
      <c r="E222" s="16" t="s">
        <v>813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.75">
      <c r="A223" s="16" t="s">
        <v>599</v>
      </c>
      <c r="B223" s="16" t="s">
        <v>640</v>
      </c>
      <c r="C223" s="16" t="s">
        <v>641</v>
      </c>
      <c r="E223" s="16" t="s">
        <v>814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.75">
      <c r="A224" s="16" t="s">
        <v>599</v>
      </c>
      <c r="B224" s="16" t="s">
        <v>643</v>
      </c>
      <c r="C224" s="16" t="s">
        <v>644</v>
      </c>
      <c r="E224" s="16" t="s">
        <v>815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.75">
      <c r="A225" s="16" t="s">
        <v>599</v>
      </c>
      <c r="B225" s="16" t="s">
        <v>646</v>
      </c>
      <c r="C225" s="16" t="s">
        <v>647</v>
      </c>
      <c r="E225" s="16" t="s">
        <v>813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.75">
      <c r="A226" s="16" t="s">
        <v>599</v>
      </c>
      <c r="B226" s="16" t="s">
        <v>649</v>
      </c>
      <c r="C226" s="16" t="s">
        <v>481</v>
      </c>
      <c r="E226" s="16" t="s">
        <v>816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.75">
      <c r="A227" s="16" t="s">
        <v>599</v>
      </c>
      <c r="B227" s="16" t="s">
        <v>651</v>
      </c>
      <c r="C227" s="16" t="s">
        <v>652</v>
      </c>
      <c r="E227" s="16" t="s">
        <v>768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.75">
      <c r="A228" s="16" t="s">
        <v>599</v>
      </c>
      <c r="B228" s="16" t="s">
        <v>654</v>
      </c>
      <c r="C228" s="16" t="s">
        <v>655</v>
      </c>
      <c r="E228" s="16" t="s">
        <v>817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.75">
      <c r="A229" s="16" t="s">
        <v>599</v>
      </c>
      <c r="B229" s="16" t="s">
        <v>657</v>
      </c>
      <c r="C229" s="16" t="s">
        <v>658</v>
      </c>
      <c r="E229" s="16" t="s">
        <v>810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.75">
      <c r="A230" s="16" t="s">
        <v>599</v>
      </c>
      <c r="B230" s="16" t="s">
        <v>660</v>
      </c>
      <c r="C230" s="16" t="s">
        <v>661</v>
      </c>
      <c r="E230" s="16" t="s">
        <v>809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.75">
      <c r="A231" s="16" t="s">
        <v>599</v>
      </c>
      <c r="B231" s="16" t="s">
        <v>663</v>
      </c>
      <c r="C231" s="16" t="s">
        <v>664</v>
      </c>
      <c r="E231" s="16" t="s">
        <v>770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.75">
      <c r="A232" s="16" t="s">
        <v>599</v>
      </c>
      <c r="B232" s="16" t="s">
        <v>666</v>
      </c>
      <c r="C232" s="16" t="s">
        <v>667</v>
      </c>
      <c r="E232" s="16" t="s">
        <v>818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.75">
      <c r="A233" s="16" t="s">
        <v>599</v>
      </c>
      <c r="B233" s="16" t="s">
        <v>669</v>
      </c>
      <c r="C233" s="16" t="s">
        <v>530</v>
      </c>
      <c r="E233" s="16" t="s">
        <v>819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.75">
      <c r="A234" s="16" t="s">
        <v>602</v>
      </c>
      <c r="B234" s="16" t="s">
        <v>637</v>
      </c>
      <c r="C234" s="16" t="s">
        <v>638</v>
      </c>
      <c r="E234" s="16" t="s">
        <v>805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.75">
      <c r="A235" s="16" t="s">
        <v>602</v>
      </c>
      <c r="B235" s="16" t="s">
        <v>640</v>
      </c>
      <c r="C235" s="16" t="s">
        <v>641</v>
      </c>
      <c r="E235" s="16" t="s">
        <v>806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.75">
      <c r="A236" s="16" t="s">
        <v>602</v>
      </c>
      <c r="B236" s="16" t="s">
        <v>643</v>
      </c>
      <c r="C236" s="16" t="s">
        <v>644</v>
      </c>
      <c r="E236" s="16" t="s">
        <v>772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.75">
      <c r="A237" s="16" t="s">
        <v>602</v>
      </c>
      <c r="B237" s="16" t="s">
        <v>646</v>
      </c>
      <c r="C237" s="16" t="s">
        <v>647</v>
      </c>
      <c r="E237" s="16" t="s">
        <v>819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.75">
      <c r="A238" s="16" t="s">
        <v>602</v>
      </c>
      <c r="B238" s="16" t="s">
        <v>649</v>
      </c>
      <c r="C238" s="16" t="s">
        <v>481</v>
      </c>
      <c r="E238" s="16" t="s">
        <v>820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.75">
      <c r="A239" s="16" t="s">
        <v>602</v>
      </c>
      <c r="B239" s="16" t="s">
        <v>651</v>
      </c>
      <c r="C239" s="16" t="s">
        <v>652</v>
      </c>
      <c r="E239" s="16" t="s">
        <v>807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.75">
      <c r="A240" s="16" t="s">
        <v>602</v>
      </c>
      <c r="B240" s="16" t="s">
        <v>654</v>
      </c>
      <c r="C240" s="16" t="s">
        <v>655</v>
      </c>
      <c r="E240" s="16" t="s">
        <v>769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.75">
      <c r="A241" s="16" t="s">
        <v>602</v>
      </c>
      <c r="B241" s="16" t="s">
        <v>657</v>
      </c>
      <c r="C241" s="16" t="s">
        <v>658</v>
      </c>
      <c r="E241" s="16" t="s">
        <v>821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.75">
      <c r="A242" s="16" t="s">
        <v>602</v>
      </c>
      <c r="B242" s="16" t="s">
        <v>660</v>
      </c>
      <c r="C242" s="16" t="s">
        <v>661</v>
      </c>
      <c r="E242" s="16" t="s">
        <v>768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.75">
      <c r="A243" s="16" t="s">
        <v>602</v>
      </c>
      <c r="B243" s="16" t="s">
        <v>663</v>
      </c>
      <c r="C243" s="16" t="s">
        <v>664</v>
      </c>
      <c r="E243" s="16" t="s">
        <v>815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.75">
      <c r="A244" s="16" t="s">
        <v>602</v>
      </c>
      <c r="B244" s="16" t="s">
        <v>666</v>
      </c>
      <c r="C244" s="16" t="s">
        <v>667</v>
      </c>
      <c r="E244" s="16" t="s">
        <v>822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.75">
      <c r="A245" s="16" t="s">
        <v>602</v>
      </c>
      <c r="B245" s="16" t="s">
        <v>669</v>
      </c>
      <c r="C245" s="16" t="s">
        <v>530</v>
      </c>
      <c r="E245" s="16" t="s">
        <v>813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.75">
      <c r="A246" s="16" t="s">
        <v>605</v>
      </c>
      <c r="B246" s="16" t="s">
        <v>637</v>
      </c>
      <c r="C246" s="16" t="s">
        <v>638</v>
      </c>
      <c r="E246" s="16" t="s">
        <v>821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.75">
      <c r="A247" s="16" t="s">
        <v>605</v>
      </c>
      <c r="B247" s="16" t="s">
        <v>640</v>
      </c>
      <c r="C247" s="16" t="s">
        <v>641</v>
      </c>
      <c r="E247" s="16" t="s">
        <v>809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.75">
      <c r="A248" s="16" t="s">
        <v>605</v>
      </c>
      <c r="B248" s="16" t="s">
        <v>643</v>
      </c>
      <c r="C248" s="16" t="s">
        <v>644</v>
      </c>
      <c r="E248" s="16" t="s">
        <v>807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.75">
      <c r="A249" s="16" t="s">
        <v>605</v>
      </c>
      <c r="B249" s="16" t="s">
        <v>646</v>
      </c>
      <c r="C249" s="16" t="s">
        <v>647</v>
      </c>
      <c r="E249" s="16" t="s">
        <v>823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.75">
      <c r="A250" s="16" t="s">
        <v>605</v>
      </c>
      <c r="B250" s="16" t="s">
        <v>649</v>
      </c>
      <c r="C250" s="16" t="s">
        <v>481</v>
      </c>
      <c r="E250" s="16" t="s">
        <v>824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.75">
      <c r="A251" s="16" t="s">
        <v>605</v>
      </c>
      <c r="B251" s="16" t="s">
        <v>651</v>
      </c>
      <c r="C251" s="16" t="s">
        <v>652</v>
      </c>
      <c r="E251" s="16" t="s">
        <v>805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.75">
      <c r="A252" s="16" t="s">
        <v>605</v>
      </c>
      <c r="B252" s="16" t="s">
        <v>654</v>
      </c>
      <c r="C252" s="16" t="s">
        <v>655</v>
      </c>
      <c r="E252" s="16" t="s">
        <v>805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.75">
      <c r="A253" s="16" t="s">
        <v>605</v>
      </c>
      <c r="B253" s="16" t="s">
        <v>657</v>
      </c>
      <c r="C253" s="16" t="s">
        <v>658</v>
      </c>
      <c r="E253" s="16" t="s">
        <v>773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.75">
      <c r="A254" s="16" t="s">
        <v>605</v>
      </c>
      <c r="B254" s="16" t="s">
        <v>660</v>
      </c>
      <c r="C254" s="16" t="s">
        <v>661</v>
      </c>
      <c r="E254" s="16" t="s">
        <v>805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.75">
      <c r="A255" s="16" t="s">
        <v>605</v>
      </c>
      <c r="B255" s="16" t="s">
        <v>663</v>
      </c>
      <c r="C255" s="16" t="s">
        <v>664</v>
      </c>
      <c r="E255" s="16" t="s">
        <v>806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.75">
      <c r="A256" s="16" t="s">
        <v>605</v>
      </c>
      <c r="B256" s="16" t="s">
        <v>666</v>
      </c>
      <c r="C256" s="16" t="s">
        <v>667</v>
      </c>
      <c r="E256" s="16" t="s">
        <v>773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.75">
      <c r="A257" s="16" t="s">
        <v>605</v>
      </c>
      <c r="B257" s="16" t="s">
        <v>669</v>
      </c>
      <c r="C257" s="16" t="s">
        <v>530</v>
      </c>
      <c r="E257" s="16" t="s">
        <v>819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.75">
      <c r="A258" s="16" t="s">
        <v>608</v>
      </c>
      <c r="B258" s="16" t="s">
        <v>637</v>
      </c>
      <c r="C258" s="16" t="s">
        <v>638</v>
      </c>
      <c r="E258" s="16" t="s">
        <v>824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.75">
      <c r="A259" s="16" t="s">
        <v>608</v>
      </c>
      <c r="B259" s="16" t="s">
        <v>640</v>
      </c>
      <c r="C259" s="16" t="s">
        <v>641</v>
      </c>
      <c r="E259" s="16" t="s">
        <v>818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.75">
      <c r="A260" s="16" t="s">
        <v>608</v>
      </c>
      <c r="B260" s="16" t="s">
        <v>643</v>
      </c>
      <c r="C260" s="16" t="s">
        <v>644</v>
      </c>
      <c r="E260" s="16" t="s">
        <v>770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.75">
      <c r="A261" s="16" t="s">
        <v>608</v>
      </c>
      <c r="B261" s="16" t="s">
        <v>646</v>
      </c>
      <c r="C261" s="16" t="s">
        <v>647</v>
      </c>
      <c r="E261" s="16" t="s">
        <v>818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.75">
      <c r="A262" s="16" t="s">
        <v>608</v>
      </c>
      <c r="B262" s="16" t="s">
        <v>649</v>
      </c>
      <c r="C262" s="16" t="s">
        <v>481</v>
      </c>
      <c r="E262" s="16" t="s">
        <v>824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.75">
      <c r="A263" s="16" t="s">
        <v>608</v>
      </c>
      <c r="B263" s="16" t="s">
        <v>651</v>
      </c>
      <c r="C263" s="16" t="s">
        <v>652</v>
      </c>
      <c r="E263" s="16" t="s">
        <v>824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.75">
      <c r="A264" s="16" t="s">
        <v>608</v>
      </c>
      <c r="B264" s="16" t="s">
        <v>654</v>
      </c>
      <c r="C264" s="16" t="s">
        <v>655</v>
      </c>
      <c r="E264" s="16" t="s">
        <v>806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.75">
      <c r="A265" s="16" t="s">
        <v>608</v>
      </c>
      <c r="B265" s="16" t="s">
        <v>657</v>
      </c>
      <c r="C265" s="16" t="s">
        <v>658</v>
      </c>
      <c r="E265" s="16" t="s">
        <v>825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.75">
      <c r="A266" s="16" t="s">
        <v>608</v>
      </c>
      <c r="B266" s="16" t="s">
        <v>660</v>
      </c>
      <c r="C266" s="16" t="s">
        <v>661</v>
      </c>
      <c r="E266" s="16" t="s">
        <v>804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.75">
      <c r="A267" s="16" t="s">
        <v>608</v>
      </c>
      <c r="B267" s="16" t="s">
        <v>663</v>
      </c>
      <c r="C267" s="16" t="s">
        <v>664</v>
      </c>
      <c r="E267" s="16" t="s">
        <v>803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.75">
      <c r="A268" s="16" t="s">
        <v>608</v>
      </c>
      <c r="B268" s="16" t="s">
        <v>666</v>
      </c>
      <c r="C268" s="16" t="s">
        <v>667</v>
      </c>
      <c r="E268" s="16" t="s">
        <v>803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.75">
      <c r="A269" s="16" t="s">
        <v>608</v>
      </c>
      <c r="B269" s="16" t="s">
        <v>669</v>
      </c>
      <c r="C269" s="16" t="s">
        <v>530</v>
      </c>
      <c r="E269" s="16" t="s">
        <v>776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.75">
      <c r="A270" s="16" t="s">
        <v>611</v>
      </c>
      <c r="B270" s="16" t="s">
        <v>637</v>
      </c>
      <c r="C270" s="16" t="s">
        <v>638</v>
      </c>
      <c r="E270" s="16" t="s">
        <v>778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.75">
      <c r="A271" s="16" t="s">
        <v>611</v>
      </c>
      <c r="B271" s="16" t="s">
        <v>640</v>
      </c>
      <c r="C271" s="16" t="s">
        <v>641</v>
      </c>
      <c r="E271" s="16" t="s">
        <v>826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.75">
      <c r="A272" s="16" t="s">
        <v>611</v>
      </c>
      <c r="B272" s="16" t="s">
        <v>643</v>
      </c>
      <c r="C272" s="16" t="s">
        <v>644</v>
      </c>
      <c r="E272" s="16" t="s">
        <v>826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.75">
      <c r="A273" s="16" t="s">
        <v>611</v>
      </c>
      <c r="B273" s="16" t="s">
        <v>646</v>
      </c>
      <c r="C273" s="16" t="s">
        <v>647</v>
      </c>
      <c r="E273" s="16" t="s">
        <v>776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.75">
      <c r="A274" s="16" t="s">
        <v>611</v>
      </c>
      <c r="B274" s="16" t="s">
        <v>649</v>
      </c>
      <c r="C274" s="16" t="s">
        <v>481</v>
      </c>
      <c r="E274" s="16" t="s">
        <v>827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.75">
      <c r="A275" s="16" t="s">
        <v>611</v>
      </c>
      <c r="B275" s="16" t="s">
        <v>651</v>
      </c>
      <c r="C275" s="16" t="s">
        <v>652</v>
      </c>
      <c r="E275" s="16" t="s">
        <v>828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.75">
      <c r="A276" s="16" t="s">
        <v>611</v>
      </c>
      <c r="B276" s="16" t="s">
        <v>654</v>
      </c>
      <c r="C276" s="16" t="s">
        <v>655</v>
      </c>
      <c r="E276" s="16" t="s">
        <v>829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.75">
      <c r="A277" s="16" t="s">
        <v>611</v>
      </c>
      <c r="B277" s="16" t="s">
        <v>657</v>
      </c>
      <c r="C277" s="16" t="s">
        <v>658</v>
      </c>
      <c r="E277" s="16" t="s">
        <v>830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.75">
      <c r="A278" s="16" t="s">
        <v>611</v>
      </c>
      <c r="B278" s="16" t="s">
        <v>660</v>
      </c>
      <c r="C278" s="16" t="s">
        <v>661</v>
      </c>
      <c r="E278" s="16" t="s">
        <v>831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.75">
      <c r="A279" s="16" t="s">
        <v>611</v>
      </c>
      <c r="B279" s="16" t="s">
        <v>663</v>
      </c>
      <c r="C279" s="16" t="s">
        <v>664</v>
      </c>
      <c r="E279" s="16" t="s">
        <v>784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.75">
      <c r="A280" s="16" t="s">
        <v>611</v>
      </c>
      <c r="B280" s="16" t="s">
        <v>666</v>
      </c>
      <c r="C280" s="16" t="s">
        <v>667</v>
      </c>
      <c r="E280" s="16" t="s">
        <v>787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.75">
      <c r="A281" s="16" t="s">
        <v>611</v>
      </c>
      <c r="B281" s="16" t="s">
        <v>669</v>
      </c>
      <c r="C281" s="16" t="s">
        <v>530</v>
      </c>
      <c r="E281" s="16" t="s">
        <v>791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.75">
      <c r="A282" s="16" t="s">
        <v>614</v>
      </c>
      <c r="B282" s="16" t="s">
        <v>637</v>
      </c>
      <c r="C282" s="16" t="s">
        <v>638</v>
      </c>
      <c r="E282" s="16" t="s">
        <v>798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.75">
      <c r="A283" s="16" t="s">
        <v>614</v>
      </c>
      <c r="B283" s="16" t="s">
        <v>640</v>
      </c>
      <c r="C283" s="16" t="s">
        <v>641</v>
      </c>
      <c r="E283" s="16" t="s">
        <v>793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.75">
      <c r="A284" s="16" t="s">
        <v>614</v>
      </c>
      <c r="B284" s="16" t="s">
        <v>643</v>
      </c>
      <c r="C284" s="16" t="s">
        <v>644</v>
      </c>
      <c r="E284" s="16" t="s">
        <v>832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.75">
      <c r="A285" s="16" t="s">
        <v>614</v>
      </c>
      <c r="B285" s="16" t="s">
        <v>646</v>
      </c>
      <c r="C285" s="16" t="s">
        <v>647</v>
      </c>
      <c r="E285" s="16" t="s">
        <v>833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.75">
      <c r="A286" s="16" t="s">
        <v>614</v>
      </c>
      <c r="B286" s="16" t="s">
        <v>649</v>
      </c>
      <c r="C286" s="16" t="s">
        <v>481</v>
      </c>
      <c r="E286" s="16" t="s">
        <v>834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.75">
      <c r="A287" s="16" t="s">
        <v>614</v>
      </c>
      <c r="B287" s="16" t="s">
        <v>651</v>
      </c>
      <c r="C287" s="16" t="s">
        <v>652</v>
      </c>
      <c r="E287" s="16" t="s">
        <v>835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.75">
      <c r="A288" s="16" t="s">
        <v>614</v>
      </c>
      <c r="B288" s="16" t="s">
        <v>654</v>
      </c>
      <c r="C288" s="16" t="s">
        <v>655</v>
      </c>
      <c r="E288" s="16" t="s">
        <v>836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.75">
      <c r="A289" s="16" t="s">
        <v>614</v>
      </c>
      <c r="B289" s="16" t="s">
        <v>657</v>
      </c>
      <c r="C289" s="16" t="s">
        <v>658</v>
      </c>
      <c r="E289" s="16" t="s">
        <v>837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.75">
      <c r="A290" s="16" t="s">
        <v>614</v>
      </c>
      <c r="B290" s="16" t="s">
        <v>660</v>
      </c>
      <c r="C290" s="16" t="s">
        <v>661</v>
      </c>
      <c r="E290" s="16" t="s">
        <v>838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.75">
      <c r="A291" s="16" t="s">
        <v>614</v>
      </c>
      <c r="B291" s="16" t="s">
        <v>663</v>
      </c>
      <c r="C291" s="16" t="s">
        <v>664</v>
      </c>
      <c r="E291" s="16" t="s">
        <v>839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.75">
      <c r="A292" s="16" t="s">
        <v>614</v>
      </c>
      <c r="B292" s="16" t="s">
        <v>666</v>
      </c>
      <c r="C292" s="16" t="s">
        <v>667</v>
      </c>
      <c r="E292" s="16" t="s">
        <v>840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.75">
      <c r="A293" s="16" t="s">
        <v>614</v>
      </c>
      <c r="B293" s="16" t="s">
        <v>669</v>
      </c>
      <c r="C293" s="16" t="s">
        <v>530</v>
      </c>
      <c r="E293" s="16" t="s">
        <v>841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.75">
      <c r="A294" s="16" t="s">
        <v>617</v>
      </c>
      <c r="B294" s="16" t="s">
        <v>637</v>
      </c>
      <c r="C294" s="16" t="s">
        <v>638</v>
      </c>
      <c r="E294" s="16" t="s">
        <v>842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.75">
      <c r="A295" s="16" t="s">
        <v>617</v>
      </c>
      <c r="B295" s="16" t="s">
        <v>640</v>
      </c>
      <c r="C295" s="16" t="s">
        <v>641</v>
      </c>
      <c r="E295" s="16" t="s">
        <v>843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.75">
      <c r="A296" s="16" t="s">
        <v>617</v>
      </c>
      <c r="B296" s="16" t="s">
        <v>643</v>
      </c>
      <c r="C296" s="16" t="s">
        <v>644</v>
      </c>
      <c r="E296" s="16" t="s">
        <v>844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.75">
      <c r="A297" s="16" t="s">
        <v>617</v>
      </c>
      <c r="B297" s="16" t="s">
        <v>646</v>
      </c>
      <c r="C297" s="16" t="s">
        <v>647</v>
      </c>
      <c r="E297" s="16" t="s">
        <v>845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.75">
      <c r="A298" s="16" t="s">
        <v>617</v>
      </c>
      <c r="B298" s="16" t="s">
        <v>649</v>
      </c>
      <c r="C298" s="16" t="s">
        <v>481</v>
      </c>
      <c r="E298" s="16" t="s">
        <v>846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.75">
      <c r="A299" s="16" t="s">
        <v>617</v>
      </c>
      <c r="B299" s="16" t="s">
        <v>651</v>
      </c>
      <c r="C299" s="16" t="s">
        <v>652</v>
      </c>
      <c r="E299" s="16" t="s">
        <v>847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.75">
      <c r="A300" s="16" t="s">
        <v>617</v>
      </c>
      <c r="B300" s="16" t="s">
        <v>654</v>
      </c>
      <c r="C300" s="16" t="s">
        <v>655</v>
      </c>
      <c r="E300" s="16" t="s">
        <v>848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.75">
      <c r="A301" s="16" t="s">
        <v>617</v>
      </c>
      <c r="B301" s="16" t="s">
        <v>657</v>
      </c>
      <c r="C301" s="16" t="s">
        <v>658</v>
      </c>
      <c r="E301" s="16" t="s">
        <v>849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.75">
      <c r="A302" s="16" t="s">
        <v>617</v>
      </c>
      <c r="B302" s="16" t="s">
        <v>660</v>
      </c>
      <c r="C302" s="16" t="s">
        <v>661</v>
      </c>
      <c r="E302" s="16" t="s">
        <v>850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.75">
      <c r="A303" s="16" t="s">
        <v>617</v>
      </c>
      <c r="B303" s="16" t="s">
        <v>663</v>
      </c>
      <c r="C303" s="16" t="s">
        <v>664</v>
      </c>
      <c r="E303" s="16" t="s">
        <v>851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.75">
      <c r="A304" s="16" t="s">
        <v>617</v>
      </c>
      <c r="B304" s="16" t="s">
        <v>666</v>
      </c>
      <c r="C304" s="16" t="s">
        <v>667</v>
      </c>
      <c r="E304" s="16" t="s">
        <v>852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.75">
      <c r="A305" s="16" t="s">
        <v>617</v>
      </c>
      <c r="B305" s="16" t="s">
        <v>669</v>
      </c>
      <c r="C305" s="16" t="s">
        <v>530</v>
      </c>
      <c r="E305" s="16" t="s">
        <v>853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.75">
      <c r="A306" s="16" t="s">
        <v>620</v>
      </c>
      <c r="B306" s="16" t="s">
        <v>637</v>
      </c>
      <c r="C306" s="16" t="s">
        <v>638</v>
      </c>
      <c r="E306" s="16" t="s">
        <v>854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.75">
      <c r="A307" s="16" t="s">
        <v>620</v>
      </c>
      <c r="B307" s="16" t="s">
        <v>640</v>
      </c>
      <c r="C307" s="16" t="s">
        <v>641</v>
      </c>
      <c r="E307" s="16" t="s">
        <v>855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.75">
      <c r="A308" s="16" t="s">
        <v>620</v>
      </c>
      <c r="B308" s="16" t="s">
        <v>643</v>
      </c>
      <c r="C308" s="16" t="s">
        <v>644</v>
      </c>
      <c r="E308" s="16" t="s">
        <v>856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.75">
      <c r="A309" s="16" t="s">
        <v>620</v>
      </c>
      <c r="B309" s="16" t="s">
        <v>646</v>
      </c>
      <c r="C309" s="16" t="s">
        <v>647</v>
      </c>
      <c r="E309" s="16" t="s">
        <v>857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.75">
      <c r="A310" s="16" t="s">
        <v>620</v>
      </c>
      <c r="B310" s="16" t="s">
        <v>649</v>
      </c>
      <c r="C310" s="16" t="s">
        <v>481</v>
      </c>
      <c r="E310" s="16" t="s">
        <v>858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.75">
      <c r="A311" s="16" t="s">
        <v>620</v>
      </c>
      <c r="B311" s="16" t="s">
        <v>651</v>
      </c>
      <c r="C311" s="16" t="s">
        <v>652</v>
      </c>
      <c r="E311" s="16" t="s">
        <v>859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.75">
      <c r="A312" s="16" t="s">
        <v>620</v>
      </c>
      <c r="B312" s="16" t="s">
        <v>654</v>
      </c>
      <c r="C312" s="16" t="s">
        <v>655</v>
      </c>
      <c r="E312" s="16" t="s">
        <v>860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.75">
      <c r="A313" s="16" t="s">
        <v>620</v>
      </c>
      <c r="B313" s="16" t="s">
        <v>657</v>
      </c>
      <c r="C313" s="16" t="s">
        <v>658</v>
      </c>
      <c r="E313" s="16" t="s">
        <v>861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.75">
      <c r="A314" s="16" t="s">
        <v>620</v>
      </c>
      <c r="B314" s="16" t="s">
        <v>660</v>
      </c>
      <c r="C314" s="16" t="s">
        <v>661</v>
      </c>
      <c r="E314" s="16" t="s">
        <v>862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.75">
      <c r="A315" s="16" t="s">
        <v>620</v>
      </c>
      <c r="B315" s="16" t="s">
        <v>663</v>
      </c>
      <c r="C315" s="16" t="s">
        <v>664</v>
      </c>
      <c r="E315" s="16" t="s">
        <v>863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.75">
      <c r="A316" s="16" t="s">
        <v>620</v>
      </c>
      <c r="B316" s="16" t="s">
        <v>666</v>
      </c>
      <c r="C316" s="16" t="s">
        <v>667</v>
      </c>
      <c r="E316" s="16" t="s">
        <v>864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.75">
      <c r="A317" s="16" t="s">
        <v>620</v>
      </c>
      <c r="B317" s="16" t="s">
        <v>669</v>
      </c>
      <c r="C317" s="16" t="s">
        <v>530</v>
      </c>
      <c r="E317" s="16" t="s">
        <v>865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.75">
      <c r="A318" s="16" t="s">
        <v>539</v>
      </c>
      <c r="B318" s="16" t="s">
        <v>637</v>
      </c>
      <c r="C318" s="16" t="s">
        <v>638</v>
      </c>
      <c r="E318" s="16" t="s">
        <v>866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3215</v>
      </c>
      <c r="J318" s="163">
        <f t="shared" si="27"/>
        <v>43101</v>
      </c>
    </row>
    <row r="319" spans="1:10" ht="12.75">
      <c r="A319" s="16" t="s">
        <v>539</v>
      </c>
      <c r="B319" s="16" t="s">
        <v>640</v>
      </c>
      <c r="C319" s="16" t="s">
        <v>641</v>
      </c>
      <c r="E319" s="16" t="s">
        <v>867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3217</v>
      </c>
      <c r="J319" s="163">
        <f t="shared" si="27"/>
        <v>43132</v>
      </c>
    </row>
    <row r="320" spans="1:10" ht="12.75">
      <c r="A320" s="16" t="s">
        <v>539</v>
      </c>
      <c r="B320" s="16" t="s">
        <v>643</v>
      </c>
      <c r="C320" s="16" t="s">
        <v>644</v>
      </c>
      <c r="E320" s="16" t="s">
        <v>868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3220</v>
      </c>
      <c r="J320" s="163">
        <f t="shared" si="27"/>
        <v>43160</v>
      </c>
    </row>
    <row r="321" spans="1:10" ht="12.75">
      <c r="A321" s="16" t="s">
        <v>539</v>
      </c>
      <c r="B321" s="16" t="s">
        <v>646</v>
      </c>
      <c r="C321" s="16" t="s">
        <v>647</v>
      </c>
      <c r="E321" s="16" t="s">
        <v>869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3222</v>
      </c>
      <c r="J321" s="163">
        <f t="shared" si="27"/>
        <v>43191</v>
      </c>
    </row>
    <row r="322" spans="1:10" ht="12.75">
      <c r="A322" s="16" t="s">
        <v>539</v>
      </c>
      <c r="B322" s="16" t="s">
        <v>649</v>
      </c>
      <c r="C322" s="16" t="s">
        <v>481</v>
      </c>
      <c r="E322" s="16" t="s">
        <v>870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3225</v>
      </c>
      <c r="J322" s="163">
        <f t="shared" si="27"/>
        <v>43221</v>
      </c>
    </row>
    <row r="323" spans="1:10" ht="12.75">
      <c r="A323" s="16" t="s">
        <v>539</v>
      </c>
      <c r="B323" s="16" t="s">
        <v>651</v>
      </c>
      <c r="C323" s="16" t="s">
        <v>652</v>
      </c>
      <c r="E323" s="16" t="s">
        <v>871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3228</v>
      </c>
      <c r="J323" s="163">
        <f t="shared" si="27"/>
        <v>43252</v>
      </c>
    </row>
    <row r="324" spans="1:10" ht="12.75">
      <c r="A324" s="16" t="s">
        <v>539</v>
      </c>
      <c r="B324" s="16" t="s">
        <v>654</v>
      </c>
      <c r="C324" s="16" t="s">
        <v>655</v>
      </c>
      <c r="E324" s="16" t="s">
        <v>872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3230</v>
      </c>
      <c r="J324" s="163">
        <f t="shared" si="27"/>
        <v>43282</v>
      </c>
    </row>
    <row r="325" spans="1:10" ht="12.75">
      <c r="A325" s="16" t="s">
        <v>539</v>
      </c>
      <c r="B325" s="16" t="s">
        <v>657</v>
      </c>
      <c r="C325" s="16" t="s">
        <v>658</v>
      </c>
      <c r="E325" s="16" t="s">
        <v>873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3232</v>
      </c>
      <c r="J325" s="163">
        <f t="shared" si="27"/>
        <v>43313</v>
      </c>
    </row>
    <row r="326" spans="1:10" ht="12.75">
      <c r="A326" s="16" t="s">
        <v>539</v>
      </c>
      <c r="B326" s="16" t="s">
        <v>660</v>
      </c>
      <c r="C326" s="16" t="s">
        <v>661</v>
      </c>
      <c r="E326" s="16" t="s">
        <v>874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3234</v>
      </c>
      <c r="J326" s="163">
        <f t="shared" si="27"/>
        <v>43344</v>
      </c>
    </row>
    <row r="327" spans="1:10" ht="12.75">
      <c r="A327" s="16" t="s">
        <v>539</v>
      </c>
      <c r="B327" s="16" t="s">
        <v>663</v>
      </c>
      <c r="C327" s="16" t="s">
        <v>664</v>
      </c>
      <c r="E327" s="16" t="s">
        <v>875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3236</v>
      </c>
      <c r="J327" s="163">
        <f t="shared" si="27"/>
        <v>43374</v>
      </c>
    </row>
    <row r="328" spans="1:10" ht="12.75">
      <c r="A328" s="16" t="s">
        <v>539</v>
      </c>
      <c r="B328" s="16" t="s">
        <v>666</v>
      </c>
      <c r="C328" s="16" t="s">
        <v>667</v>
      </c>
      <c r="E328" s="16" t="s">
        <v>876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3238</v>
      </c>
      <c r="J328" s="163">
        <f t="shared" si="27"/>
        <v>43405</v>
      </c>
    </row>
    <row r="329" spans="1:10" ht="12.75">
      <c r="A329" s="16" t="s">
        <v>539</v>
      </c>
      <c r="B329" s="16" t="s">
        <v>669</v>
      </c>
      <c r="C329" s="16" t="s">
        <v>530</v>
      </c>
      <c r="E329" s="16" t="s">
        <v>877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3240</v>
      </c>
      <c r="J329" s="163">
        <f t="shared" si="27"/>
        <v>43435</v>
      </c>
    </row>
    <row r="330" spans="1:10" ht="12.75">
      <c r="A330" s="16" t="s">
        <v>529</v>
      </c>
      <c r="B330" s="16" t="s">
        <v>637</v>
      </c>
      <c r="C330" s="16" t="s">
        <v>638</v>
      </c>
      <c r="E330" s="16" t="s">
        <v>878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3243</v>
      </c>
      <c r="J330" s="163">
        <f t="shared" si="27"/>
        <v>43466</v>
      </c>
    </row>
    <row r="331" spans="1:10" ht="12.75">
      <c r="A331" s="16" t="s">
        <v>529</v>
      </c>
      <c r="B331" s="16" t="s">
        <v>640</v>
      </c>
      <c r="C331" s="16" t="s">
        <v>641</v>
      </c>
      <c r="E331" s="16" t="s">
        <v>879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3242</v>
      </c>
      <c r="J331" s="163">
        <f t="shared" si="27"/>
        <v>43497</v>
      </c>
    </row>
    <row r="332" spans="1:10" ht="12.75">
      <c r="A332" s="16" t="s">
        <v>529</v>
      </c>
      <c r="B332" s="16" t="s">
        <v>643</v>
      </c>
      <c r="C332" s="16" t="s">
        <v>644</v>
      </c>
      <c r="E332" s="16" t="s">
        <v>878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3243</v>
      </c>
      <c r="J332" s="163">
        <f t="shared" si="27"/>
        <v>43525</v>
      </c>
    </row>
    <row r="333" spans="1:10" ht="12.75">
      <c r="A333" s="16" t="s">
        <v>529</v>
      </c>
      <c r="B333" s="16" t="s">
        <v>646</v>
      </c>
      <c r="C333" s="16" t="s">
        <v>647</v>
      </c>
      <c r="E333" s="16" t="s">
        <v>880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3250</v>
      </c>
      <c r="J333" s="163">
        <f t="shared" si="27"/>
        <v>43556</v>
      </c>
    </row>
    <row r="334" spans="1:10" ht="12.75">
      <c r="A334" s="16" t="s">
        <v>529</v>
      </c>
      <c r="B334" s="16" t="s">
        <v>649</v>
      </c>
      <c r="C334" s="16" t="s">
        <v>481</v>
      </c>
      <c r="E334" s="16" t="s">
        <v>881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3252</v>
      </c>
      <c r="J334" s="163">
        <f t="shared" si="27"/>
        <v>43586</v>
      </c>
    </row>
    <row r="335" spans="1:10" ht="12.75">
      <c r="A335" s="16" t="s">
        <v>529</v>
      </c>
      <c r="B335" s="16" t="s">
        <v>651</v>
      </c>
      <c r="C335" s="16" t="s">
        <v>652</v>
      </c>
      <c r="E335" s="16" t="s">
        <v>880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3250</v>
      </c>
      <c r="J335" s="163">
        <f t="shared" si="27"/>
        <v>43617</v>
      </c>
    </row>
    <row r="336" spans="1:10" ht="12.75">
      <c r="A336" s="16" t="s">
        <v>529</v>
      </c>
      <c r="B336" s="16" t="s">
        <v>654</v>
      </c>
      <c r="C336" s="16" t="s">
        <v>655</v>
      </c>
      <c r="E336" s="16" t="s">
        <v>882</v>
      </c>
      <c r="F336" s="67">
        <v>295</v>
      </c>
      <c r="G336">
        <f t="shared" si="24"/>
        <v>2019</v>
      </c>
      <c r="H336" s="164">
        <f t="shared" si="25"/>
        <v>43647</v>
      </c>
      <c r="I336">
        <f t="shared" si="26"/>
        <v>3255</v>
      </c>
      <c r="J336" s="163">
        <f t="shared" si="27"/>
        <v>43647</v>
      </c>
    </row>
    <row r="337" spans="1:10" ht="12.75">
      <c r="A337" s="16" t="s">
        <v>529</v>
      </c>
      <c r="B337" s="16" t="s">
        <v>657</v>
      </c>
      <c r="C337" s="16" t="s">
        <v>658</v>
      </c>
      <c r="E337" s="16" t="s">
        <v>883</v>
      </c>
      <c r="F337" s="67">
        <v>296</v>
      </c>
      <c r="G337">
        <f t="shared" si="24"/>
        <v>2019</v>
      </c>
      <c r="H337" s="164">
        <f t="shared" si="25"/>
        <v>43678</v>
      </c>
      <c r="I337">
        <f t="shared" si="26"/>
        <v>3257</v>
      </c>
      <c r="J337" s="163">
        <f t="shared" si="27"/>
        <v>43678</v>
      </c>
    </row>
    <row r="338" spans="1:10" ht="12.75">
      <c r="A338" s="16" t="s">
        <v>529</v>
      </c>
      <c r="B338" s="16" t="s">
        <v>660</v>
      </c>
      <c r="C338" s="16" t="s">
        <v>661</v>
      </c>
      <c r="E338" s="16" t="s">
        <v>884</v>
      </c>
      <c r="F338" s="67">
        <v>297</v>
      </c>
      <c r="G338">
        <f t="shared" si="24"/>
        <v>2019</v>
      </c>
      <c r="H338" s="164">
        <f t="shared" si="25"/>
        <v>43709</v>
      </c>
      <c r="I338">
        <f t="shared" si="26"/>
        <v>3262</v>
      </c>
      <c r="J338" s="163">
        <f t="shared" si="27"/>
        <v>43709</v>
      </c>
    </row>
    <row r="339" spans="1:10" ht="12.75">
      <c r="A339" s="16" t="s">
        <v>529</v>
      </c>
      <c r="B339" s="16" t="s">
        <v>663</v>
      </c>
      <c r="C339" s="16" t="s">
        <v>664</v>
      </c>
      <c r="E339" s="16" t="s">
        <v>885</v>
      </c>
      <c r="F339" s="67">
        <v>298</v>
      </c>
      <c r="G339">
        <f t="shared" si="24"/>
        <v>2019</v>
      </c>
      <c r="H339" s="164">
        <f t="shared" si="25"/>
        <v>43739</v>
      </c>
      <c r="I339">
        <f t="shared" si="26"/>
        <v>3265</v>
      </c>
      <c r="J339" s="163">
        <f t="shared" si="27"/>
        <v>43739</v>
      </c>
    </row>
    <row r="340" spans="1:10" ht="12.75">
      <c r="A340" s="16" t="s">
        <v>529</v>
      </c>
      <c r="B340" s="16" t="s">
        <v>666</v>
      </c>
      <c r="C340" s="16" t="s">
        <v>667</v>
      </c>
      <c r="E340" s="16" t="s">
        <v>885</v>
      </c>
      <c r="F340" s="67">
        <v>299</v>
      </c>
      <c r="G340">
        <f t="shared" si="24"/>
        <v>2019</v>
      </c>
      <c r="H340" s="164">
        <f t="shared" si="25"/>
        <v>43770</v>
      </c>
      <c r="I340">
        <f t="shared" si="26"/>
        <v>3265</v>
      </c>
      <c r="J340" s="163">
        <f t="shared" si="27"/>
        <v>43770</v>
      </c>
    </row>
    <row r="341" spans="1:10" ht="12.75">
      <c r="A341" s="16" t="s">
        <v>529</v>
      </c>
      <c r="B341" s="16" t="s">
        <v>669</v>
      </c>
      <c r="C341" s="16" t="s">
        <v>530</v>
      </c>
      <c r="E341" s="16" t="s">
        <v>886</v>
      </c>
      <c r="F341" s="67">
        <v>300</v>
      </c>
      <c r="G341">
        <f t="shared" si="24"/>
        <v>2019</v>
      </c>
      <c r="H341" s="164">
        <f t="shared" si="25"/>
        <v>43800</v>
      </c>
      <c r="I341">
        <f t="shared" si="26"/>
        <v>3269</v>
      </c>
      <c r="J341" s="163">
        <f t="shared" si="27"/>
        <v>43800</v>
      </c>
    </row>
    <row r="342" spans="6:10" ht="12.75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.75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.75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.75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.75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.75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.75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.75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.75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.75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.75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.75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.75">
      <c r="F354" s="156" t="s">
        <v>887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.75">
      <c r="F355" s="156" t="s">
        <v>888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.75">
      <c r="F356" s="156" t="s">
        <v>889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.75">
      <c r="F357" s="156" t="s">
        <v>890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.75">
      <c r="F358" s="156" t="s">
        <v>891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.75">
      <c r="F359" s="156" t="s">
        <v>892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2" width="9.140625" style="268" customWidth="1"/>
    <col min="3" max="3" width="9.140625" style="273" customWidth="1"/>
    <col min="4" max="4" width="15.8515625" style="273" customWidth="1"/>
    <col min="5" max="5" width="12.421875" style="268" customWidth="1"/>
    <col min="6" max="6" width="10.28125" style="268" customWidth="1"/>
    <col min="7" max="16384" width="9.140625" style="268" customWidth="1"/>
  </cols>
  <sheetData>
    <row r="1" spans="1:4" ht="38.25">
      <c r="A1" s="268" t="s">
        <v>43</v>
      </c>
      <c r="B1" s="269" t="s">
        <v>497</v>
      </c>
      <c r="C1" s="270" t="s">
        <v>898</v>
      </c>
      <c r="D1" s="270" t="s">
        <v>899</v>
      </c>
    </row>
    <row r="2" spans="1:4" ht="12.75">
      <c r="A2" s="268" t="s">
        <v>476</v>
      </c>
      <c r="B2" s="271">
        <v>36526</v>
      </c>
      <c r="C2" s="82">
        <v>203442</v>
      </c>
      <c r="D2" s="82">
        <v>227506</v>
      </c>
    </row>
    <row r="3" spans="1:4" ht="12.75">
      <c r="A3" s="268" t="s">
        <v>477</v>
      </c>
      <c r="B3" s="271">
        <v>36557</v>
      </c>
      <c r="C3" s="82">
        <v>199261</v>
      </c>
      <c r="D3" s="82">
        <v>228711</v>
      </c>
    </row>
    <row r="4" spans="1:4" ht="12.75">
      <c r="A4" s="268" t="s">
        <v>478</v>
      </c>
      <c r="B4" s="271">
        <v>36586</v>
      </c>
      <c r="C4" s="82">
        <v>232490</v>
      </c>
      <c r="D4" s="82">
        <v>230078</v>
      </c>
    </row>
    <row r="5" spans="1:4" ht="12.75">
      <c r="A5" s="268" t="s">
        <v>480</v>
      </c>
      <c r="B5" s="271">
        <v>36617</v>
      </c>
      <c r="C5" s="82">
        <v>227698</v>
      </c>
      <c r="D5" s="82">
        <v>229130</v>
      </c>
    </row>
    <row r="6" spans="1:4" ht="12.75">
      <c r="A6" s="268" t="s">
        <v>481</v>
      </c>
      <c r="B6" s="271">
        <v>36647</v>
      </c>
      <c r="C6" s="82">
        <v>242501</v>
      </c>
      <c r="D6" s="82">
        <v>229771</v>
      </c>
    </row>
    <row r="7" spans="1:4" ht="12.75">
      <c r="A7" s="268" t="s">
        <v>482</v>
      </c>
      <c r="B7" s="271">
        <v>36678</v>
      </c>
      <c r="C7" s="82">
        <v>242963</v>
      </c>
      <c r="D7" s="82">
        <v>229713</v>
      </c>
    </row>
    <row r="8" spans="1:4" ht="12.75">
      <c r="A8" s="268" t="s">
        <v>485</v>
      </c>
      <c r="B8" s="271">
        <v>36708</v>
      </c>
      <c r="C8" s="82">
        <v>245140</v>
      </c>
      <c r="D8" s="82">
        <v>228966</v>
      </c>
    </row>
    <row r="9" spans="1:4" ht="12.75">
      <c r="A9" s="268" t="s">
        <v>486</v>
      </c>
      <c r="B9" s="271">
        <v>36739</v>
      </c>
      <c r="C9" s="82">
        <v>247832</v>
      </c>
      <c r="D9" s="82">
        <v>228956</v>
      </c>
    </row>
    <row r="10" spans="1:4" ht="12.75">
      <c r="A10" s="268" t="s">
        <v>487</v>
      </c>
      <c r="B10" s="271">
        <v>36770</v>
      </c>
      <c r="C10" s="82">
        <v>227899</v>
      </c>
      <c r="D10" s="82">
        <v>231724</v>
      </c>
    </row>
    <row r="11" spans="1:4" ht="12.75">
      <c r="A11" s="268" t="s">
        <v>489</v>
      </c>
      <c r="B11" s="271">
        <v>36800</v>
      </c>
      <c r="C11" s="82">
        <v>236491</v>
      </c>
      <c r="D11" s="82">
        <v>230483</v>
      </c>
    </row>
    <row r="12" spans="1:4" ht="12.75">
      <c r="A12" s="268" t="s">
        <v>490</v>
      </c>
      <c r="B12" s="271">
        <v>36831</v>
      </c>
      <c r="C12" s="82">
        <v>222819</v>
      </c>
      <c r="D12" s="82">
        <v>229434</v>
      </c>
    </row>
    <row r="13" spans="1:4" ht="12.75">
      <c r="A13" s="268" t="s">
        <v>491</v>
      </c>
      <c r="B13" s="271">
        <v>36861</v>
      </c>
      <c r="C13" s="82">
        <v>218390</v>
      </c>
      <c r="D13" s="82">
        <v>224398</v>
      </c>
    </row>
    <row r="14" spans="1:4" ht="12.75">
      <c r="A14" s="268" t="s">
        <v>476</v>
      </c>
      <c r="B14" s="271">
        <v>36892</v>
      </c>
      <c r="C14" s="82">
        <v>209685</v>
      </c>
      <c r="D14" s="82">
        <v>231435</v>
      </c>
    </row>
    <row r="15" spans="1:4" ht="12.75">
      <c r="A15" s="268" t="s">
        <v>477</v>
      </c>
      <c r="B15" s="271">
        <v>36923</v>
      </c>
      <c r="C15" s="82">
        <v>200876</v>
      </c>
      <c r="D15" s="82">
        <v>230635</v>
      </c>
    </row>
    <row r="16" spans="1:4" ht="12.75">
      <c r="A16" s="268" t="s">
        <v>478</v>
      </c>
      <c r="B16" s="271">
        <v>36951</v>
      </c>
      <c r="C16" s="82">
        <v>232587</v>
      </c>
      <c r="D16" s="82">
        <v>231205</v>
      </c>
    </row>
    <row r="17" spans="1:4" ht="12.75">
      <c r="A17" s="268" t="s">
        <v>480</v>
      </c>
      <c r="B17" s="271">
        <v>36982</v>
      </c>
      <c r="C17" s="82">
        <v>232513</v>
      </c>
      <c r="D17" s="82">
        <v>233015</v>
      </c>
    </row>
    <row r="18" spans="1:4" ht="12.75">
      <c r="A18" s="268" t="s">
        <v>481</v>
      </c>
      <c r="B18" s="271">
        <v>37012</v>
      </c>
      <c r="C18" s="82">
        <v>245357</v>
      </c>
      <c r="D18" s="82">
        <v>232051</v>
      </c>
    </row>
    <row r="19" spans="1:4" ht="12.75">
      <c r="A19" s="268" t="s">
        <v>482</v>
      </c>
      <c r="B19" s="271">
        <v>37043</v>
      </c>
      <c r="C19" s="82">
        <v>243498</v>
      </c>
      <c r="D19" s="82">
        <v>231648</v>
      </c>
    </row>
    <row r="20" spans="1:4" ht="12.75">
      <c r="A20" s="268" t="s">
        <v>485</v>
      </c>
      <c r="B20" s="271">
        <v>37073</v>
      </c>
      <c r="C20" s="82">
        <v>250363</v>
      </c>
      <c r="D20" s="82">
        <v>232997</v>
      </c>
    </row>
    <row r="21" spans="1:4" ht="12.75">
      <c r="A21" s="268" t="s">
        <v>486</v>
      </c>
      <c r="B21" s="271">
        <v>37104</v>
      </c>
      <c r="C21" s="82">
        <v>253274</v>
      </c>
      <c r="D21" s="82">
        <v>233127</v>
      </c>
    </row>
    <row r="22" spans="1:4" ht="12.75">
      <c r="A22" s="268" t="s">
        <v>487</v>
      </c>
      <c r="B22" s="271">
        <v>37135</v>
      </c>
      <c r="C22" s="82">
        <v>226312</v>
      </c>
      <c r="D22" s="82">
        <v>232759</v>
      </c>
    </row>
    <row r="23" spans="1:4" ht="12.75">
      <c r="A23" s="268" t="s">
        <v>489</v>
      </c>
      <c r="B23" s="271">
        <v>37165</v>
      </c>
      <c r="C23" s="82">
        <v>241050</v>
      </c>
      <c r="D23" s="82">
        <v>233719</v>
      </c>
    </row>
    <row r="24" spans="1:4" ht="12.75">
      <c r="A24" s="268" t="s">
        <v>490</v>
      </c>
      <c r="B24" s="271">
        <v>37196</v>
      </c>
      <c r="C24" s="82">
        <v>230511</v>
      </c>
      <c r="D24" s="82">
        <v>236277</v>
      </c>
    </row>
    <row r="25" spans="1:4" ht="12.75">
      <c r="A25" s="268" t="s">
        <v>491</v>
      </c>
      <c r="B25" s="271">
        <v>37226</v>
      </c>
      <c r="C25" s="82">
        <v>229584</v>
      </c>
      <c r="D25" s="82">
        <v>237060</v>
      </c>
    </row>
    <row r="26" spans="1:4" ht="12.75">
      <c r="A26" s="268" t="s">
        <v>476</v>
      </c>
      <c r="B26" s="271">
        <v>37257</v>
      </c>
      <c r="C26" s="82">
        <v>215215</v>
      </c>
      <c r="D26" s="82">
        <v>236442</v>
      </c>
    </row>
    <row r="27" spans="1:4" ht="12.75">
      <c r="A27" s="268" t="s">
        <v>477</v>
      </c>
      <c r="B27" s="271">
        <v>37288</v>
      </c>
      <c r="C27" s="82">
        <v>208237</v>
      </c>
      <c r="D27" s="82">
        <v>238088</v>
      </c>
    </row>
    <row r="28" spans="1:4" ht="12.75">
      <c r="A28" s="268" t="s">
        <v>478</v>
      </c>
      <c r="B28" s="271">
        <v>37316</v>
      </c>
      <c r="C28" s="82">
        <v>236070</v>
      </c>
      <c r="D28" s="82">
        <v>235792</v>
      </c>
    </row>
    <row r="29" spans="1:4" ht="12.75">
      <c r="A29" s="268" t="s">
        <v>480</v>
      </c>
      <c r="B29" s="271">
        <v>37347</v>
      </c>
      <c r="C29" s="82">
        <v>237226</v>
      </c>
      <c r="D29" s="82">
        <v>236399</v>
      </c>
    </row>
    <row r="30" spans="1:4" ht="12.75">
      <c r="A30" s="268" t="s">
        <v>481</v>
      </c>
      <c r="B30" s="271">
        <v>37377</v>
      </c>
      <c r="C30" s="82">
        <v>251746</v>
      </c>
      <c r="D30" s="82">
        <v>237284</v>
      </c>
    </row>
    <row r="31" spans="1:4" ht="12.75">
      <c r="A31" s="268" t="s">
        <v>482</v>
      </c>
      <c r="B31" s="271">
        <v>37408</v>
      </c>
      <c r="C31" s="82">
        <v>247868</v>
      </c>
      <c r="D31" s="82">
        <v>238173</v>
      </c>
    </row>
    <row r="32" spans="1:4" ht="12.75">
      <c r="A32" s="268" t="s">
        <v>485</v>
      </c>
      <c r="B32" s="271">
        <v>37438</v>
      </c>
      <c r="C32" s="82">
        <v>256392</v>
      </c>
      <c r="D32" s="82">
        <v>237730</v>
      </c>
    </row>
    <row r="33" spans="1:4" ht="12.75">
      <c r="A33" s="268" t="s">
        <v>486</v>
      </c>
      <c r="B33" s="271">
        <v>37469</v>
      </c>
      <c r="C33" s="82">
        <v>258666</v>
      </c>
      <c r="D33" s="82">
        <v>239683</v>
      </c>
    </row>
    <row r="34" spans="1:4" ht="12.75">
      <c r="A34" s="268" t="s">
        <v>487</v>
      </c>
      <c r="B34" s="271">
        <v>37500</v>
      </c>
      <c r="C34" s="82">
        <v>233625</v>
      </c>
      <c r="D34" s="82">
        <v>239836</v>
      </c>
    </row>
    <row r="35" spans="1:4" ht="12.75">
      <c r="A35" s="268" t="s">
        <v>489</v>
      </c>
      <c r="B35" s="271">
        <v>37530</v>
      </c>
      <c r="C35" s="82">
        <v>245556</v>
      </c>
      <c r="D35" s="82">
        <v>237680</v>
      </c>
    </row>
    <row r="36" spans="1:4" ht="12.75">
      <c r="A36" s="268" t="s">
        <v>490</v>
      </c>
      <c r="B36" s="271">
        <v>37561</v>
      </c>
      <c r="C36" s="82">
        <v>230648</v>
      </c>
      <c r="D36" s="82">
        <v>238791</v>
      </c>
    </row>
    <row r="37" spans="1:4" ht="12.75">
      <c r="A37" s="268" t="s">
        <v>491</v>
      </c>
      <c r="B37" s="271">
        <v>37591</v>
      </c>
      <c r="C37" s="82">
        <v>234260</v>
      </c>
      <c r="D37" s="82">
        <v>239796</v>
      </c>
    </row>
    <row r="38" spans="1:4" ht="12.75">
      <c r="A38" s="268" t="s">
        <v>476</v>
      </c>
      <c r="B38" s="271">
        <v>37622</v>
      </c>
      <c r="C38" s="82">
        <v>218534</v>
      </c>
      <c r="D38" s="82">
        <v>238723</v>
      </c>
    </row>
    <row r="39" spans="1:4" ht="12.75">
      <c r="A39" s="268" t="s">
        <v>477</v>
      </c>
      <c r="B39" s="271">
        <v>37653</v>
      </c>
      <c r="C39" s="82">
        <v>203677</v>
      </c>
      <c r="D39" s="82">
        <v>233546</v>
      </c>
    </row>
    <row r="40" spans="1:4" ht="12.75">
      <c r="A40" s="268" t="s">
        <v>478</v>
      </c>
      <c r="B40" s="271">
        <v>37681</v>
      </c>
      <c r="C40" s="82">
        <v>236679</v>
      </c>
      <c r="D40" s="82">
        <v>237207</v>
      </c>
    </row>
    <row r="41" spans="1:4" ht="12.75">
      <c r="A41" s="268" t="s">
        <v>480</v>
      </c>
      <c r="B41" s="271">
        <v>37712</v>
      </c>
      <c r="C41" s="82">
        <v>239415</v>
      </c>
      <c r="D41" s="82">
        <v>237927</v>
      </c>
    </row>
    <row r="42" spans="1:4" ht="12.75">
      <c r="A42" s="268" t="s">
        <v>481</v>
      </c>
      <c r="B42" s="271">
        <v>37742</v>
      </c>
      <c r="C42" s="82">
        <v>253244</v>
      </c>
      <c r="D42" s="82">
        <v>239860</v>
      </c>
    </row>
    <row r="43" spans="1:4" ht="12.75">
      <c r="A43" s="268" t="s">
        <v>482</v>
      </c>
      <c r="B43" s="271">
        <v>37773</v>
      </c>
      <c r="C43" s="82">
        <v>252145</v>
      </c>
      <c r="D43" s="82">
        <v>241541</v>
      </c>
    </row>
    <row r="44" spans="1:4" ht="12.75">
      <c r="A44" s="268" t="s">
        <v>485</v>
      </c>
      <c r="B44" s="271">
        <v>37803</v>
      </c>
      <c r="C44" s="82">
        <v>262105</v>
      </c>
      <c r="D44" s="82">
        <v>243117</v>
      </c>
    </row>
    <row r="45" spans="1:4" ht="12.75">
      <c r="A45" s="268" t="s">
        <v>486</v>
      </c>
      <c r="B45" s="271">
        <v>37834</v>
      </c>
      <c r="C45" s="82">
        <v>260687</v>
      </c>
      <c r="D45" s="82">
        <v>243314</v>
      </c>
    </row>
    <row r="46" spans="1:4" ht="12.75">
      <c r="A46" s="268" t="s">
        <v>487</v>
      </c>
      <c r="B46" s="271">
        <v>37865</v>
      </c>
      <c r="C46" s="82">
        <v>237451</v>
      </c>
      <c r="D46" s="82">
        <v>243080</v>
      </c>
    </row>
    <row r="47" spans="1:4" ht="12.75">
      <c r="A47" s="268" t="s">
        <v>489</v>
      </c>
      <c r="B47" s="271">
        <v>37895</v>
      </c>
      <c r="C47" s="82">
        <v>254048</v>
      </c>
      <c r="D47" s="82">
        <v>245150</v>
      </c>
    </row>
    <row r="48" spans="1:4" ht="12.75">
      <c r="A48" s="268" t="s">
        <v>490</v>
      </c>
      <c r="B48" s="271">
        <v>37926</v>
      </c>
      <c r="C48" s="82">
        <v>233698</v>
      </c>
      <c r="D48" s="82">
        <v>243783</v>
      </c>
    </row>
    <row r="49" spans="1:4" ht="12.75">
      <c r="A49" s="268" t="s">
        <v>491</v>
      </c>
      <c r="B49" s="271">
        <v>37956</v>
      </c>
      <c r="C49" s="82">
        <v>238538</v>
      </c>
      <c r="D49" s="82">
        <v>243223</v>
      </c>
    </row>
    <row r="50" spans="1:4" ht="12.75">
      <c r="A50" s="268" t="s">
        <v>476</v>
      </c>
      <c r="B50" s="271">
        <v>37987</v>
      </c>
      <c r="C50" s="82">
        <v>222450</v>
      </c>
      <c r="D50" s="82">
        <v>243638</v>
      </c>
    </row>
    <row r="51" spans="1:4" ht="12.75">
      <c r="A51" s="268" t="s">
        <v>477</v>
      </c>
      <c r="B51" s="271">
        <v>38018</v>
      </c>
      <c r="C51" s="82">
        <v>213709</v>
      </c>
      <c r="D51" s="82">
        <v>244629</v>
      </c>
    </row>
    <row r="52" spans="1:4" ht="12.75">
      <c r="A52" s="268" t="s">
        <v>478</v>
      </c>
      <c r="B52" s="271">
        <v>38047</v>
      </c>
      <c r="C52" s="82">
        <v>251403</v>
      </c>
      <c r="D52" s="82">
        <v>248792</v>
      </c>
    </row>
    <row r="53" spans="1:4" ht="12.75">
      <c r="A53" s="268" t="s">
        <v>480</v>
      </c>
      <c r="B53" s="271">
        <v>38078</v>
      </c>
      <c r="C53" s="82">
        <v>250968</v>
      </c>
      <c r="D53" s="82">
        <v>248126</v>
      </c>
    </row>
    <row r="54" spans="1:4" ht="12.75">
      <c r="A54" s="268" t="s">
        <v>481</v>
      </c>
      <c r="B54" s="271">
        <v>38108</v>
      </c>
      <c r="C54" s="82">
        <v>257235</v>
      </c>
      <c r="D54" s="82">
        <v>246427</v>
      </c>
    </row>
    <row r="55" spans="1:4" ht="12.75">
      <c r="A55" s="268" t="s">
        <v>482</v>
      </c>
      <c r="B55" s="271">
        <v>38139</v>
      </c>
      <c r="C55" s="82">
        <v>257383</v>
      </c>
      <c r="D55" s="82">
        <v>245067</v>
      </c>
    </row>
    <row r="56" spans="1:4" ht="12.75">
      <c r="A56" s="268" t="s">
        <v>485</v>
      </c>
      <c r="B56" s="271">
        <v>38169</v>
      </c>
      <c r="C56" s="82">
        <v>265969</v>
      </c>
      <c r="D56" s="82">
        <v>247592</v>
      </c>
    </row>
    <row r="57" spans="1:4" ht="12.75">
      <c r="A57" s="268" t="s">
        <v>486</v>
      </c>
      <c r="B57" s="271">
        <v>38200</v>
      </c>
      <c r="C57" s="82">
        <v>262836</v>
      </c>
      <c r="D57" s="82">
        <v>247371</v>
      </c>
    </row>
    <row r="58" spans="1:4" ht="12.75">
      <c r="A58" s="268" t="s">
        <v>487</v>
      </c>
      <c r="B58" s="271">
        <v>38231</v>
      </c>
      <c r="C58" s="82">
        <v>243515</v>
      </c>
      <c r="D58" s="82">
        <v>247867</v>
      </c>
    </row>
    <row r="59" spans="1:4" ht="12.75">
      <c r="A59" s="268" t="s">
        <v>489</v>
      </c>
      <c r="B59" s="271">
        <v>38261</v>
      </c>
      <c r="C59" s="82">
        <v>254496</v>
      </c>
      <c r="D59" s="82">
        <v>248115</v>
      </c>
    </row>
    <row r="60" spans="1:4" ht="12.75">
      <c r="A60" s="268" t="s">
        <v>490</v>
      </c>
      <c r="B60" s="271">
        <v>38292</v>
      </c>
      <c r="C60" s="82">
        <v>239796</v>
      </c>
      <c r="D60" s="82">
        <v>247652</v>
      </c>
    </row>
    <row r="61" spans="1:4" ht="12.75">
      <c r="A61" s="268" t="s">
        <v>491</v>
      </c>
      <c r="B61" s="271">
        <v>38322</v>
      </c>
      <c r="C61" s="82">
        <v>245029</v>
      </c>
      <c r="D61" s="82">
        <v>248533</v>
      </c>
    </row>
    <row r="62" spans="1:4" ht="12.75">
      <c r="A62" s="268" t="s">
        <v>476</v>
      </c>
      <c r="B62" s="271">
        <v>38353</v>
      </c>
      <c r="C62" s="82">
        <v>224072</v>
      </c>
      <c r="D62" s="82">
        <v>247656</v>
      </c>
    </row>
    <row r="63" spans="1:4" ht="12.75">
      <c r="A63" s="268" t="s">
        <v>477</v>
      </c>
      <c r="B63" s="271">
        <v>38384</v>
      </c>
      <c r="C63" s="82">
        <v>219970</v>
      </c>
      <c r="D63" s="82">
        <v>250020</v>
      </c>
    </row>
    <row r="64" spans="1:4" ht="12.75">
      <c r="A64" s="268" t="s">
        <v>478</v>
      </c>
      <c r="B64" s="271">
        <v>38412</v>
      </c>
      <c r="C64" s="82">
        <v>253182</v>
      </c>
      <c r="D64" s="82">
        <v>249044</v>
      </c>
    </row>
    <row r="65" spans="1:4" ht="12.75">
      <c r="A65" s="268" t="s">
        <v>480</v>
      </c>
      <c r="B65" s="271">
        <v>38443</v>
      </c>
      <c r="C65" s="82">
        <v>250860</v>
      </c>
      <c r="D65" s="82">
        <v>249101</v>
      </c>
    </row>
    <row r="66" spans="1:4" ht="12.75">
      <c r="A66" s="268" t="s">
        <v>481</v>
      </c>
      <c r="B66" s="271">
        <v>38473</v>
      </c>
      <c r="C66" s="82">
        <v>262678</v>
      </c>
      <c r="D66" s="82">
        <v>250603</v>
      </c>
    </row>
    <row r="67" spans="1:4" ht="12.75">
      <c r="A67" s="268" t="s">
        <v>482</v>
      </c>
      <c r="B67" s="271">
        <v>38504</v>
      </c>
      <c r="C67" s="82">
        <v>263816</v>
      </c>
      <c r="D67" s="82">
        <v>251248</v>
      </c>
    </row>
    <row r="68" spans="1:4" ht="12.75">
      <c r="A68" s="268" t="s">
        <v>485</v>
      </c>
      <c r="B68" s="271">
        <v>38534</v>
      </c>
      <c r="C68" s="82">
        <v>267025</v>
      </c>
      <c r="D68" s="82">
        <v>250824</v>
      </c>
    </row>
    <row r="69" spans="1:4" ht="12.75">
      <c r="A69" s="268" t="s">
        <v>486</v>
      </c>
      <c r="B69" s="271">
        <v>38565</v>
      </c>
      <c r="C69" s="82">
        <v>265323</v>
      </c>
      <c r="D69" s="82">
        <v>249357</v>
      </c>
    </row>
    <row r="70" spans="1:4" ht="12.75">
      <c r="A70" s="268" t="s">
        <v>487</v>
      </c>
      <c r="B70" s="271">
        <v>38596</v>
      </c>
      <c r="C70" s="82">
        <v>242240</v>
      </c>
      <c r="D70" s="82">
        <v>245818</v>
      </c>
    </row>
    <row r="71" spans="1:4" ht="12.75">
      <c r="A71" s="268" t="s">
        <v>489</v>
      </c>
      <c r="B71" s="271">
        <v>38626</v>
      </c>
      <c r="C71" s="82">
        <v>251419</v>
      </c>
      <c r="D71" s="82">
        <v>246249</v>
      </c>
    </row>
    <row r="72" spans="1:4" ht="12.75">
      <c r="A72" s="268" t="s">
        <v>490</v>
      </c>
      <c r="B72" s="271">
        <v>38657</v>
      </c>
      <c r="C72" s="82">
        <v>243056</v>
      </c>
      <c r="D72" s="82">
        <v>250609</v>
      </c>
    </row>
    <row r="73" spans="1:4" ht="12.75">
      <c r="A73" s="268" t="s">
        <v>491</v>
      </c>
      <c r="B73" s="271">
        <v>38687</v>
      </c>
      <c r="C73" s="82">
        <v>245787</v>
      </c>
      <c r="D73" s="82">
        <v>250434</v>
      </c>
    </row>
    <row r="74" spans="1:4" ht="12.75">
      <c r="A74" s="268" t="s">
        <v>476</v>
      </c>
      <c r="B74" s="271">
        <v>38718</v>
      </c>
      <c r="C74" s="82">
        <v>233282</v>
      </c>
      <c r="D74" s="82">
        <v>255321</v>
      </c>
    </row>
    <row r="75" spans="1:4" ht="12.75">
      <c r="A75" s="268" t="s">
        <v>477</v>
      </c>
      <c r="B75" s="271">
        <v>38749</v>
      </c>
      <c r="C75" s="82">
        <v>220711</v>
      </c>
      <c r="D75" s="82">
        <v>250811</v>
      </c>
    </row>
    <row r="76" spans="1:4" ht="12.75">
      <c r="A76" s="268" t="s">
        <v>478</v>
      </c>
      <c r="B76" s="271">
        <v>38777</v>
      </c>
      <c r="C76" s="82">
        <v>256623</v>
      </c>
      <c r="D76" s="82">
        <v>250704</v>
      </c>
    </row>
    <row r="77" spans="1:4" ht="12.75">
      <c r="A77" s="268" t="s">
        <v>480</v>
      </c>
      <c r="B77" s="271">
        <v>38808</v>
      </c>
      <c r="C77" s="82">
        <v>250644</v>
      </c>
      <c r="D77" s="82">
        <v>250807</v>
      </c>
    </row>
    <row r="78" spans="1:4" ht="12.75">
      <c r="A78" s="268" t="s">
        <v>481</v>
      </c>
      <c r="B78" s="271">
        <v>38838</v>
      </c>
      <c r="C78" s="82">
        <v>263370</v>
      </c>
      <c r="D78" s="82">
        <v>250022</v>
      </c>
    </row>
    <row r="79" spans="1:4" ht="12.75">
      <c r="A79" s="268" t="s">
        <v>482</v>
      </c>
      <c r="B79" s="271">
        <v>38869</v>
      </c>
      <c r="C79" s="82">
        <v>263782</v>
      </c>
      <c r="D79" s="82">
        <v>250262</v>
      </c>
    </row>
    <row r="80" spans="1:4" ht="12.75">
      <c r="A80" s="268" t="s">
        <v>485</v>
      </c>
      <c r="B80" s="271">
        <v>38899</v>
      </c>
      <c r="C80" s="82">
        <v>263421</v>
      </c>
      <c r="D80" s="82">
        <v>249333</v>
      </c>
    </row>
    <row r="81" spans="1:4" ht="12.75">
      <c r="A81" s="268" t="s">
        <v>486</v>
      </c>
      <c r="B81" s="271">
        <v>38930</v>
      </c>
      <c r="C81" s="82">
        <v>265206</v>
      </c>
      <c r="D81" s="82">
        <v>249174</v>
      </c>
    </row>
    <row r="82" spans="1:4" ht="12.75">
      <c r="A82" s="268" t="s">
        <v>487</v>
      </c>
      <c r="B82" s="271">
        <v>38961</v>
      </c>
      <c r="C82" s="82">
        <v>245605</v>
      </c>
      <c r="D82" s="82">
        <v>250678</v>
      </c>
    </row>
    <row r="83" spans="1:4" ht="12.75">
      <c r="A83" s="268" t="s">
        <v>489</v>
      </c>
      <c r="B83" s="271">
        <v>38991</v>
      </c>
      <c r="C83" s="82">
        <v>257939</v>
      </c>
      <c r="D83" s="82">
        <v>251613</v>
      </c>
    </row>
    <row r="84" spans="1:4" ht="12.75">
      <c r="A84" s="268" t="s">
        <v>490</v>
      </c>
      <c r="B84" s="271">
        <v>39022</v>
      </c>
      <c r="C84" s="82">
        <v>245346</v>
      </c>
      <c r="D84" s="82">
        <v>252571</v>
      </c>
    </row>
    <row r="85" spans="1:4" ht="12.75">
      <c r="A85" s="268" t="s">
        <v>491</v>
      </c>
      <c r="B85" s="271">
        <v>39052</v>
      </c>
      <c r="C85" s="82">
        <v>248187</v>
      </c>
      <c r="D85" s="82">
        <v>254244</v>
      </c>
    </row>
    <row r="86" spans="1:4" ht="12.75">
      <c r="A86" s="268" t="s">
        <v>476</v>
      </c>
      <c r="B86" s="271">
        <v>39083</v>
      </c>
      <c r="C86" s="82">
        <v>233621</v>
      </c>
      <c r="D86" s="82">
        <v>254086</v>
      </c>
    </row>
    <row r="87" spans="1:4" ht="12.75">
      <c r="A87" s="268" t="s">
        <v>477</v>
      </c>
      <c r="B87" s="271">
        <v>39114</v>
      </c>
      <c r="C87" s="82">
        <v>219232</v>
      </c>
      <c r="D87" s="82">
        <v>249430</v>
      </c>
    </row>
    <row r="88" spans="1:4" ht="12.75">
      <c r="A88" s="268" t="s">
        <v>478</v>
      </c>
      <c r="B88" s="271">
        <v>39142</v>
      </c>
      <c r="C88" s="82">
        <v>259638</v>
      </c>
      <c r="D88" s="82">
        <v>254383</v>
      </c>
    </row>
    <row r="89" spans="1:4" ht="12.75">
      <c r="A89" s="268" t="s">
        <v>480</v>
      </c>
      <c r="B89" s="271">
        <v>39173</v>
      </c>
      <c r="C89" s="82">
        <v>252595</v>
      </c>
      <c r="D89" s="82">
        <v>251493</v>
      </c>
    </row>
    <row r="90" spans="1:4" ht="12.75">
      <c r="A90" s="268" t="s">
        <v>481</v>
      </c>
      <c r="B90" s="271">
        <v>39203</v>
      </c>
      <c r="C90" s="82">
        <v>267574</v>
      </c>
      <c r="D90" s="82">
        <v>253879</v>
      </c>
    </row>
    <row r="91" spans="1:4" ht="12.75">
      <c r="A91" s="268" t="s">
        <v>482</v>
      </c>
      <c r="B91" s="271">
        <v>39234</v>
      </c>
      <c r="C91" s="82">
        <v>265374</v>
      </c>
      <c r="D91" s="82">
        <v>253342</v>
      </c>
    </row>
    <row r="92" spans="1:4" ht="12.75">
      <c r="A92" s="268" t="s">
        <v>485</v>
      </c>
      <c r="B92" s="271">
        <v>39264</v>
      </c>
      <c r="C92" s="82">
        <v>267106</v>
      </c>
      <c r="D92" s="82">
        <v>252511</v>
      </c>
    </row>
    <row r="93" spans="1:4" ht="12.75">
      <c r="A93" s="268" t="s">
        <v>486</v>
      </c>
      <c r="B93" s="271">
        <v>39295</v>
      </c>
      <c r="C93" s="82">
        <v>271225</v>
      </c>
      <c r="D93" s="82">
        <v>254009</v>
      </c>
    </row>
    <row r="94" spans="1:4" ht="12.75">
      <c r="A94" s="268" t="s">
        <v>487</v>
      </c>
      <c r="B94" s="271">
        <v>39326</v>
      </c>
      <c r="C94" s="82">
        <v>245965</v>
      </c>
      <c r="D94" s="82">
        <v>253506</v>
      </c>
    </row>
    <row r="95" spans="1:4" ht="12.75">
      <c r="A95" s="268" t="s">
        <v>489</v>
      </c>
      <c r="B95" s="271">
        <v>39356</v>
      </c>
      <c r="C95" s="82">
        <v>261423</v>
      </c>
      <c r="D95" s="82">
        <v>253829</v>
      </c>
    </row>
    <row r="96" spans="1:4" ht="12.75">
      <c r="A96" s="268" t="s">
        <v>490</v>
      </c>
      <c r="B96" s="271">
        <v>39387</v>
      </c>
      <c r="C96" s="82">
        <v>245787</v>
      </c>
      <c r="D96" s="82">
        <v>251924</v>
      </c>
    </row>
    <row r="97" spans="1:4" ht="12.75">
      <c r="A97" s="268" t="s">
        <v>491</v>
      </c>
      <c r="B97" s="271">
        <v>39417</v>
      </c>
      <c r="C97" s="82">
        <v>240281</v>
      </c>
      <c r="D97" s="82">
        <v>247715</v>
      </c>
    </row>
    <row r="98" spans="1:4" ht="12.75">
      <c r="A98" s="268" t="s">
        <v>476</v>
      </c>
      <c r="B98" s="271">
        <v>39448</v>
      </c>
      <c r="C98" s="82">
        <v>232920</v>
      </c>
      <c r="D98" s="82">
        <v>252675</v>
      </c>
    </row>
    <row r="99" spans="1:4" ht="12.75">
      <c r="A99" s="268" t="s">
        <v>477</v>
      </c>
      <c r="B99" s="271">
        <v>39479</v>
      </c>
      <c r="C99" s="82">
        <v>221336</v>
      </c>
      <c r="D99" s="82">
        <v>250588</v>
      </c>
    </row>
    <row r="100" spans="1:4" ht="12.75">
      <c r="A100" s="268" t="s">
        <v>478</v>
      </c>
      <c r="B100" s="271">
        <v>39508</v>
      </c>
      <c r="C100" s="82">
        <v>252343</v>
      </c>
      <c r="D100" s="82">
        <v>249445</v>
      </c>
    </row>
    <row r="101" spans="1:4" ht="12.75">
      <c r="A101" s="268" t="s">
        <v>480</v>
      </c>
      <c r="B101" s="271">
        <v>39539</v>
      </c>
      <c r="C101" s="82">
        <v>252088</v>
      </c>
      <c r="D101" s="82">
        <v>249044</v>
      </c>
    </row>
    <row r="102" spans="1:4" ht="12.75">
      <c r="A102" s="268" t="s">
        <v>481</v>
      </c>
      <c r="B102" s="271">
        <v>39569</v>
      </c>
      <c r="C102" s="82">
        <v>261466</v>
      </c>
      <c r="D102" s="82">
        <v>248340</v>
      </c>
    </row>
    <row r="103" spans="1:4" ht="12.75">
      <c r="A103" s="268" t="s">
        <v>482</v>
      </c>
      <c r="B103" s="271">
        <v>39600</v>
      </c>
      <c r="C103" s="82">
        <v>257484</v>
      </c>
      <c r="D103" s="82">
        <v>246872</v>
      </c>
    </row>
    <row r="104" spans="1:4" ht="12.75">
      <c r="A104" s="268" t="s">
        <v>485</v>
      </c>
      <c r="B104" s="271">
        <v>39630</v>
      </c>
      <c r="C104" s="82">
        <v>261600</v>
      </c>
      <c r="D104" s="82">
        <v>245459</v>
      </c>
    </row>
    <row r="105" spans="1:4" ht="12.75">
      <c r="A105" s="268" t="s">
        <v>486</v>
      </c>
      <c r="B105" s="271">
        <v>39661</v>
      </c>
      <c r="C105" s="82">
        <v>260609</v>
      </c>
      <c r="D105" s="82">
        <v>245253</v>
      </c>
    </row>
    <row r="106" spans="1:4" ht="12.75">
      <c r="A106" s="268" t="s">
        <v>487</v>
      </c>
      <c r="B106" s="271">
        <v>39692</v>
      </c>
      <c r="C106" s="82">
        <v>239607</v>
      </c>
      <c r="D106" s="82">
        <v>245731</v>
      </c>
    </row>
    <row r="107" spans="1:4" ht="12.75">
      <c r="A107" s="268" t="s">
        <v>489</v>
      </c>
      <c r="B107" s="271">
        <v>39722</v>
      </c>
      <c r="C107" s="82">
        <v>255848</v>
      </c>
      <c r="D107" s="82">
        <v>246573</v>
      </c>
    </row>
    <row r="108" spans="1:4" ht="12.75">
      <c r="A108" s="268" t="s">
        <v>490</v>
      </c>
      <c r="B108" s="271">
        <v>39753</v>
      </c>
      <c r="C108" s="82">
        <v>236465</v>
      </c>
      <c r="D108" s="82">
        <v>246683</v>
      </c>
    </row>
    <row r="109" spans="1:4" ht="12.75">
      <c r="A109" s="268" t="s">
        <v>491</v>
      </c>
      <c r="B109" s="271">
        <v>39783</v>
      </c>
      <c r="C109" s="82">
        <v>241742</v>
      </c>
      <c r="D109" s="82">
        <v>246493</v>
      </c>
    </row>
    <row r="110" spans="1:4" ht="12.75">
      <c r="A110" s="268" t="s">
        <v>476</v>
      </c>
      <c r="B110" s="271">
        <v>39814</v>
      </c>
      <c r="C110" s="82">
        <v>225529</v>
      </c>
      <c r="D110" s="82">
        <v>245419</v>
      </c>
    </row>
    <row r="111" spans="1:4" ht="12.75">
      <c r="A111" s="268" t="s">
        <v>477</v>
      </c>
      <c r="B111" s="271">
        <v>39845</v>
      </c>
      <c r="C111" s="82">
        <v>217643</v>
      </c>
      <c r="D111" s="82">
        <v>248537</v>
      </c>
    </row>
    <row r="112" spans="1:4" ht="12.75">
      <c r="A112" s="268" t="s">
        <v>478</v>
      </c>
      <c r="B112" s="271">
        <v>39873</v>
      </c>
      <c r="C112" s="82">
        <v>249741</v>
      </c>
      <c r="D112" s="82">
        <v>245283</v>
      </c>
    </row>
    <row r="113" spans="1:4" ht="12.75">
      <c r="A113" s="268" t="s">
        <v>480</v>
      </c>
      <c r="B113" s="271">
        <v>39904</v>
      </c>
      <c r="C113" s="82">
        <v>251374</v>
      </c>
      <c r="D113" s="82">
        <v>247646</v>
      </c>
    </row>
    <row r="114" spans="1:4" ht="12.75">
      <c r="A114" s="268" t="s">
        <v>481</v>
      </c>
      <c r="B114" s="271">
        <v>39934</v>
      </c>
      <c r="C114" s="82">
        <v>258276</v>
      </c>
      <c r="D114" s="82">
        <v>246993</v>
      </c>
    </row>
    <row r="115" spans="1:4" ht="12.75">
      <c r="A115" s="268" t="s">
        <v>482</v>
      </c>
      <c r="B115" s="271">
        <v>39965</v>
      </c>
      <c r="C115" s="82">
        <v>258395</v>
      </c>
      <c r="D115" s="82">
        <v>246617</v>
      </c>
    </row>
    <row r="116" spans="1:4" ht="12.75">
      <c r="A116" s="268" t="s">
        <v>485</v>
      </c>
      <c r="B116" s="271">
        <v>39995</v>
      </c>
      <c r="C116" s="82">
        <v>264472</v>
      </c>
      <c r="D116" s="82">
        <v>247343</v>
      </c>
    </row>
    <row r="117" spans="1:4" ht="12.75">
      <c r="A117" s="268" t="s">
        <v>486</v>
      </c>
      <c r="B117" s="271">
        <v>40026</v>
      </c>
      <c r="C117" s="82">
        <v>260297</v>
      </c>
      <c r="D117" s="82">
        <v>247130</v>
      </c>
    </row>
    <row r="118" spans="1:4" ht="12.75">
      <c r="A118" s="268" t="s">
        <v>487</v>
      </c>
      <c r="B118" s="271">
        <v>40057</v>
      </c>
      <c r="C118" s="82">
        <v>241970</v>
      </c>
      <c r="D118" s="82">
        <v>246609</v>
      </c>
    </row>
    <row r="119" spans="1:4" ht="12.75">
      <c r="A119" s="268" t="s">
        <v>489</v>
      </c>
      <c r="B119" s="271">
        <v>40087</v>
      </c>
      <c r="C119" s="82">
        <v>252209</v>
      </c>
      <c r="D119" s="82">
        <v>244047</v>
      </c>
    </row>
    <row r="120" spans="1:4" ht="12.75">
      <c r="A120" s="268" t="s">
        <v>490</v>
      </c>
      <c r="B120" s="271">
        <v>40118</v>
      </c>
      <c r="C120" s="82">
        <v>237264</v>
      </c>
      <c r="D120" s="82">
        <v>246360</v>
      </c>
    </row>
    <row r="121" spans="1:4" ht="12.75">
      <c r="A121" s="268" t="s">
        <v>491</v>
      </c>
      <c r="B121" s="271">
        <v>40148</v>
      </c>
      <c r="C121" s="82">
        <v>239593</v>
      </c>
      <c r="D121" s="82">
        <v>244302</v>
      </c>
    </row>
    <row r="122" spans="1:4" ht="12.75">
      <c r="A122" s="268" t="s">
        <v>476</v>
      </c>
      <c r="B122" s="271">
        <v>40179</v>
      </c>
      <c r="C122" s="82">
        <v>220839</v>
      </c>
      <c r="D122" s="82">
        <v>242267</v>
      </c>
    </row>
    <row r="123" spans="1:4" ht="12.75">
      <c r="A123" s="268" t="s">
        <v>477</v>
      </c>
      <c r="B123" s="271">
        <v>40210</v>
      </c>
      <c r="C123" s="82">
        <v>210635</v>
      </c>
      <c r="D123" s="82">
        <v>241914</v>
      </c>
    </row>
    <row r="124" spans="1:4" ht="12.75">
      <c r="A124" s="268" t="s">
        <v>478</v>
      </c>
      <c r="B124" s="271">
        <v>40238</v>
      </c>
      <c r="C124" s="82">
        <v>254238</v>
      </c>
      <c r="D124" s="82">
        <v>248300</v>
      </c>
    </row>
    <row r="125" spans="1:4" ht="12.75">
      <c r="A125" s="268" t="s">
        <v>480</v>
      </c>
      <c r="B125" s="271">
        <v>40269</v>
      </c>
      <c r="C125" s="82">
        <v>253936</v>
      </c>
      <c r="D125" s="82">
        <v>248975</v>
      </c>
    </row>
    <row r="126" spans="1:4" ht="12.75">
      <c r="A126" s="268" t="s">
        <v>481</v>
      </c>
      <c r="B126" s="271">
        <v>40299</v>
      </c>
      <c r="C126" s="82">
        <v>256927</v>
      </c>
      <c r="D126" s="82">
        <v>247336</v>
      </c>
    </row>
    <row r="127" spans="1:4" ht="12.75">
      <c r="A127" s="268" t="s">
        <v>482</v>
      </c>
      <c r="B127" s="271">
        <v>40330</v>
      </c>
      <c r="C127" s="82">
        <v>260083</v>
      </c>
      <c r="D127" s="82">
        <v>247713</v>
      </c>
    </row>
    <row r="128" spans="1:4" ht="12.75">
      <c r="A128" s="268" t="s">
        <v>485</v>
      </c>
      <c r="B128" s="271">
        <v>40360</v>
      </c>
      <c r="C128" s="82">
        <v>265315</v>
      </c>
      <c r="D128" s="82">
        <v>249258</v>
      </c>
    </row>
    <row r="129" spans="1:4" ht="12.75">
      <c r="A129" s="268" t="s">
        <v>486</v>
      </c>
      <c r="B129" s="271">
        <v>40391</v>
      </c>
      <c r="C129" s="82">
        <v>263837</v>
      </c>
      <c r="D129" s="82">
        <v>249267</v>
      </c>
    </row>
    <row r="130" spans="1:4" ht="12.75">
      <c r="A130" s="268" t="s">
        <v>487</v>
      </c>
      <c r="B130" s="271">
        <v>40422</v>
      </c>
      <c r="C130" s="82">
        <v>244682</v>
      </c>
      <c r="D130" s="82">
        <v>249044</v>
      </c>
    </row>
    <row r="131" spans="1:4" ht="12.75">
      <c r="A131" s="268" t="s">
        <v>489</v>
      </c>
      <c r="B131" s="271">
        <v>40452</v>
      </c>
      <c r="C131" s="82">
        <v>256395</v>
      </c>
      <c r="D131" s="82">
        <v>249634</v>
      </c>
    </row>
    <row r="132" spans="1:4" ht="12.75">
      <c r="A132" s="268" t="s">
        <v>490</v>
      </c>
      <c r="B132" s="271">
        <v>40483</v>
      </c>
      <c r="C132" s="82">
        <v>239579</v>
      </c>
      <c r="D132" s="82">
        <v>247684</v>
      </c>
    </row>
    <row r="133" spans="1:4" ht="12.75">
      <c r="A133" s="268" t="s">
        <v>491</v>
      </c>
      <c r="B133" s="271">
        <v>40513</v>
      </c>
      <c r="C133" s="82">
        <v>240800</v>
      </c>
      <c r="D133" s="82">
        <v>244485</v>
      </c>
    </row>
    <row r="134" spans="1:4" ht="12.75">
      <c r="A134" s="268" t="s">
        <v>476</v>
      </c>
      <c r="B134" s="271">
        <v>40544</v>
      </c>
      <c r="C134" s="82">
        <v>223790</v>
      </c>
      <c r="D134" s="82">
        <v>246752</v>
      </c>
    </row>
    <row r="135" spans="1:4" ht="12.75">
      <c r="A135" s="268" t="s">
        <v>477</v>
      </c>
      <c r="B135" s="271">
        <v>40575</v>
      </c>
      <c r="C135" s="82">
        <v>213463</v>
      </c>
      <c r="D135" s="82">
        <v>245369</v>
      </c>
    </row>
    <row r="136" spans="1:4" ht="12.75">
      <c r="A136" s="268" t="s">
        <v>478</v>
      </c>
      <c r="B136" s="271">
        <v>40603</v>
      </c>
      <c r="C136" s="82">
        <v>253124</v>
      </c>
      <c r="D136" s="82">
        <v>246474</v>
      </c>
    </row>
    <row r="137" spans="1:4" ht="12.75">
      <c r="A137" s="268" t="s">
        <v>480</v>
      </c>
      <c r="B137" s="271">
        <v>40634</v>
      </c>
      <c r="C137" s="82">
        <v>249578</v>
      </c>
      <c r="D137" s="82">
        <v>245753</v>
      </c>
    </row>
    <row r="138" spans="1:4" ht="12.75">
      <c r="A138" s="268" t="s">
        <v>481</v>
      </c>
      <c r="B138" s="271">
        <v>40664</v>
      </c>
      <c r="C138" s="82">
        <v>254083</v>
      </c>
      <c r="D138" s="82">
        <v>243365</v>
      </c>
    </row>
    <row r="139" spans="1:4" ht="12.75">
      <c r="A139" s="268" t="s">
        <v>482</v>
      </c>
      <c r="B139" s="271">
        <v>40695</v>
      </c>
      <c r="C139" s="82">
        <v>258350</v>
      </c>
      <c r="D139" s="82">
        <v>245535</v>
      </c>
    </row>
    <row r="140" spans="1:4" ht="12.75">
      <c r="A140" s="268" t="s">
        <v>485</v>
      </c>
      <c r="B140" s="271">
        <v>40725</v>
      </c>
      <c r="C140" s="82">
        <v>260175</v>
      </c>
      <c r="D140" s="82">
        <v>245357</v>
      </c>
    </row>
    <row r="141" spans="1:4" ht="12.75">
      <c r="A141" s="268" t="s">
        <v>486</v>
      </c>
      <c r="B141" s="271">
        <v>40756</v>
      </c>
      <c r="C141" s="82">
        <v>260526</v>
      </c>
      <c r="D141" s="82">
        <v>244546</v>
      </c>
    </row>
    <row r="142" spans="1:4" ht="12.75">
      <c r="A142" s="268" t="s">
        <v>487</v>
      </c>
      <c r="B142" s="271">
        <v>40787</v>
      </c>
      <c r="C142" s="82">
        <v>242062</v>
      </c>
      <c r="D142" s="82">
        <v>245442</v>
      </c>
    </row>
    <row r="143" spans="1:4" ht="12.75">
      <c r="A143" s="268" t="s">
        <v>489</v>
      </c>
      <c r="B143" s="271">
        <v>40817</v>
      </c>
      <c r="C143" s="82">
        <v>251906</v>
      </c>
      <c r="D143" s="82">
        <v>246303</v>
      </c>
    </row>
    <row r="144" spans="1:4" ht="12.75">
      <c r="A144" s="268" t="s">
        <v>490</v>
      </c>
      <c r="B144" s="271">
        <v>40848</v>
      </c>
      <c r="C144" s="82">
        <v>238535</v>
      </c>
      <c r="D144" s="82">
        <v>246503</v>
      </c>
    </row>
    <row r="145" spans="1:4" ht="12.75">
      <c r="A145" s="268" t="s">
        <v>491</v>
      </c>
      <c r="B145" s="271">
        <v>40878</v>
      </c>
      <c r="C145" s="82">
        <v>244810</v>
      </c>
      <c r="D145" s="82">
        <v>249488</v>
      </c>
    </row>
    <row r="146" spans="1:4" ht="12.75">
      <c r="A146" s="268" t="s">
        <v>476</v>
      </c>
      <c r="B146" s="271">
        <v>40909</v>
      </c>
      <c r="C146" s="82">
        <v>227527</v>
      </c>
      <c r="D146" s="82">
        <v>249515</v>
      </c>
    </row>
    <row r="147" spans="1:4" ht="12.75">
      <c r="A147" s="268" t="s">
        <v>477</v>
      </c>
      <c r="B147" s="271">
        <v>40940</v>
      </c>
      <c r="C147" s="82">
        <v>218196</v>
      </c>
      <c r="D147" s="82">
        <v>250865</v>
      </c>
    </row>
    <row r="148" spans="1:4" ht="12.75">
      <c r="A148" s="268" t="s">
        <v>478</v>
      </c>
      <c r="B148" s="271">
        <v>40969</v>
      </c>
      <c r="C148" s="82">
        <v>256166</v>
      </c>
      <c r="D148" s="82">
        <v>249798</v>
      </c>
    </row>
    <row r="149" spans="1:4" ht="12.75">
      <c r="A149" s="268" t="s">
        <v>480</v>
      </c>
      <c r="B149" s="271">
        <v>41000</v>
      </c>
      <c r="C149" s="82">
        <v>249394</v>
      </c>
      <c r="D149" s="82">
        <v>246769</v>
      </c>
    </row>
    <row r="150" spans="1:4" ht="12.75">
      <c r="A150" s="268" t="s">
        <v>481</v>
      </c>
      <c r="B150" s="271">
        <v>41030</v>
      </c>
      <c r="C150" s="82">
        <v>260774</v>
      </c>
      <c r="D150" s="82">
        <v>247961</v>
      </c>
    </row>
    <row r="151" spans="1:4" ht="12.75">
      <c r="A151" s="268" t="s">
        <v>482</v>
      </c>
      <c r="B151" s="271">
        <v>41061</v>
      </c>
      <c r="C151" s="82">
        <v>260376</v>
      </c>
      <c r="D151" s="82">
        <v>247729</v>
      </c>
    </row>
    <row r="152" spans="1:4" ht="12.75">
      <c r="A152" s="268" t="s">
        <v>485</v>
      </c>
      <c r="B152" s="271">
        <v>41091</v>
      </c>
      <c r="C152" s="82">
        <v>260244</v>
      </c>
      <c r="D152" s="82">
        <v>245368</v>
      </c>
    </row>
    <row r="153" spans="1:4" ht="12.75">
      <c r="A153" s="268" t="s">
        <v>486</v>
      </c>
      <c r="B153" s="271">
        <v>41122</v>
      </c>
      <c r="C153" s="82">
        <v>264379</v>
      </c>
      <c r="D153" s="82">
        <v>246318</v>
      </c>
    </row>
    <row r="154" spans="1:4" ht="12.75">
      <c r="A154" s="268" t="s">
        <v>487</v>
      </c>
      <c r="B154" s="271">
        <v>41153</v>
      </c>
      <c r="C154" s="82">
        <v>238867</v>
      </c>
      <c r="D154" s="82">
        <v>246114</v>
      </c>
    </row>
    <row r="155" spans="1:4" ht="12.75">
      <c r="A155" s="268" t="s">
        <v>489</v>
      </c>
      <c r="B155" s="271">
        <v>41183</v>
      </c>
      <c r="C155" s="82">
        <v>253574</v>
      </c>
      <c r="D155" s="82">
        <v>245319</v>
      </c>
    </row>
    <row r="156" spans="1:4" ht="12.75">
      <c r="A156" s="268" t="s">
        <v>490</v>
      </c>
      <c r="B156" s="271">
        <v>41214</v>
      </c>
      <c r="C156" s="82">
        <v>240361</v>
      </c>
      <c r="D156" s="82">
        <v>247544</v>
      </c>
    </row>
    <row r="157" spans="1:4" ht="12.75">
      <c r="A157" s="268" t="s">
        <v>491</v>
      </c>
      <c r="B157" s="271">
        <v>41244</v>
      </c>
      <c r="C157" s="82">
        <v>238709</v>
      </c>
      <c r="D157" s="82">
        <v>245672</v>
      </c>
    </row>
    <row r="158" spans="1:4" ht="12.75">
      <c r="A158" s="268" t="s">
        <v>476</v>
      </c>
      <c r="B158" s="271">
        <v>41275</v>
      </c>
      <c r="C158" s="82">
        <v>229419</v>
      </c>
      <c r="D158" s="82">
        <v>249730</v>
      </c>
    </row>
    <row r="159" spans="1:4" ht="12.75">
      <c r="A159" s="268" t="s">
        <v>477</v>
      </c>
      <c r="B159" s="271">
        <v>41306</v>
      </c>
      <c r="C159" s="82">
        <v>215803</v>
      </c>
      <c r="D159" s="82">
        <v>250036</v>
      </c>
    </row>
    <row r="160" spans="1:4" ht="12.75">
      <c r="A160" s="268" t="s">
        <v>478</v>
      </c>
      <c r="B160" s="271">
        <v>41334</v>
      </c>
      <c r="C160" s="82">
        <v>253026</v>
      </c>
      <c r="D160" s="82">
        <v>248582</v>
      </c>
    </row>
    <row r="161" spans="1:4" ht="12.75">
      <c r="A161" s="268" t="s">
        <v>480</v>
      </c>
      <c r="B161" s="271">
        <v>41365</v>
      </c>
      <c r="C161" s="82">
        <v>252064</v>
      </c>
      <c r="D161" s="82">
        <v>248002</v>
      </c>
    </row>
    <row r="162" spans="1:4" ht="12.75">
      <c r="A162" s="268" t="s">
        <v>481</v>
      </c>
      <c r="B162" s="271">
        <v>41395</v>
      </c>
      <c r="C162" s="82">
        <v>263406</v>
      </c>
      <c r="D162" s="82">
        <v>248891</v>
      </c>
    </row>
    <row r="163" spans="1:4" ht="12.75">
      <c r="A163" s="268" t="s">
        <v>482</v>
      </c>
      <c r="B163" s="271">
        <v>41426</v>
      </c>
      <c r="C163" s="82">
        <v>259980</v>
      </c>
      <c r="D163" s="82">
        <v>249452</v>
      </c>
    </row>
    <row r="164" spans="1:4" ht="12.75">
      <c r="A164" s="268" t="s">
        <v>485</v>
      </c>
      <c r="B164" s="271">
        <v>41456</v>
      </c>
      <c r="C164" s="82">
        <v>263946</v>
      </c>
      <c r="D164" s="82">
        <v>247300</v>
      </c>
    </row>
    <row r="165" spans="1:4" ht="12.75">
      <c r="A165" s="268" t="s">
        <v>486</v>
      </c>
      <c r="B165" s="271">
        <v>41487</v>
      </c>
      <c r="C165" s="82">
        <v>268061</v>
      </c>
      <c r="D165" s="82">
        <v>250982</v>
      </c>
    </row>
    <row r="166" spans="1:4" ht="12.75">
      <c r="A166" s="268" t="s">
        <v>487</v>
      </c>
      <c r="B166" s="271">
        <v>41518</v>
      </c>
      <c r="C166" s="82">
        <v>242536</v>
      </c>
      <c r="D166" s="82">
        <v>249173</v>
      </c>
    </row>
    <row r="167" spans="1:4" ht="12.75">
      <c r="A167" s="268" t="s">
        <v>489</v>
      </c>
      <c r="B167" s="271">
        <v>41548</v>
      </c>
      <c r="C167" s="82">
        <v>258748</v>
      </c>
      <c r="D167" s="82">
        <v>249481</v>
      </c>
    </row>
    <row r="168" spans="1:4" ht="12.75">
      <c r="A168" s="268" t="s">
        <v>490</v>
      </c>
      <c r="B168" s="271">
        <v>41579</v>
      </c>
      <c r="C168" s="82">
        <v>240055</v>
      </c>
      <c r="D168" s="82">
        <v>249894</v>
      </c>
    </row>
    <row r="169" spans="1:4" ht="12.75">
      <c r="A169" s="268" t="s">
        <v>491</v>
      </c>
      <c r="B169" s="271">
        <v>41609</v>
      </c>
      <c r="C169" s="82">
        <v>241237</v>
      </c>
      <c r="D169" s="82">
        <v>245537</v>
      </c>
    </row>
    <row r="170" spans="1:4" ht="12.75">
      <c r="A170" s="268" t="s">
        <v>476</v>
      </c>
      <c r="B170" s="271">
        <v>41640</v>
      </c>
      <c r="C170" s="82">
        <v>226413</v>
      </c>
      <c r="D170" s="82">
        <v>245873</v>
      </c>
    </row>
    <row r="171" spans="1:4" ht="12.75">
      <c r="A171" s="268" t="s">
        <v>477</v>
      </c>
      <c r="B171" s="271">
        <v>41671</v>
      </c>
      <c r="C171" s="82">
        <v>213949</v>
      </c>
      <c r="D171" s="82">
        <v>249673</v>
      </c>
    </row>
    <row r="172" spans="1:4" ht="12.75">
      <c r="A172" s="268" t="s">
        <v>478</v>
      </c>
      <c r="B172" s="271">
        <v>41699</v>
      </c>
      <c r="C172" s="82">
        <v>253424</v>
      </c>
      <c r="D172" s="82">
        <v>251349</v>
      </c>
    </row>
    <row r="173" spans="1:4" ht="12.75">
      <c r="A173" s="268" t="s">
        <v>480</v>
      </c>
      <c r="B173" s="271">
        <v>41730</v>
      </c>
      <c r="C173" s="82">
        <v>256736</v>
      </c>
      <c r="D173" s="82">
        <v>251697</v>
      </c>
    </row>
    <row r="174" spans="1:4" ht="12.75">
      <c r="A174" s="268" t="s">
        <v>481</v>
      </c>
      <c r="B174" s="271">
        <v>41760</v>
      </c>
      <c r="C174" s="82">
        <v>266237</v>
      </c>
      <c r="D174" s="82">
        <v>252301</v>
      </c>
    </row>
    <row r="175" spans="1:4" ht="12.75">
      <c r="A175" s="268" t="s">
        <v>482</v>
      </c>
      <c r="B175" s="271">
        <v>41791</v>
      </c>
      <c r="C175" s="82">
        <v>263459</v>
      </c>
      <c r="D175" s="82">
        <v>252216</v>
      </c>
    </row>
    <row r="176" spans="1:4" ht="12.75">
      <c r="A176" s="268" t="s">
        <v>485</v>
      </c>
      <c r="B176" s="271">
        <v>41821</v>
      </c>
      <c r="C176" s="82">
        <v>270053</v>
      </c>
      <c r="D176" s="82">
        <v>251924</v>
      </c>
    </row>
    <row r="177" spans="1:4" ht="12.75">
      <c r="A177" s="268" t="s">
        <v>486</v>
      </c>
      <c r="B177" s="271">
        <v>41852</v>
      </c>
      <c r="C177" s="82">
        <v>268831</v>
      </c>
      <c r="D177" s="82">
        <v>253037</v>
      </c>
    </row>
    <row r="178" spans="1:4" ht="12.75">
      <c r="A178" s="268" t="s">
        <v>487</v>
      </c>
      <c r="B178" s="271">
        <v>41883</v>
      </c>
      <c r="C178" s="82">
        <v>247688</v>
      </c>
      <c r="D178" s="82">
        <v>253257</v>
      </c>
    </row>
    <row r="179" spans="1:4" ht="12.75">
      <c r="A179" s="268" t="s">
        <v>489</v>
      </c>
      <c r="B179" s="271">
        <v>41913</v>
      </c>
      <c r="C179" s="82">
        <v>265144</v>
      </c>
      <c r="D179" s="82">
        <v>254336</v>
      </c>
    </row>
    <row r="180" spans="1:4" ht="12.75">
      <c r="A180" s="268" t="s">
        <v>490</v>
      </c>
      <c r="B180" s="271">
        <v>41944</v>
      </c>
      <c r="C180" s="82">
        <v>241451</v>
      </c>
      <c r="D180" s="82">
        <v>253481</v>
      </c>
    </row>
    <row r="181" spans="1:5" ht="12.75">
      <c r="A181" s="268" t="s">
        <v>491</v>
      </c>
      <c r="B181" s="271">
        <v>41974</v>
      </c>
      <c r="C181" s="82">
        <v>252271</v>
      </c>
      <c r="D181" s="82">
        <v>254931</v>
      </c>
      <c r="E181" s="272"/>
    </row>
    <row r="182" spans="1:4" ht="12.75">
      <c r="A182" s="268" t="s">
        <v>476</v>
      </c>
      <c r="B182" s="271">
        <v>42005</v>
      </c>
      <c r="C182" s="82">
        <v>233498</v>
      </c>
      <c r="D182" s="82">
        <v>254574</v>
      </c>
    </row>
    <row r="183" spans="1:7" ht="12.75">
      <c r="A183" s="268" t="s">
        <v>477</v>
      </c>
      <c r="B183" s="271">
        <v>42036</v>
      </c>
      <c r="C183" s="82">
        <v>217220</v>
      </c>
      <c r="D183" s="82">
        <v>254553</v>
      </c>
      <c r="F183" s="272"/>
      <c r="G183" s="273"/>
    </row>
    <row r="184" spans="1:5" ht="12.75">
      <c r="A184" s="268" t="s">
        <v>478</v>
      </c>
      <c r="B184" s="271">
        <v>42064</v>
      </c>
      <c r="C184" s="82">
        <v>258017</v>
      </c>
      <c r="D184" s="82">
        <v>255854</v>
      </c>
      <c r="E184" s="274"/>
    </row>
    <row r="185" spans="1:6" ht="12.75">
      <c r="A185" s="268" t="s">
        <v>480</v>
      </c>
      <c r="B185" s="271">
        <v>42095</v>
      </c>
      <c r="C185" s="82">
        <v>262817</v>
      </c>
      <c r="D185" s="82">
        <v>256810</v>
      </c>
      <c r="F185" s="272"/>
    </row>
    <row r="186" spans="1:6" ht="12.75">
      <c r="A186" s="268" t="s">
        <v>481</v>
      </c>
      <c r="B186" s="271">
        <v>42125</v>
      </c>
      <c r="C186" s="82">
        <v>270839</v>
      </c>
      <c r="D186" s="82">
        <v>257815</v>
      </c>
      <c r="F186" s="275"/>
    </row>
    <row r="187" spans="1:5" ht="12.75">
      <c r="A187" s="268" t="s">
        <v>482</v>
      </c>
      <c r="B187" s="271">
        <v>42156</v>
      </c>
      <c r="C187" s="82">
        <v>270574</v>
      </c>
      <c r="D187" s="82">
        <v>258370</v>
      </c>
      <c r="E187" s="276"/>
    </row>
    <row r="188" spans="1:6" ht="12.75">
      <c r="A188" s="268" t="s">
        <v>485</v>
      </c>
      <c r="B188" s="271">
        <v>42186</v>
      </c>
      <c r="C188" s="82">
        <v>278372</v>
      </c>
      <c r="D188" s="82">
        <v>258034</v>
      </c>
      <c r="E188" s="272"/>
      <c r="F188" s="272"/>
    </row>
    <row r="189" spans="1:6" ht="12.75">
      <c r="A189" s="268" t="s">
        <v>486</v>
      </c>
      <c r="B189" s="271">
        <v>42217</v>
      </c>
      <c r="C189" s="82">
        <v>272209</v>
      </c>
      <c r="D189" s="82">
        <v>259296</v>
      </c>
      <c r="E189" s="272"/>
      <c r="F189" s="272"/>
    </row>
    <row r="190" spans="1:4" ht="12.75">
      <c r="A190" s="268" t="s">
        <v>487</v>
      </c>
      <c r="B190" s="271">
        <v>42248</v>
      </c>
      <c r="C190" s="82">
        <v>255090</v>
      </c>
      <c r="D190" s="82">
        <v>258809</v>
      </c>
    </row>
    <row r="191" spans="1:4" ht="12.75">
      <c r="A191" s="268" t="s">
        <v>489</v>
      </c>
      <c r="B191" s="271">
        <v>42278</v>
      </c>
      <c r="C191" s="82">
        <v>268469</v>
      </c>
      <c r="D191" s="82">
        <v>258286</v>
      </c>
    </row>
    <row r="192" spans="1:5" ht="12.75">
      <c r="A192" s="268" t="s">
        <v>490</v>
      </c>
      <c r="B192" s="271">
        <v>42309</v>
      </c>
      <c r="C192" s="82">
        <v>248843</v>
      </c>
      <c r="D192" s="82">
        <v>260169</v>
      </c>
      <c r="E192" s="275"/>
    </row>
    <row r="193" spans="1:5" ht="12.75">
      <c r="A193" s="268" t="s">
        <v>491</v>
      </c>
      <c r="B193" s="271">
        <v>42339</v>
      </c>
      <c r="C193" s="82">
        <v>259424</v>
      </c>
      <c r="D193" s="82">
        <v>260947</v>
      </c>
      <c r="E193" s="273"/>
    </row>
    <row r="194" spans="1:5" ht="12.75">
      <c r="A194" s="268" t="s">
        <v>476</v>
      </c>
      <c r="B194" s="271">
        <v>42370</v>
      </c>
      <c r="C194" s="82">
        <v>239679</v>
      </c>
      <c r="D194" s="82">
        <v>262630</v>
      </c>
      <c r="E194" s="272"/>
    </row>
    <row r="195" spans="1:4" ht="12.75">
      <c r="A195" s="268" t="s">
        <v>477</v>
      </c>
      <c r="B195" s="271">
        <v>42401</v>
      </c>
      <c r="C195" s="82">
        <v>223011</v>
      </c>
      <c r="D195" s="82">
        <v>262012</v>
      </c>
    </row>
    <row r="196" spans="1:5" ht="12.75">
      <c r="A196" s="268" t="s">
        <v>478</v>
      </c>
      <c r="B196" s="271">
        <v>42430</v>
      </c>
      <c r="C196" s="82">
        <v>265147</v>
      </c>
      <c r="D196" s="82">
        <v>262144</v>
      </c>
      <c r="E196" s="274"/>
    </row>
    <row r="197" spans="1:5" ht="12.75">
      <c r="A197" s="268" t="s">
        <v>480</v>
      </c>
      <c r="B197" s="271">
        <v>42461</v>
      </c>
      <c r="C197" s="82">
        <v>269653</v>
      </c>
      <c r="D197" s="82">
        <v>263246</v>
      </c>
      <c r="E197" s="274"/>
    </row>
    <row r="198" spans="1:4" ht="12.75">
      <c r="A198" s="268" t="s">
        <v>481</v>
      </c>
      <c r="B198" s="271">
        <v>42491</v>
      </c>
      <c r="C198" s="82">
        <v>277972</v>
      </c>
      <c r="D198" s="82">
        <v>265118</v>
      </c>
    </row>
    <row r="199" spans="1:5" ht="12.75">
      <c r="A199" s="268" t="s">
        <v>482</v>
      </c>
      <c r="B199" s="271">
        <v>42522</v>
      </c>
      <c r="C199" s="82">
        <v>276991</v>
      </c>
      <c r="D199" s="82">
        <v>264346</v>
      </c>
      <c r="E199" s="273"/>
    </row>
    <row r="200" spans="1:4" ht="12.75">
      <c r="A200" s="268" t="s">
        <v>485</v>
      </c>
      <c r="B200" s="271">
        <v>42552</v>
      </c>
      <c r="C200" s="82">
        <v>285160</v>
      </c>
      <c r="D200" s="82">
        <v>266163</v>
      </c>
    </row>
    <row r="201" spans="1:4" ht="12.75">
      <c r="A201" s="268" t="s">
        <v>486</v>
      </c>
      <c r="B201" s="271">
        <v>42583</v>
      </c>
      <c r="C201" s="82">
        <v>279213</v>
      </c>
      <c r="D201" s="82">
        <v>264576</v>
      </c>
    </row>
    <row r="202" spans="1:4" ht="12.75">
      <c r="A202" s="268" t="s">
        <v>487</v>
      </c>
      <c r="B202" s="271">
        <v>42614</v>
      </c>
      <c r="C202" s="82">
        <v>262039</v>
      </c>
      <c r="D202" s="82">
        <v>263954</v>
      </c>
    </row>
    <row r="203" spans="1:4" ht="12.75">
      <c r="A203" s="268" t="s">
        <v>489</v>
      </c>
      <c r="B203" s="271">
        <v>42644</v>
      </c>
      <c r="C203" s="82">
        <v>275610</v>
      </c>
      <c r="D203" s="82">
        <v>267747</v>
      </c>
    </row>
    <row r="204" spans="1:4" ht="12.75">
      <c r="A204" s="268" t="s">
        <v>490</v>
      </c>
      <c r="B204" s="271">
        <v>42675</v>
      </c>
      <c r="C204" s="82">
        <v>255154</v>
      </c>
      <c r="D204" s="82">
        <v>265506</v>
      </c>
    </row>
    <row r="205" spans="1:4" ht="12.75">
      <c r="A205" s="268" t="s">
        <v>491</v>
      </c>
      <c r="B205" s="271">
        <v>42705</v>
      </c>
      <c r="C205" s="82">
        <v>264778</v>
      </c>
      <c r="D205" s="82">
        <v>265387</v>
      </c>
    </row>
    <row r="206" spans="1:4" ht="12.75">
      <c r="A206" s="268" t="s">
        <v>476</v>
      </c>
      <c r="B206" s="271">
        <v>42736</v>
      </c>
      <c r="C206" s="82">
        <v>242600</v>
      </c>
      <c r="D206" s="82">
        <v>266261</v>
      </c>
    </row>
    <row r="207" spans="1:4" ht="12.75">
      <c r="A207" s="268" t="s">
        <v>477</v>
      </c>
      <c r="B207" s="271">
        <v>42767</v>
      </c>
      <c r="C207" s="273">
        <v>225644</v>
      </c>
      <c r="D207" s="273">
        <v>265693</v>
      </c>
    </row>
    <row r="208" spans="1:4" ht="12.75">
      <c r="A208" s="268" t="s">
        <v>478</v>
      </c>
      <c r="B208" s="271">
        <v>42795</v>
      </c>
      <c r="C208" s="273">
        <v>268343</v>
      </c>
      <c r="D208" s="273">
        <v>264994</v>
      </c>
    </row>
    <row r="209" spans="1:4" ht="12.75">
      <c r="A209" s="268" t="s">
        <v>480</v>
      </c>
      <c r="B209" s="271">
        <v>42826</v>
      </c>
      <c r="C209" s="273">
        <v>272864</v>
      </c>
      <c r="D209" s="273">
        <v>268056</v>
      </c>
    </row>
    <row r="210" spans="1:4" ht="12.75">
      <c r="A210" s="268" t="s">
        <v>481</v>
      </c>
      <c r="B210" s="271">
        <v>42856</v>
      </c>
      <c r="C210" s="273">
        <v>281264</v>
      </c>
      <c r="D210" s="273">
        <v>267324</v>
      </c>
    </row>
    <row r="211" spans="1:4" ht="12.75">
      <c r="A211" s="268" t="s">
        <v>482</v>
      </c>
      <c r="B211" s="271">
        <v>42887</v>
      </c>
      <c r="C211" s="273">
        <v>280290</v>
      </c>
      <c r="D211" s="273">
        <v>266860</v>
      </c>
    </row>
    <row r="212" spans="1:4" ht="12.75">
      <c r="A212" s="268" t="s">
        <v>485</v>
      </c>
      <c r="B212" s="271">
        <v>42917</v>
      </c>
      <c r="C212" s="273">
        <v>288566</v>
      </c>
      <c r="D212" s="273">
        <v>269863</v>
      </c>
    </row>
    <row r="213" spans="1:4" ht="12.75">
      <c r="A213" s="268" t="s">
        <v>486</v>
      </c>
      <c r="B213" s="271">
        <v>42948</v>
      </c>
      <c r="C213" s="273">
        <v>282558</v>
      </c>
      <c r="D213" s="273">
        <v>268060</v>
      </c>
    </row>
    <row r="214" spans="1:5" ht="12.75">
      <c r="A214" s="268" t="s">
        <v>487</v>
      </c>
      <c r="B214" s="271">
        <v>42979</v>
      </c>
      <c r="C214" s="273">
        <v>265212</v>
      </c>
      <c r="D214" s="273">
        <v>267753</v>
      </c>
      <c r="E214" s="277"/>
    </row>
    <row r="215" spans="1:4" ht="12.75">
      <c r="A215" s="268" t="s">
        <v>489</v>
      </c>
      <c r="B215" s="271">
        <v>43009</v>
      </c>
      <c r="C215" s="273">
        <v>278888</v>
      </c>
      <c r="D215" s="273">
        <v>269613</v>
      </c>
    </row>
    <row r="216" spans="1:4" ht="12.75">
      <c r="A216" s="268" t="s">
        <v>490</v>
      </c>
      <c r="B216" s="271">
        <v>43040</v>
      </c>
      <c r="C216" s="273">
        <v>258159</v>
      </c>
      <c r="D216" s="273">
        <v>268761</v>
      </c>
    </row>
    <row r="217" spans="1:4" ht="12.75">
      <c r="A217" s="268" t="s">
        <v>491</v>
      </c>
      <c r="B217" s="271">
        <v>43070</v>
      </c>
      <c r="C217" s="273">
        <v>267958</v>
      </c>
      <c r="D217" s="273">
        <v>269112</v>
      </c>
    </row>
    <row r="218" spans="1:4" ht="12.75">
      <c r="A218" s="268" t="s">
        <v>476</v>
      </c>
      <c r="B218" s="271">
        <v>43101</v>
      </c>
      <c r="C218" s="273">
        <v>244736</v>
      </c>
      <c r="D218" s="273">
        <v>267512</v>
      </c>
    </row>
    <row r="219" spans="1:4" ht="12.75">
      <c r="A219" s="268" t="s">
        <v>477</v>
      </c>
      <c r="B219" s="271">
        <v>43132</v>
      </c>
      <c r="C219" s="273">
        <v>227759</v>
      </c>
      <c r="D219" s="273">
        <v>268608</v>
      </c>
    </row>
    <row r="220" spans="1:4" ht="12.75">
      <c r="A220" s="268" t="s">
        <v>478</v>
      </c>
      <c r="B220" s="271">
        <v>43160</v>
      </c>
      <c r="C220" s="273">
        <v>270705</v>
      </c>
      <c r="D220" s="273">
        <v>269034</v>
      </c>
    </row>
    <row r="221" spans="1:4" ht="12.75">
      <c r="A221" s="268" t="s">
        <v>480</v>
      </c>
      <c r="B221" s="271">
        <v>43191</v>
      </c>
      <c r="C221" s="273">
        <v>275127</v>
      </c>
      <c r="D221" s="278">
        <v>269014</v>
      </c>
    </row>
    <row r="222" spans="1:4" ht="12.75">
      <c r="A222" s="268" t="s">
        <v>481</v>
      </c>
      <c r="B222" s="271">
        <v>43221</v>
      </c>
      <c r="C222" s="273">
        <v>283713</v>
      </c>
      <c r="D222" s="273">
        <v>269544</v>
      </c>
    </row>
    <row r="223" spans="1:5" ht="12.75">
      <c r="A223" s="268" t="s">
        <v>482</v>
      </c>
      <c r="B223" s="271">
        <v>43252</v>
      </c>
      <c r="C223" s="273">
        <v>282648</v>
      </c>
      <c r="D223" s="273">
        <v>270799</v>
      </c>
      <c r="E223" s="274"/>
    </row>
    <row r="224" spans="1:4" ht="12.75">
      <c r="A224" s="268" t="s">
        <v>485</v>
      </c>
      <c r="B224" s="271">
        <v>43282</v>
      </c>
      <c r="C224" s="273">
        <v>290989</v>
      </c>
      <c r="D224" s="273">
        <v>270374</v>
      </c>
    </row>
    <row r="225" spans="1:4" ht="12.75">
      <c r="A225" s="268" t="s">
        <v>486</v>
      </c>
      <c r="B225" s="271">
        <v>43313</v>
      </c>
      <c r="C225" s="273">
        <v>284989</v>
      </c>
      <c r="D225" s="273">
        <v>269567</v>
      </c>
    </row>
    <row r="226" spans="1:4" ht="12.75">
      <c r="A226" s="268" t="s">
        <v>487</v>
      </c>
      <c r="B226" s="271">
        <v>43344</v>
      </c>
      <c r="C226" s="273">
        <v>267434</v>
      </c>
      <c r="D226" s="273">
        <v>271887</v>
      </c>
    </row>
    <row r="227" spans="1:4" ht="12.75">
      <c r="A227" s="268" t="s">
        <v>489</v>
      </c>
      <c r="B227" s="271">
        <v>43374</v>
      </c>
      <c r="C227" s="273">
        <v>281382</v>
      </c>
      <c r="D227" s="273">
        <v>270689</v>
      </c>
    </row>
    <row r="228" spans="1:5" ht="12.75">
      <c r="A228" s="268" t="s">
        <v>490</v>
      </c>
      <c r="B228" s="271">
        <v>43405</v>
      </c>
      <c r="C228" s="273">
        <v>260473</v>
      </c>
      <c r="D228" s="273">
        <v>270438</v>
      </c>
      <c r="E228" s="279"/>
    </row>
    <row r="229" spans="1:4" ht="12.75">
      <c r="A229" s="268" t="s">
        <v>491</v>
      </c>
      <c r="B229" s="271">
        <v>43435</v>
      </c>
      <c r="C229" s="273">
        <v>270370</v>
      </c>
      <c r="D229" s="273">
        <v>272333</v>
      </c>
    </row>
    <row r="230" spans="1:4" ht="12.75">
      <c r="A230" s="268" t="s">
        <v>476</v>
      </c>
      <c r="B230" s="271">
        <v>43466</v>
      </c>
      <c r="C230" s="273">
        <v>248395</v>
      </c>
      <c r="D230" s="273">
        <v>270927</v>
      </c>
    </row>
    <row r="231" spans="1:4" ht="12.75">
      <c r="A231" s="268" t="s">
        <v>477</v>
      </c>
      <c r="B231" s="271">
        <v>43497</v>
      </c>
      <c r="C231" s="273">
        <v>226799</v>
      </c>
      <c r="D231" s="273">
        <v>268148</v>
      </c>
    </row>
    <row r="232" spans="1:4" ht="12.75">
      <c r="A232" s="268" t="s">
        <v>478</v>
      </c>
      <c r="B232" s="271">
        <v>43525</v>
      </c>
      <c r="C232" s="273">
        <v>271668</v>
      </c>
      <c r="D232" s="273">
        <v>271572</v>
      </c>
    </row>
    <row r="233" spans="1:4" ht="12.75">
      <c r="A233" s="268" t="s">
        <v>480</v>
      </c>
      <c r="B233" s="271">
        <v>43556</v>
      </c>
      <c r="C233" s="273">
        <v>281646</v>
      </c>
      <c r="D233" s="273">
        <v>274061</v>
      </c>
    </row>
    <row r="234" spans="1:4" ht="12.75">
      <c r="A234" s="268" t="s">
        <v>481</v>
      </c>
      <c r="B234" s="271">
        <v>43586</v>
      </c>
      <c r="C234" s="273">
        <v>286269</v>
      </c>
      <c r="D234" s="273">
        <v>271334</v>
      </c>
    </row>
    <row r="235" spans="1:4" ht="12.75">
      <c r="A235" s="268" t="s">
        <v>482</v>
      </c>
      <c r="B235" s="271">
        <v>43617</v>
      </c>
      <c r="C235" s="273">
        <v>281345</v>
      </c>
      <c r="D235" s="273">
        <v>271815</v>
      </c>
    </row>
    <row r="236" spans="1:4" ht="12.75">
      <c r="A236" s="268" t="s">
        <v>485</v>
      </c>
      <c r="B236" s="271">
        <v>43647</v>
      </c>
      <c r="C236" s="273">
        <v>295744</v>
      </c>
      <c r="D236" s="273">
        <v>273481</v>
      </c>
    </row>
    <row r="237" spans="1:4" ht="12.75">
      <c r="A237" s="268" t="s">
        <v>486</v>
      </c>
      <c r="B237" s="271">
        <v>43678</v>
      </c>
      <c r="C237" s="273">
        <v>286857</v>
      </c>
      <c r="D237" s="273">
        <v>272653</v>
      </c>
    </row>
    <row r="238" spans="1:4" ht="12.75">
      <c r="A238" s="268" t="s">
        <v>487</v>
      </c>
      <c r="B238" s="271">
        <v>43709</v>
      </c>
      <c r="C238" s="273">
        <v>271986</v>
      </c>
      <c r="D238" s="273">
        <v>275424</v>
      </c>
    </row>
    <row r="239" spans="1:4" ht="12.75">
      <c r="A239" s="268" t="s">
        <v>489</v>
      </c>
      <c r="B239" s="271">
        <v>43739</v>
      </c>
      <c r="C239" s="273">
        <v>284203</v>
      </c>
      <c r="D239" s="273">
        <v>272874</v>
      </c>
    </row>
    <row r="240" spans="1:4" ht="12.75">
      <c r="A240" s="268" t="s">
        <v>490</v>
      </c>
      <c r="B240" s="271">
        <v>43770</v>
      </c>
      <c r="C240" s="273">
        <v>260333</v>
      </c>
      <c r="D240" s="273">
        <v>272803</v>
      </c>
    </row>
    <row r="241" spans="1:4" ht="12.75">
      <c r="A241" s="268" t="s">
        <v>491</v>
      </c>
      <c r="B241" s="271">
        <v>43800</v>
      </c>
      <c r="C241" s="273">
        <v>273844</v>
      </c>
      <c r="D241" s="273">
        <v>273446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20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0" t="str">
        <f>"Traffic Volume Trends - "&amp;Page1!E10</f>
        <v>Traffic Volume Trends - December 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4"/>
      <c r="M1" s="24"/>
      <c r="N1" s="24"/>
      <c r="O1" s="24"/>
      <c r="P1" s="24"/>
    </row>
    <row r="2" spans="1:16" ht="13.5" customHeight="1">
      <c r="A2" s="195" t="str">
        <f>"Based on preliminary reports from the State Highway Agencies, travel during "&amp;Page1!E10&amp;" on all roads and streets"</f>
        <v>Based on preliminary reports from the State Highway Agencies, travel during December 2019 on all roads and streets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5"/>
      <c r="M2" s="25"/>
      <c r="N2" s="24"/>
      <c r="O2" s="24"/>
      <c r="P2" s="24"/>
    </row>
    <row r="3" spans="1:16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5"/>
      <c r="M3" s="25"/>
      <c r="N3" s="24"/>
      <c r="O3" s="24"/>
      <c r="P3" s="24"/>
    </row>
    <row r="4" spans="1:16" ht="12.75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1.3%</v>
      </c>
      <c r="F5" s="37" t="str">
        <f>"("</f>
        <v>(</v>
      </c>
      <c r="G5" s="172" t="str">
        <f>Data!Y4</f>
        <v>3.5</v>
      </c>
      <c r="H5" s="173" t="str">
        <f>" billion vehicle miles )"&amp;" resulting in estimated travel for the month at "&amp;Data!K4&amp;"** billion vehicle-miles."</f>
        <v> billion vehicle miles ) resulting in estimated travel for the month at 273.8**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192" t="str">
        <f>"This total includes "&amp;Data!I4&amp;" billion vehicle-miles on rural roads and "&amp;Data!J4&amp;" billion vehicle-miles on urban roads and streets."</f>
        <v>This total includes 80.4 billion vehicle-miles on rural roads and 193.4 billion vehicle-miles on urban roads and streets.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0.9%</v>
      </c>
      <c r="F9" s="25" t="s">
        <v>9</v>
      </c>
      <c r="G9" s="174" t="str">
        <f>Data!Z4</f>
        <v>28.8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2" t="s">
        <v>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4"/>
      <c r="M16" s="24"/>
      <c r="N16" s="24"/>
      <c r="O16" s="24"/>
      <c r="P16" s="24"/>
    </row>
    <row r="17" spans="1:16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194" t="s">
        <v>29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194" t="s">
        <v>30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21"/>
    </row>
    <row r="23" ht="12.75" customHeight="1"/>
    <row r="24" spans="5:9" ht="25.5">
      <c r="E24" s="28" t="s">
        <v>31</v>
      </c>
      <c r="F24" s="196" t="str">
        <f>Data!B4</f>
        <v>December</v>
      </c>
      <c r="G24" s="197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188">
        <f>VALUE(Data!B9)</f>
        <v>193087</v>
      </c>
      <c r="G25" s="189"/>
      <c r="H25" s="30">
        <f>VALUE(Data!C9)</f>
        <v>2357587</v>
      </c>
      <c r="I25" s="30">
        <f>VALUE(Data!D9)</f>
        <v>2357587</v>
      </c>
    </row>
    <row r="26" spans="5:9" ht="12.75">
      <c r="E26" s="29">
        <f>VALUE(Data!A10)</f>
        <v>1995</v>
      </c>
      <c r="F26" s="188">
        <f>VALUE(Data!B10)</f>
        <v>193341</v>
      </c>
      <c r="G26" s="189"/>
      <c r="H26" s="30">
        <f>VALUE(Data!C10)</f>
        <v>2422776</v>
      </c>
      <c r="I26" s="30">
        <f>VALUE(Data!D10)</f>
        <v>2422776</v>
      </c>
    </row>
    <row r="27" spans="5:9" ht="12.75">
      <c r="E27" s="29">
        <f>VALUE(Data!A11)</f>
        <v>1996</v>
      </c>
      <c r="F27" s="188">
        <f>VALUE(Data!B11)</f>
        <v>201462</v>
      </c>
      <c r="G27" s="189"/>
      <c r="H27" s="30">
        <f>VALUE(Data!C11)</f>
        <v>2482201</v>
      </c>
      <c r="I27" s="30">
        <f>VALUE(Data!D11)</f>
        <v>2482201</v>
      </c>
    </row>
    <row r="28" spans="5:9" ht="12.75">
      <c r="E28" s="29">
        <f>VALUE(Data!A12)</f>
        <v>1997</v>
      </c>
      <c r="F28" s="188">
        <f>VALUE(Data!B12)</f>
        <v>207322</v>
      </c>
      <c r="G28" s="189"/>
      <c r="H28" s="30">
        <f>VALUE(Data!C12)</f>
        <v>2560373</v>
      </c>
      <c r="I28" s="30">
        <f>VALUE(Data!D12)</f>
        <v>2560373</v>
      </c>
    </row>
    <row r="29" spans="5:9" ht="12.75">
      <c r="E29" s="29">
        <f>VALUE(Data!A13)</f>
        <v>1998</v>
      </c>
      <c r="F29" s="188">
        <f>VALUE(Data!B13)</f>
        <v>216303</v>
      </c>
      <c r="G29" s="189"/>
      <c r="H29" s="30">
        <f>VALUE(Data!C13)</f>
        <v>2625363</v>
      </c>
      <c r="I29" s="30">
        <f>VALUE(Data!D13)</f>
        <v>2625363</v>
      </c>
    </row>
    <row r="30" spans="5:9" ht="12.75">
      <c r="E30" s="29">
        <f>VALUE(Data!A14)</f>
        <v>1999</v>
      </c>
      <c r="F30" s="188">
        <f>VALUE(Data!B14)</f>
        <v>221465</v>
      </c>
      <c r="G30" s="189"/>
      <c r="H30" s="30">
        <f>VALUE(Data!C14)</f>
        <v>2679459</v>
      </c>
      <c r="I30" s="30">
        <f>VALUE(Data!D14)</f>
        <v>2679459</v>
      </c>
    </row>
    <row r="31" spans="5:9" ht="12.75">
      <c r="E31" s="29">
        <f>VALUE(Data!A15)</f>
        <v>2000</v>
      </c>
      <c r="F31" s="188">
        <f>VALUE(Data!B15)</f>
        <v>218390</v>
      </c>
      <c r="G31" s="189"/>
      <c r="H31" s="30">
        <f>VALUE(Data!C15)</f>
        <v>2746926</v>
      </c>
      <c r="I31" s="30">
        <f>VALUE(Data!D15)</f>
        <v>2746926</v>
      </c>
    </row>
    <row r="32" spans="5:9" ht="12.75">
      <c r="E32" s="29">
        <f>VALUE(Data!A16)</f>
        <v>2001</v>
      </c>
      <c r="F32" s="188">
        <f>VALUE(Data!B16)</f>
        <v>229584</v>
      </c>
      <c r="G32" s="189"/>
      <c r="H32" s="30">
        <f>VALUE(Data!C16)</f>
        <v>2795611</v>
      </c>
      <c r="I32" s="30">
        <f>VALUE(Data!D16)</f>
        <v>2795611</v>
      </c>
    </row>
    <row r="33" spans="5:9" ht="12.75">
      <c r="E33" s="29">
        <f>VALUE(Data!A17)</f>
        <v>2002</v>
      </c>
      <c r="F33" s="188">
        <f>VALUE(Data!B17)</f>
        <v>234260</v>
      </c>
      <c r="G33" s="189"/>
      <c r="H33" s="30">
        <f>VALUE(Data!C17)</f>
        <v>2855509</v>
      </c>
      <c r="I33" s="30">
        <f>VALUE(Data!D17)</f>
        <v>2855509</v>
      </c>
    </row>
    <row r="34" spans="5:9" ht="12.75">
      <c r="E34" s="29">
        <f>VALUE(Data!A18)</f>
        <v>2003</v>
      </c>
      <c r="F34" s="188">
        <f>VALUE(Data!B18)</f>
        <v>238538</v>
      </c>
      <c r="G34" s="189"/>
      <c r="H34" s="30">
        <f>VALUE(Data!C18)</f>
        <v>2890222</v>
      </c>
      <c r="I34" s="30">
        <f>VALUE(Data!D18)</f>
        <v>2890222</v>
      </c>
    </row>
    <row r="35" spans="5:9" ht="12.75">
      <c r="E35" s="29">
        <f>VALUE(Data!A19)</f>
        <v>2004</v>
      </c>
      <c r="F35" s="188">
        <f>VALUE(Data!B19)</f>
        <v>245029</v>
      </c>
      <c r="G35" s="189"/>
      <c r="H35" s="30">
        <f>VALUE(Data!C19)</f>
        <v>2964789</v>
      </c>
      <c r="I35" s="30">
        <f>VALUE(Data!D19)</f>
        <v>2964789</v>
      </c>
    </row>
    <row r="36" spans="5:9" ht="12.75">
      <c r="E36" s="29">
        <f>VALUE(Data!A20)</f>
        <v>2005</v>
      </c>
      <c r="F36" s="188">
        <f>VALUE(Data!B20)</f>
        <v>245787</v>
      </c>
      <c r="G36" s="189"/>
      <c r="H36" s="30">
        <f>VALUE(Data!C20)</f>
        <v>2989430</v>
      </c>
      <c r="I36" s="30">
        <f>VALUE(Data!D20)</f>
        <v>2989430</v>
      </c>
    </row>
    <row r="37" spans="5:9" ht="12.75">
      <c r="E37" s="29">
        <f>VALUE(Data!A21)</f>
        <v>2006</v>
      </c>
      <c r="F37" s="188">
        <f>VALUE(Data!B21)</f>
        <v>248187</v>
      </c>
      <c r="G37" s="189"/>
      <c r="H37" s="30">
        <f>VALUE(Data!C21)</f>
        <v>3014116</v>
      </c>
      <c r="I37" s="30">
        <f>VALUE(Data!D21)</f>
        <v>3014116</v>
      </c>
    </row>
    <row r="38" spans="5:9" ht="12.75">
      <c r="E38" s="29">
        <f>VALUE(Data!A22)</f>
        <v>2007</v>
      </c>
      <c r="F38" s="188">
        <f>VALUE(Data!B22)</f>
        <v>240281</v>
      </c>
      <c r="G38" s="189"/>
      <c r="H38" s="30">
        <f>VALUE(Data!C22)</f>
        <v>3029822</v>
      </c>
      <c r="I38" s="30">
        <f>VALUE(Data!D22)</f>
        <v>3029822</v>
      </c>
    </row>
    <row r="39" spans="5:9" ht="12.75">
      <c r="E39" s="29">
        <f>VALUE(Data!A23)</f>
        <v>2008</v>
      </c>
      <c r="F39" s="188">
        <f>VALUE(Data!B23)</f>
        <v>241742</v>
      </c>
      <c r="G39" s="189"/>
      <c r="H39" s="30">
        <f>VALUE(Data!C23)</f>
        <v>2973509</v>
      </c>
      <c r="I39" s="30">
        <f>VALUE(Data!D23)</f>
        <v>2973509</v>
      </c>
    </row>
    <row r="40" spans="5:9" ht="12.75">
      <c r="E40" s="29">
        <f>VALUE(Data!A24)</f>
        <v>2009</v>
      </c>
      <c r="F40" s="188">
        <f>VALUE(Data!B24)</f>
        <v>239593</v>
      </c>
      <c r="G40" s="189"/>
      <c r="H40" s="30">
        <f>VALUE(Data!C24)</f>
        <v>2956764</v>
      </c>
      <c r="I40" s="30">
        <f>VALUE(Data!D24)</f>
        <v>2956764</v>
      </c>
    </row>
    <row r="41" spans="5:9" ht="12.75">
      <c r="E41" s="29">
        <f>VALUE(Data!A25)</f>
        <v>2010</v>
      </c>
      <c r="F41" s="188">
        <f>VALUE(Data!B25)</f>
        <v>240800</v>
      </c>
      <c r="G41" s="189"/>
      <c r="H41" s="30">
        <f>VALUE(Data!C25)</f>
        <v>2967266</v>
      </c>
      <c r="I41" s="30">
        <f>VALUE(Data!D25)</f>
        <v>2967266</v>
      </c>
    </row>
    <row r="42" spans="5:9" ht="12.75">
      <c r="E42" s="29">
        <f>VALUE(Data!A26)</f>
        <v>2011</v>
      </c>
      <c r="F42" s="188">
        <f>VALUE(Data!B26)</f>
        <v>244810</v>
      </c>
      <c r="G42" s="189"/>
      <c r="H42" s="30">
        <f>VALUE(Data!C26)</f>
        <v>2950402</v>
      </c>
      <c r="I42" s="30">
        <f>VALUE(Data!D26)</f>
        <v>2950402</v>
      </c>
    </row>
    <row r="43" spans="5:9" ht="12.75">
      <c r="E43" s="29">
        <f>VALUE(Data!A27)</f>
        <v>2012</v>
      </c>
      <c r="F43" s="188">
        <f>VALUE(Data!B27)</f>
        <v>238709</v>
      </c>
      <c r="G43" s="189"/>
      <c r="H43" s="30">
        <f>VALUE(Data!C27)</f>
        <v>2968570</v>
      </c>
      <c r="I43" s="30">
        <f>VALUE(Data!D27)</f>
        <v>2968570</v>
      </c>
    </row>
    <row r="44" spans="5:9" ht="12.75">
      <c r="E44" s="29">
        <f>VALUE(Data!A28)</f>
        <v>2013</v>
      </c>
      <c r="F44" s="188">
        <f>VALUE(Data!B28)</f>
        <v>241237</v>
      </c>
      <c r="G44" s="189"/>
      <c r="H44" s="30">
        <f>VALUE(Data!C28)</f>
        <v>2988280</v>
      </c>
      <c r="I44" s="30">
        <f>VALUE(Data!D28)</f>
        <v>2988280</v>
      </c>
    </row>
    <row r="45" spans="5:9" ht="12.75">
      <c r="E45" s="29">
        <f>VALUE(Data!A29)</f>
        <v>2014</v>
      </c>
      <c r="F45" s="188">
        <f>VALUE(Data!B29)</f>
        <v>252271</v>
      </c>
      <c r="G45" s="189"/>
      <c r="H45" s="30">
        <f>VALUE(Data!C29)</f>
        <v>3025656</v>
      </c>
      <c r="I45" s="30">
        <f>VALUE(Data!D29)</f>
        <v>3025656</v>
      </c>
    </row>
    <row r="46" spans="5:9" ht="12.75">
      <c r="E46" s="29">
        <f>VALUE(Data!A30)</f>
        <v>2015</v>
      </c>
      <c r="F46" s="188">
        <f>VALUE(Data!B30)</f>
        <v>259424</v>
      </c>
      <c r="G46" s="189"/>
      <c r="H46" s="30">
        <f>VALUE(Data!C30)</f>
        <v>3095373</v>
      </c>
      <c r="I46" s="30">
        <f>VALUE(Data!D30)</f>
        <v>3095373</v>
      </c>
    </row>
    <row r="47" spans="5:9" ht="12.75">
      <c r="E47" s="29">
        <f>VALUE(Data!A31)</f>
        <v>2016</v>
      </c>
      <c r="F47" s="188">
        <f>VALUE(Data!B31)</f>
        <v>264778</v>
      </c>
      <c r="G47" s="189"/>
      <c r="H47" s="30">
        <f>VALUE(Data!C31)</f>
        <v>3174408</v>
      </c>
      <c r="I47" s="30">
        <f>VALUE(Data!D31)</f>
        <v>3174408</v>
      </c>
    </row>
    <row r="48" spans="5:9" ht="12.75">
      <c r="E48" s="29">
        <f>VALUE(Data!A32)</f>
        <v>2017</v>
      </c>
      <c r="F48" s="188">
        <f>VALUE(Data!B32)</f>
        <v>267958</v>
      </c>
      <c r="G48" s="189"/>
      <c r="H48" s="30">
        <f>VALUE(Data!C32)</f>
        <v>3212347</v>
      </c>
      <c r="I48" s="30">
        <f>VALUE(Data!D32)</f>
        <v>3212347</v>
      </c>
    </row>
    <row r="49" spans="5:9" ht="12.75">
      <c r="E49" s="29">
        <f>VALUE(Data!A33)</f>
        <v>2018</v>
      </c>
      <c r="F49" s="188">
        <f>VALUE(Data!B33)</f>
        <v>270370</v>
      </c>
      <c r="G49" s="189"/>
      <c r="H49" s="30">
        <f>VALUE(Data!C33)</f>
        <v>3240327</v>
      </c>
      <c r="I49" s="30">
        <f>VALUE(Data!D33)</f>
        <v>3240327</v>
      </c>
    </row>
    <row r="50" spans="5:9" ht="12.75">
      <c r="E50" s="29">
        <f>VALUE(Data!A34)</f>
        <v>2019</v>
      </c>
      <c r="F50" s="188">
        <f>VALUE(Data!B34)</f>
        <v>273844</v>
      </c>
      <c r="G50" s="189"/>
      <c r="H50" s="30">
        <f>VALUE(Data!C34)</f>
        <v>3269088</v>
      </c>
      <c r="I50" s="30">
        <f>VALUE(Data!D34)</f>
        <v>3269088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191" t="s">
        <v>40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5" ht="12.75" customHeight="1">
      <c r="A2" s="201" t="s">
        <v>42</v>
      </c>
      <c r="B2" s="202"/>
      <c r="C2" s="203"/>
      <c r="D2" s="207" t="s">
        <v>43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12.75">
      <c r="A3" s="204"/>
      <c r="B3" s="205"/>
      <c r="C3" s="206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198" t="s">
        <v>58</v>
      </c>
      <c r="B6" s="199"/>
      <c r="C6" s="200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67</v>
      </c>
      <c r="M6" s="105" t="s">
        <v>68</v>
      </c>
      <c r="N6" s="105" t="s">
        <v>69</v>
      </c>
      <c r="O6" s="105" t="s">
        <v>70</v>
      </c>
      <c r="P6" s="42">
        <v>1</v>
      </c>
    </row>
    <row r="7" spans="1:16" ht="12.75" customHeight="1">
      <c r="A7" s="198" t="s">
        <v>71</v>
      </c>
      <c r="B7" s="199"/>
      <c r="C7" s="200"/>
      <c r="D7" s="105" t="s">
        <v>72</v>
      </c>
      <c r="E7" s="105" t="s">
        <v>73</v>
      </c>
      <c r="F7" s="105" t="s">
        <v>74</v>
      </c>
      <c r="G7" s="105" t="s">
        <v>75</v>
      </c>
      <c r="H7" s="105" t="s">
        <v>76</v>
      </c>
      <c r="I7" s="105" t="s">
        <v>77</v>
      </c>
      <c r="J7" s="105" t="s">
        <v>78</v>
      </c>
      <c r="K7" s="105" t="s">
        <v>79</v>
      </c>
      <c r="L7" s="105" t="s">
        <v>80</v>
      </c>
      <c r="M7" s="105" t="s">
        <v>81</v>
      </c>
      <c r="N7" s="105" t="s">
        <v>82</v>
      </c>
      <c r="O7" s="105" t="s">
        <v>83</v>
      </c>
      <c r="P7" s="42">
        <v>2</v>
      </c>
    </row>
    <row r="8" spans="1:16" ht="12.75" customHeight="1">
      <c r="A8" s="198" t="s">
        <v>84</v>
      </c>
      <c r="B8" s="199"/>
      <c r="C8" s="200"/>
      <c r="D8" s="105" t="s">
        <v>85</v>
      </c>
      <c r="E8" s="105" t="s">
        <v>86</v>
      </c>
      <c r="F8" s="105" t="s">
        <v>87</v>
      </c>
      <c r="G8" s="105" t="s">
        <v>88</v>
      </c>
      <c r="H8" s="105" t="s">
        <v>83</v>
      </c>
      <c r="I8" s="105" t="s">
        <v>89</v>
      </c>
      <c r="J8" s="105" t="s">
        <v>90</v>
      </c>
      <c r="K8" s="105" t="s">
        <v>91</v>
      </c>
      <c r="L8" s="105" t="s">
        <v>92</v>
      </c>
      <c r="M8" s="105" t="s">
        <v>93</v>
      </c>
      <c r="N8" s="105" t="s">
        <v>94</v>
      </c>
      <c r="O8" s="105" t="s">
        <v>72</v>
      </c>
      <c r="P8" s="42">
        <v>3</v>
      </c>
    </row>
    <row r="9" spans="1:16" ht="12.75" customHeight="1">
      <c r="A9" s="198" t="s">
        <v>95</v>
      </c>
      <c r="B9" s="199"/>
      <c r="C9" s="200"/>
      <c r="D9" s="105" t="s">
        <v>96</v>
      </c>
      <c r="E9" s="105" t="s">
        <v>97</v>
      </c>
      <c r="F9" s="105" t="s">
        <v>98</v>
      </c>
      <c r="G9" s="105" t="s">
        <v>99</v>
      </c>
      <c r="H9" s="105" t="s">
        <v>100</v>
      </c>
      <c r="I9" s="105" t="s">
        <v>101</v>
      </c>
      <c r="J9" s="105" t="s">
        <v>102</v>
      </c>
      <c r="K9" s="105" t="s">
        <v>103</v>
      </c>
      <c r="L9" s="105" t="s">
        <v>104</v>
      </c>
      <c r="M9" s="105" t="s">
        <v>105</v>
      </c>
      <c r="N9" s="105" t="s">
        <v>106</v>
      </c>
      <c r="O9" s="105" t="s">
        <v>107</v>
      </c>
      <c r="P9" s="42">
        <v>4</v>
      </c>
    </row>
    <row r="10" spans="1:16" ht="12.75" customHeight="1">
      <c r="A10" s="198" t="s">
        <v>108</v>
      </c>
      <c r="B10" s="199"/>
      <c r="C10" s="200"/>
      <c r="D10" s="105" t="s">
        <v>109</v>
      </c>
      <c r="E10" s="105" t="s">
        <v>110</v>
      </c>
      <c r="F10" s="105" t="s">
        <v>111</v>
      </c>
      <c r="G10" s="105" t="s">
        <v>112</v>
      </c>
      <c r="H10" s="105" t="s">
        <v>113</v>
      </c>
      <c r="I10" s="105" t="s">
        <v>114</v>
      </c>
      <c r="J10" s="105" t="s">
        <v>115</v>
      </c>
      <c r="K10" s="105" t="s">
        <v>116</v>
      </c>
      <c r="L10" s="105" t="s">
        <v>117</v>
      </c>
      <c r="M10" s="105" t="s">
        <v>118</v>
      </c>
      <c r="N10" s="105" t="s">
        <v>119</v>
      </c>
      <c r="O10" s="105" t="s">
        <v>120</v>
      </c>
      <c r="P10" s="42">
        <v>5</v>
      </c>
    </row>
    <row r="11" spans="1:16" ht="12.75" customHeight="1" thickBot="1">
      <c r="A11" s="198" t="s">
        <v>121</v>
      </c>
      <c r="B11" s="199"/>
      <c r="C11" s="200"/>
      <c r="D11" s="135" t="s">
        <v>122</v>
      </c>
      <c r="E11" s="135" t="s">
        <v>123</v>
      </c>
      <c r="F11" s="135" t="s">
        <v>124</v>
      </c>
      <c r="G11" s="135" t="s">
        <v>125</v>
      </c>
      <c r="H11" s="135" t="s">
        <v>104</v>
      </c>
      <c r="I11" s="135" t="s">
        <v>126</v>
      </c>
      <c r="J11" s="135" t="s">
        <v>127</v>
      </c>
      <c r="K11" s="135" t="s">
        <v>128</v>
      </c>
      <c r="L11" s="135" t="s">
        <v>129</v>
      </c>
      <c r="M11" s="135" t="s">
        <v>130</v>
      </c>
      <c r="N11" s="135" t="s">
        <v>131</v>
      </c>
      <c r="O11" s="135" t="s">
        <v>132</v>
      </c>
      <c r="P11" s="42">
        <v>6</v>
      </c>
    </row>
    <row r="12" spans="1:16" ht="12.75" customHeight="1">
      <c r="A12" s="198" t="s">
        <v>133</v>
      </c>
      <c r="B12" s="199"/>
      <c r="C12" s="200"/>
      <c r="D12" s="136" t="s">
        <v>134</v>
      </c>
      <c r="E12" s="136" t="s">
        <v>135</v>
      </c>
      <c r="F12" s="136" t="s">
        <v>136</v>
      </c>
      <c r="G12" s="136" t="s">
        <v>137</v>
      </c>
      <c r="H12" s="136" t="s">
        <v>138</v>
      </c>
      <c r="I12" s="136" t="s">
        <v>139</v>
      </c>
      <c r="J12" s="136" t="s">
        <v>140</v>
      </c>
      <c r="K12" s="136" t="s">
        <v>141</v>
      </c>
      <c r="L12" s="136" t="s">
        <v>142</v>
      </c>
      <c r="M12" s="136" t="s">
        <v>143</v>
      </c>
      <c r="N12" s="136" t="s">
        <v>144</v>
      </c>
      <c r="O12" s="136" t="s">
        <v>145</v>
      </c>
      <c r="P12" s="42">
        <v>7</v>
      </c>
    </row>
    <row r="13" spans="1:15" ht="12.75" customHeight="1">
      <c r="A13" s="131"/>
      <c r="B13" s="132"/>
      <c r="C13" s="132"/>
      <c r="D13" s="77" t="s">
        <v>146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198" t="s">
        <v>58</v>
      </c>
      <c r="B14" s="199"/>
      <c r="C14" s="200"/>
      <c r="D14" s="105" t="s">
        <v>147</v>
      </c>
      <c r="E14" s="105" t="s">
        <v>60</v>
      </c>
      <c r="F14" s="105" t="s">
        <v>148</v>
      </c>
      <c r="G14" s="105" t="s">
        <v>68</v>
      </c>
      <c r="H14" s="105" t="s">
        <v>149</v>
      </c>
      <c r="I14" s="105" t="s">
        <v>86</v>
      </c>
      <c r="J14" s="105" t="s">
        <v>150</v>
      </c>
      <c r="K14" s="105" t="s">
        <v>151</v>
      </c>
      <c r="L14" s="105" t="s">
        <v>62</v>
      </c>
      <c r="M14" s="105" t="s">
        <v>152</v>
      </c>
      <c r="N14" s="105" t="s">
        <v>153</v>
      </c>
      <c r="O14" s="105" t="s">
        <v>154</v>
      </c>
      <c r="P14">
        <v>8</v>
      </c>
    </row>
    <row r="15" spans="1:16" ht="12.75" customHeight="1">
      <c r="A15" s="198" t="s">
        <v>71</v>
      </c>
      <c r="B15" s="199"/>
      <c r="C15" s="200"/>
      <c r="D15" s="105" t="s">
        <v>155</v>
      </c>
      <c r="E15" s="105" t="s">
        <v>73</v>
      </c>
      <c r="F15" s="105" t="s">
        <v>91</v>
      </c>
      <c r="G15" s="105" t="s">
        <v>80</v>
      </c>
      <c r="H15" s="105" t="s">
        <v>156</v>
      </c>
      <c r="I15" s="105" t="s">
        <v>157</v>
      </c>
      <c r="J15" s="105" t="s">
        <v>158</v>
      </c>
      <c r="K15" s="105" t="s">
        <v>159</v>
      </c>
      <c r="L15" s="105" t="s">
        <v>160</v>
      </c>
      <c r="M15" s="105" t="s">
        <v>161</v>
      </c>
      <c r="N15" s="105" t="s">
        <v>82</v>
      </c>
      <c r="O15" s="105" t="s">
        <v>75</v>
      </c>
      <c r="P15">
        <v>9</v>
      </c>
    </row>
    <row r="16" spans="1:16" ht="12.75" customHeight="1">
      <c r="A16" s="198" t="s">
        <v>84</v>
      </c>
      <c r="B16" s="199"/>
      <c r="C16" s="200"/>
      <c r="D16" s="105" t="s">
        <v>65</v>
      </c>
      <c r="E16" s="105" t="s">
        <v>63</v>
      </c>
      <c r="F16" s="105" t="s">
        <v>162</v>
      </c>
      <c r="G16" s="105" t="s">
        <v>93</v>
      </c>
      <c r="H16" s="105" t="s">
        <v>89</v>
      </c>
      <c r="I16" s="105" t="s">
        <v>163</v>
      </c>
      <c r="J16" s="105" t="s">
        <v>164</v>
      </c>
      <c r="K16" s="105" t="s">
        <v>165</v>
      </c>
      <c r="L16" s="105" t="s">
        <v>88</v>
      </c>
      <c r="M16" s="105" t="s">
        <v>166</v>
      </c>
      <c r="N16" s="105" t="s">
        <v>167</v>
      </c>
      <c r="O16" s="105" t="s">
        <v>168</v>
      </c>
      <c r="P16">
        <v>10</v>
      </c>
    </row>
    <row r="17" spans="1:16" ht="12.75" customHeight="1">
      <c r="A17" s="198" t="s">
        <v>95</v>
      </c>
      <c r="B17" s="199"/>
      <c r="C17" s="200"/>
      <c r="D17" s="105" t="s">
        <v>169</v>
      </c>
      <c r="E17" s="105" t="s">
        <v>170</v>
      </c>
      <c r="F17" s="105" t="s">
        <v>99</v>
      </c>
      <c r="G17" s="105" t="s">
        <v>105</v>
      </c>
      <c r="H17" s="105" t="s">
        <v>171</v>
      </c>
      <c r="I17" s="105" t="s">
        <v>172</v>
      </c>
      <c r="J17" s="105" t="s">
        <v>100</v>
      </c>
      <c r="K17" s="105" t="s">
        <v>173</v>
      </c>
      <c r="L17" s="105" t="s">
        <v>174</v>
      </c>
      <c r="M17" s="105" t="s">
        <v>175</v>
      </c>
      <c r="N17" s="105" t="s">
        <v>104</v>
      </c>
      <c r="O17" s="105" t="s">
        <v>176</v>
      </c>
      <c r="P17">
        <v>11</v>
      </c>
    </row>
    <row r="18" spans="1:16" ht="12.75" customHeight="1">
      <c r="A18" s="198" t="s">
        <v>108</v>
      </c>
      <c r="B18" s="199"/>
      <c r="C18" s="200"/>
      <c r="D18" s="105" t="s">
        <v>177</v>
      </c>
      <c r="E18" s="105" t="s">
        <v>178</v>
      </c>
      <c r="F18" s="105" t="s">
        <v>179</v>
      </c>
      <c r="G18" s="105" t="s">
        <v>180</v>
      </c>
      <c r="H18" s="105" t="s">
        <v>180</v>
      </c>
      <c r="I18" s="105" t="s">
        <v>120</v>
      </c>
      <c r="J18" s="105" t="s">
        <v>181</v>
      </c>
      <c r="K18" s="105" t="s">
        <v>182</v>
      </c>
      <c r="L18" s="105" t="s">
        <v>183</v>
      </c>
      <c r="M18" s="105" t="s">
        <v>184</v>
      </c>
      <c r="N18" s="105" t="s">
        <v>185</v>
      </c>
      <c r="O18" s="105" t="s">
        <v>186</v>
      </c>
      <c r="P18">
        <v>12</v>
      </c>
    </row>
    <row r="19" spans="1:16" ht="12.75" customHeight="1" thickBot="1">
      <c r="A19" s="198" t="s">
        <v>121</v>
      </c>
      <c r="B19" s="199"/>
      <c r="C19" s="200"/>
      <c r="D19" s="105" t="s">
        <v>187</v>
      </c>
      <c r="E19" s="105" t="s">
        <v>188</v>
      </c>
      <c r="F19" s="105" t="s">
        <v>189</v>
      </c>
      <c r="G19" s="105" t="s">
        <v>190</v>
      </c>
      <c r="H19" s="105" t="s">
        <v>98</v>
      </c>
      <c r="I19" s="105" t="s">
        <v>128</v>
      </c>
      <c r="J19" s="105" t="s">
        <v>191</v>
      </c>
      <c r="K19" s="105" t="s">
        <v>192</v>
      </c>
      <c r="L19" s="105" t="s">
        <v>193</v>
      </c>
      <c r="M19" s="105" t="s">
        <v>192</v>
      </c>
      <c r="N19" s="105" t="s">
        <v>194</v>
      </c>
      <c r="O19" s="105" t="s">
        <v>189</v>
      </c>
      <c r="P19">
        <v>13</v>
      </c>
    </row>
    <row r="20" spans="1:16" ht="12.75" customHeight="1">
      <c r="A20" s="198" t="s">
        <v>133</v>
      </c>
      <c r="B20" s="199"/>
      <c r="C20" s="200"/>
      <c r="D20" s="136" t="s">
        <v>195</v>
      </c>
      <c r="E20" s="136" t="s">
        <v>196</v>
      </c>
      <c r="F20" s="136" t="s">
        <v>197</v>
      </c>
      <c r="G20" s="136" t="s">
        <v>198</v>
      </c>
      <c r="H20" s="136" t="s">
        <v>199</v>
      </c>
      <c r="I20" s="136" t="s">
        <v>200</v>
      </c>
      <c r="J20" s="136" t="s">
        <v>201</v>
      </c>
      <c r="K20" s="136" t="s">
        <v>202</v>
      </c>
      <c r="L20" s="136" t="s">
        <v>203</v>
      </c>
      <c r="M20" s="136" t="s">
        <v>204</v>
      </c>
      <c r="N20" s="136" t="s">
        <v>205</v>
      </c>
      <c r="O20" s="136" t="s">
        <v>206</v>
      </c>
      <c r="P20">
        <v>14</v>
      </c>
    </row>
    <row r="21" spans="1:15" ht="12.75" customHeight="1">
      <c r="A21" s="133"/>
      <c r="B21" s="134"/>
      <c r="C21" s="134"/>
      <c r="D21" s="77" t="s">
        <v>207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198" t="s">
        <v>58</v>
      </c>
      <c r="B22" s="199"/>
      <c r="C22" s="200"/>
      <c r="D22" s="105" t="s">
        <v>208</v>
      </c>
      <c r="E22" s="105" t="s">
        <v>209</v>
      </c>
      <c r="F22" s="105" t="s">
        <v>210</v>
      </c>
      <c r="G22" s="105" t="s">
        <v>211</v>
      </c>
      <c r="H22" s="105" t="s">
        <v>212</v>
      </c>
      <c r="I22" s="105" t="s">
        <v>213</v>
      </c>
      <c r="J22" s="105" t="s">
        <v>214</v>
      </c>
      <c r="K22" s="105" t="s">
        <v>215</v>
      </c>
      <c r="L22" s="105" t="s">
        <v>210</v>
      </c>
      <c r="M22" s="105" t="s">
        <v>216</v>
      </c>
      <c r="N22" s="105" t="s">
        <v>217</v>
      </c>
      <c r="O22" s="105" t="s">
        <v>218</v>
      </c>
      <c r="P22">
        <v>15</v>
      </c>
    </row>
    <row r="23" spans="1:16" ht="12.75" customHeight="1">
      <c r="A23" s="198" t="s">
        <v>71</v>
      </c>
      <c r="B23" s="199"/>
      <c r="C23" s="200"/>
      <c r="D23" s="105" t="s">
        <v>219</v>
      </c>
      <c r="E23" s="105" t="s">
        <v>220</v>
      </c>
      <c r="F23" s="105" t="s">
        <v>221</v>
      </c>
      <c r="G23" s="105" t="s">
        <v>222</v>
      </c>
      <c r="H23" s="105" t="s">
        <v>214</v>
      </c>
      <c r="I23" s="105" t="s">
        <v>223</v>
      </c>
      <c r="J23" s="105" t="s">
        <v>215</v>
      </c>
      <c r="K23" s="105" t="s">
        <v>224</v>
      </c>
      <c r="L23" s="105" t="s">
        <v>208</v>
      </c>
      <c r="M23" s="105" t="s">
        <v>225</v>
      </c>
      <c r="N23" s="105" t="s">
        <v>223</v>
      </c>
      <c r="O23" s="105" t="s">
        <v>226</v>
      </c>
      <c r="P23">
        <v>16</v>
      </c>
    </row>
    <row r="24" spans="1:16" ht="12.75" customHeight="1">
      <c r="A24" s="198" t="s">
        <v>84</v>
      </c>
      <c r="B24" s="199"/>
      <c r="C24" s="200"/>
      <c r="D24" s="105" t="s">
        <v>227</v>
      </c>
      <c r="E24" s="105" t="s">
        <v>228</v>
      </c>
      <c r="F24" s="105" t="s">
        <v>229</v>
      </c>
      <c r="G24" s="105" t="s">
        <v>211</v>
      </c>
      <c r="H24" s="105" t="s">
        <v>230</v>
      </c>
      <c r="I24" s="105" t="s">
        <v>231</v>
      </c>
      <c r="J24" s="105" t="s">
        <v>208</v>
      </c>
      <c r="K24" s="105" t="s">
        <v>214</v>
      </c>
      <c r="L24" s="105" t="s">
        <v>219</v>
      </c>
      <c r="M24" s="105" t="s">
        <v>215</v>
      </c>
      <c r="N24" s="105" t="s">
        <v>221</v>
      </c>
      <c r="O24" s="105" t="s">
        <v>225</v>
      </c>
      <c r="P24">
        <v>17</v>
      </c>
    </row>
    <row r="25" spans="1:16" ht="12.75" customHeight="1">
      <c r="A25" s="198" t="s">
        <v>95</v>
      </c>
      <c r="B25" s="199"/>
      <c r="C25" s="200"/>
      <c r="D25" s="105" t="s">
        <v>232</v>
      </c>
      <c r="E25" s="105" t="s">
        <v>231</v>
      </c>
      <c r="F25" s="105" t="s">
        <v>233</v>
      </c>
      <c r="G25" s="105" t="s">
        <v>234</v>
      </c>
      <c r="H25" s="105" t="s">
        <v>227</v>
      </c>
      <c r="I25" s="105" t="s">
        <v>235</v>
      </c>
      <c r="J25" s="105" t="s">
        <v>216</v>
      </c>
      <c r="K25" s="105" t="s">
        <v>230</v>
      </c>
      <c r="L25" s="105" t="s">
        <v>208</v>
      </c>
      <c r="M25" s="105" t="s">
        <v>232</v>
      </c>
      <c r="N25" s="105" t="s">
        <v>236</v>
      </c>
      <c r="O25" s="105" t="s">
        <v>215</v>
      </c>
      <c r="P25">
        <v>18</v>
      </c>
    </row>
    <row r="26" spans="1:16" ht="12.75" customHeight="1">
      <c r="A26" s="198" t="s">
        <v>108</v>
      </c>
      <c r="B26" s="199"/>
      <c r="C26" s="200"/>
      <c r="D26" s="105" t="s">
        <v>216</v>
      </c>
      <c r="E26" s="105" t="s">
        <v>235</v>
      </c>
      <c r="F26" s="105" t="s">
        <v>223</v>
      </c>
      <c r="G26" s="105" t="s">
        <v>208</v>
      </c>
      <c r="H26" s="105" t="s">
        <v>221</v>
      </c>
      <c r="I26" s="105" t="s">
        <v>228</v>
      </c>
      <c r="J26" s="105" t="s">
        <v>212</v>
      </c>
      <c r="K26" s="105" t="s">
        <v>236</v>
      </c>
      <c r="L26" s="105" t="s">
        <v>215</v>
      </c>
      <c r="M26" s="105" t="s">
        <v>221</v>
      </c>
      <c r="N26" s="105" t="s">
        <v>237</v>
      </c>
      <c r="O26" s="105" t="s">
        <v>213</v>
      </c>
      <c r="P26">
        <v>19</v>
      </c>
    </row>
    <row r="27" spans="1:16" ht="12.75" customHeight="1" thickBot="1">
      <c r="A27" s="198" t="s">
        <v>121</v>
      </c>
      <c r="B27" s="199"/>
      <c r="C27" s="200"/>
      <c r="D27" s="135" t="s">
        <v>238</v>
      </c>
      <c r="E27" s="135" t="s">
        <v>236</v>
      </c>
      <c r="F27" s="135" t="s">
        <v>233</v>
      </c>
      <c r="G27" s="135" t="s">
        <v>239</v>
      </c>
      <c r="H27" s="135" t="s">
        <v>240</v>
      </c>
      <c r="I27" s="135" t="s">
        <v>229</v>
      </c>
      <c r="J27" s="135" t="s">
        <v>219</v>
      </c>
      <c r="K27" s="135" t="s">
        <v>233</v>
      </c>
      <c r="L27" s="135" t="s">
        <v>219</v>
      </c>
      <c r="M27" s="135" t="s">
        <v>225</v>
      </c>
      <c r="N27" s="135" t="s">
        <v>241</v>
      </c>
      <c r="O27" s="135" t="s">
        <v>214</v>
      </c>
      <c r="P27">
        <v>20</v>
      </c>
    </row>
    <row r="28" spans="1:16" ht="12.75" customHeight="1">
      <c r="A28" s="198" t="s">
        <v>133</v>
      </c>
      <c r="B28" s="199"/>
      <c r="C28" s="200"/>
      <c r="D28" s="136" t="s">
        <v>215</v>
      </c>
      <c r="E28" s="136" t="s">
        <v>242</v>
      </c>
      <c r="F28" s="136" t="s">
        <v>230</v>
      </c>
      <c r="G28" s="136" t="s">
        <v>238</v>
      </c>
      <c r="H28" s="136" t="s">
        <v>210</v>
      </c>
      <c r="I28" s="136" t="s">
        <v>243</v>
      </c>
      <c r="J28" s="136" t="s">
        <v>240</v>
      </c>
      <c r="K28" s="136" t="s">
        <v>233</v>
      </c>
      <c r="L28" s="136" t="s">
        <v>234</v>
      </c>
      <c r="M28" s="136" t="s">
        <v>232</v>
      </c>
      <c r="N28" s="136" t="s">
        <v>220</v>
      </c>
      <c r="O28" s="136" t="s">
        <v>216</v>
      </c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10" t="s">
        <v>244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5" ht="12.75" customHeight="1">
      <c r="A31" s="212" t="s">
        <v>42</v>
      </c>
      <c r="B31" s="213"/>
      <c r="C31" s="214"/>
      <c r="D31" s="221" t="s">
        <v>43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</row>
    <row r="32" spans="1:15" ht="12.75">
      <c r="A32" s="215"/>
      <c r="B32" s="216"/>
      <c r="C32" s="217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245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198" t="s">
        <v>58</v>
      </c>
      <c r="B34" s="199"/>
      <c r="C34" s="200"/>
      <c r="D34" s="105" t="s">
        <v>59</v>
      </c>
      <c r="E34" s="105" t="s">
        <v>159</v>
      </c>
      <c r="F34" s="105" t="s">
        <v>246</v>
      </c>
      <c r="G34" s="105" t="s">
        <v>247</v>
      </c>
      <c r="H34" s="105" t="s">
        <v>248</v>
      </c>
      <c r="I34" s="105" t="s">
        <v>249</v>
      </c>
      <c r="J34" s="105" t="s">
        <v>250</v>
      </c>
      <c r="K34" s="105" t="s">
        <v>251</v>
      </c>
      <c r="L34" s="105" t="s">
        <v>252</v>
      </c>
      <c r="M34" s="105" t="s">
        <v>253</v>
      </c>
      <c r="N34" s="105" t="s">
        <v>254</v>
      </c>
      <c r="O34" s="105" t="s">
        <v>255</v>
      </c>
      <c r="P34">
        <v>22</v>
      </c>
    </row>
    <row r="35" spans="1:16" ht="12.75" customHeight="1">
      <c r="A35" s="198" t="s">
        <v>71</v>
      </c>
      <c r="B35" s="199"/>
      <c r="C35" s="200"/>
      <c r="D35" s="105" t="s">
        <v>72</v>
      </c>
      <c r="E35" s="105" t="s">
        <v>256</v>
      </c>
      <c r="F35" s="105" t="s">
        <v>110</v>
      </c>
      <c r="G35" s="105" t="s">
        <v>257</v>
      </c>
      <c r="H35" s="105" t="s">
        <v>250</v>
      </c>
      <c r="I35" s="105" t="s">
        <v>258</v>
      </c>
      <c r="J35" s="105" t="s">
        <v>259</v>
      </c>
      <c r="K35" s="105" t="s">
        <v>260</v>
      </c>
      <c r="L35" s="105" t="s">
        <v>261</v>
      </c>
      <c r="M35" s="105" t="s">
        <v>262</v>
      </c>
      <c r="N35" s="105" t="s">
        <v>263</v>
      </c>
      <c r="O35" s="105" t="s">
        <v>264</v>
      </c>
      <c r="P35">
        <v>23</v>
      </c>
    </row>
    <row r="36" spans="1:16" ht="12.75" customHeight="1">
      <c r="A36" s="198" t="s">
        <v>84</v>
      </c>
      <c r="B36" s="199"/>
      <c r="C36" s="200"/>
      <c r="D36" s="105" t="s">
        <v>85</v>
      </c>
      <c r="E36" s="105" t="s">
        <v>265</v>
      </c>
      <c r="F36" s="105" t="s">
        <v>266</v>
      </c>
      <c r="G36" s="105" t="s">
        <v>267</v>
      </c>
      <c r="H36" s="105" t="s">
        <v>268</v>
      </c>
      <c r="I36" s="105" t="s">
        <v>269</v>
      </c>
      <c r="J36" s="105" t="s">
        <v>270</v>
      </c>
      <c r="K36" s="105" t="s">
        <v>271</v>
      </c>
      <c r="L36" s="105" t="s">
        <v>272</v>
      </c>
      <c r="M36" s="105" t="s">
        <v>273</v>
      </c>
      <c r="N36" s="105" t="s">
        <v>274</v>
      </c>
      <c r="O36" s="105" t="s">
        <v>275</v>
      </c>
      <c r="P36">
        <v>24</v>
      </c>
    </row>
    <row r="37" spans="1:16" ht="12.75" customHeight="1">
      <c r="A37" s="198" t="s">
        <v>95</v>
      </c>
      <c r="B37" s="199"/>
      <c r="C37" s="200"/>
      <c r="D37" s="105" t="s">
        <v>96</v>
      </c>
      <c r="E37" s="105" t="s">
        <v>276</v>
      </c>
      <c r="F37" s="105" t="s">
        <v>277</v>
      </c>
      <c r="G37" s="105" t="s">
        <v>278</v>
      </c>
      <c r="H37" s="105" t="s">
        <v>279</v>
      </c>
      <c r="I37" s="105" t="s">
        <v>280</v>
      </c>
      <c r="J37" s="105" t="s">
        <v>281</v>
      </c>
      <c r="K37" s="105" t="s">
        <v>282</v>
      </c>
      <c r="L37" s="105" t="s">
        <v>283</v>
      </c>
      <c r="M37" s="105" t="s">
        <v>284</v>
      </c>
      <c r="N37" s="105" t="s">
        <v>285</v>
      </c>
      <c r="O37" s="105" t="s">
        <v>286</v>
      </c>
      <c r="P37">
        <v>25</v>
      </c>
    </row>
    <row r="38" spans="1:16" ht="12.75" customHeight="1">
      <c r="A38" s="198" t="s">
        <v>108</v>
      </c>
      <c r="B38" s="199"/>
      <c r="C38" s="200"/>
      <c r="D38" s="105" t="s">
        <v>109</v>
      </c>
      <c r="E38" s="105" t="s">
        <v>287</v>
      </c>
      <c r="F38" s="105" t="s">
        <v>136</v>
      </c>
      <c r="G38" s="105" t="s">
        <v>288</v>
      </c>
      <c r="H38" s="105" t="s">
        <v>289</v>
      </c>
      <c r="I38" s="105" t="s">
        <v>290</v>
      </c>
      <c r="J38" s="105" t="s">
        <v>291</v>
      </c>
      <c r="K38" s="105" t="s">
        <v>292</v>
      </c>
      <c r="L38" s="105" t="s">
        <v>293</v>
      </c>
      <c r="M38" s="105" t="s">
        <v>294</v>
      </c>
      <c r="N38" s="105" t="s">
        <v>295</v>
      </c>
      <c r="O38" s="105" t="s">
        <v>296</v>
      </c>
      <c r="P38">
        <v>26</v>
      </c>
    </row>
    <row r="39" spans="1:16" ht="12.75" customHeight="1" thickBot="1">
      <c r="A39" s="198" t="s">
        <v>121</v>
      </c>
      <c r="B39" s="199"/>
      <c r="C39" s="200"/>
      <c r="D39" s="105" t="s">
        <v>122</v>
      </c>
      <c r="E39" s="105" t="s">
        <v>297</v>
      </c>
      <c r="F39" s="105" t="s">
        <v>298</v>
      </c>
      <c r="G39" s="105" t="s">
        <v>299</v>
      </c>
      <c r="H39" s="105" t="s">
        <v>300</v>
      </c>
      <c r="I39" s="105" t="s">
        <v>301</v>
      </c>
      <c r="J39" s="105" t="s">
        <v>302</v>
      </c>
      <c r="K39" s="105" t="s">
        <v>303</v>
      </c>
      <c r="L39" s="105" t="s">
        <v>304</v>
      </c>
      <c r="M39" s="105" t="s">
        <v>305</v>
      </c>
      <c r="N39" s="105" t="s">
        <v>306</v>
      </c>
      <c r="O39" s="105" t="s">
        <v>307</v>
      </c>
      <c r="P39">
        <v>27</v>
      </c>
    </row>
    <row r="40" spans="1:16" ht="12.75" customHeight="1">
      <c r="A40" s="198" t="s">
        <v>133</v>
      </c>
      <c r="B40" s="199"/>
      <c r="C40" s="200"/>
      <c r="D40" s="136" t="s">
        <v>134</v>
      </c>
      <c r="E40" s="136" t="s">
        <v>308</v>
      </c>
      <c r="F40" s="136" t="s">
        <v>309</v>
      </c>
      <c r="G40" s="136" t="s">
        <v>310</v>
      </c>
      <c r="H40" s="136" t="s">
        <v>311</v>
      </c>
      <c r="I40" s="136" t="s">
        <v>312</v>
      </c>
      <c r="J40" s="136" t="s">
        <v>313</v>
      </c>
      <c r="K40" s="136" t="s">
        <v>314</v>
      </c>
      <c r="L40" s="136" t="s">
        <v>315</v>
      </c>
      <c r="M40" s="136" t="s">
        <v>316</v>
      </c>
      <c r="N40" s="136" t="s">
        <v>317</v>
      </c>
      <c r="O40" s="136" t="s">
        <v>318</v>
      </c>
      <c r="P40">
        <v>28</v>
      </c>
    </row>
    <row r="41" spans="1:15" ht="12.75" customHeight="1">
      <c r="A41" s="43"/>
      <c r="B41" s="44"/>
      <c r="C41" s="44"/>
      <c r="D41" s="77" t="s">
        <v>319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198" t="s">
        <v>58</v>
      </c>
      <c r="B42" s="199"/>
      <c r="C42" s="200"/>
      <c r="D42" s="105" t="s">
        <v>147</v>
      </c>
      <c r="E42" s="105" t="s">
        <v>320</v>
      </c>
      <c r="F42" s="105" t="s">
        <v>321</v>
      </c>
      <c r="G42" s="105" t="s">
        <v>322</v>
      </c>
      <c r="H42" s="105" t="s">
        <v>184</v>
      </c>
      <c r="I42" s="105" t="s">
        <v>323</v>
      </c>
      <c r="J42" s="105" t="s">
        <v>324</v>
      </c>
      <c r="K42" s="105" t="s">
        <v>325</v>
      </c>
      <c r="L42" s="105" t="s">
        <v>326</v>
      </c>
      <c r="M42" s="105" t="s">
        <v>327</v>
      </c>
      <c r="N42" s="105" t="s">
        <v>328</v>
      </c>
      <c r="O42" s="105" t="s">
        <v>329</v>
      </c>
      <c r="P42">
        <v>29</v>
      </c>
    </row>
    <row r="43" spans="1:16" ht="12.75" customHeight="1">
      <c r="A43" s="198" t="s">
        <v>71</v>
      </c>
      <c r="B43" s="199"/>
      <c r="C43" s="200"/>
      <c r="D43" s="105" t="s">
        <v>155</v>
      </c>
      <c r="E43" s="105" t="s">
        <v>330</v>
      </c>
      <c r="F43" s="105" t="s">
        <v>331</v>
      </c>
      <c r="G43" s="105" t="s">
        <v>332</v>
      </c>
      <c r="H43" s="105" t="s">
        <v>324</v>
      </c>
      <c r="I43" s="105" t="s">
        <v>333</v>
      </c>
      <c r="J43" s="105" t="s">
        <v>334</v>
      </c>
      <c r="K43" s="105" t="s">
        <v>335</v>
      </c>
      <c r="L43" s="105" t="s">
        <v>336</v>
      </c>
      <c r="M43" s="105" t="s">
        <v>337</v>
      </c>
      <c r="N43" s="105" t="s">
        <v>338</v>
      </c>
      <c r="O43" s="105" t="s">
        <v>339</v>
      </c>
      <c r="P43">
        <v>30</v>
      </c>
    </row>
    <row r="44" spans="1:16" ht="12.75" customHeight="1">
      <c r="A44" s="198" t="s">
        <v>84</v>
      </c>
      <c r="B44" s="199"/>
      <c r="C44" s="200"/>
      <c r="D44" s="105" t="s">
        <v>65</v>
      </c>
      <c r="E44" s="105" t="s">
        <v>265</v>
      </c>
      <c r="F44" s="105" t="s">
        <v>340</v>
      </c>
      <c r="G44" s="105" t="s">
        <v>341</v>
      </c>
      <c r="H44" s="105" t="s">
        <v>342</v>
      </c>
      <c r="I44" s="105" t="s">
        <v>343</v>
      </c>
      <c r="J44" s="105" t="s">
        <v>344</v>
      </c>
      <c r="K44" s="105" t="s">
        <v>345</v>
      </c>
      <c r="L44" s="105" t="s">
        <v>144</v>
      </c>
      <c r="M44" s="105" t="s">
        <v>346</v>
      </c>
      <c r="N44" s="105" t="s">
        <v>347</v>
      </c>
      <c r="O44" s="105" t="s">
        <v>348</v>
      </c>
      <c r="P44">
        <v>31</v>
      </c>
    </row>
    <row r="45" spans="1:16" ht="12.75" customHeight="1">
      <c r="A45" s="198" t="s">
        <v>95</v>
      </c>
      <c r="B45" s="199"/>
      <c r="C45" s="200"/>
      <c r="D45" s="105" t="s">
        <v>169</v>
      </c>
      <c r="E45" s="105" t="s">
        <v>349</v>
      </c>
      <c r="F45" s="105" t="s">
        <v>350</v>
      </c>
      <c r="G45" s="105" t="s">
        <v>351</v>
      </c>
      <c r="H45" s="105" t="s">
        <v>345</v>
      </c>
      <c r="I45" s="105" t="s">
        <v>352</v>
      </c>
      <c r="J45" s="105" t="s">
        <v>353</v>
      </c>
      <c r="K45" s="105" t="s">
        <v>354</v>
      </c>
      <c r="L45" s="105" t="s">
        <v>355</v>
      </c>
      <c r="M45" s="105" t="s">
        <v>356</v>
      </c>
      <c r="N45" s="105" t="s">
        <v>357</v>
      </c>
      <c r="O45" s="105" t="s">
        <v>358</v>
      </c>
      <c r="P45">
        <v>32</v>
      </c>
    </row>
    <row r="46" spans="1:16" ht="12.75" customHeight="1">
      <c r="A46" s="198" t="s">
        <v>108</v>
      </c>
      <c r="B46" s="199"/>
      <c r="C46" s="200"/>
      <c r="D46" s="105" t="s">
        <v>177</v>
      </c>
      <c r="E46" s="105" t="s">
        <v>359</v>
      </c>
      <c r="F46" s="105" t="s">
        <v>360</v>
      </c>
      <c r="G46" s="105" t="s">
        <v>361</v>
      </c>
      <c r="H46" s="105" t="s">
        <v>362</v>
      </c>
      <c r="I46" s="105" t="s">
        <v>363</v>
      </c>
      <c r="J46" s="105" t="s">
        <v>364</v>
      </c>
      <c r="K46" s="105" t="s">
        <v>365</v>
      </c>
      <c r="L46" s="105" t="s">
        <v>366</v>
      </c>
      <c r="M46" s="105" t="s">
        <v>367</v>
      </c>
      <c r="N46" s="105" t="s">
        <v>368</v>
      </c>
      <c r="O46" s="105" t="s">
        <v>369</v>
      </c>
      <c r="P46">
        <v>33</v>
      </c>
    </row>
    <row r="47" spans="1:16" ht="12.75" customHeight="1" thickBot="1">
      <c r="A47" s="198" t="s">
        <v>121</v>
      </c>
      <c r="B47" s="199"/>
      <c r="C47" s="200"/>
      <c r="D47" s="105" t="s">
        <v>187</v>
      </c>
      <c r="E47" s="105" t="s">
        <v>370</v>
      </c>
      <c r="F47" s="105" t="s">
        <v>371</v>
      </c>
      <c r="G47" s="105" t="s">
        <v>372</v>
      </c>
      <c r="H47" s="105" t="s">
        <v>373</v>
      </c>
      <c r="I47" s="105" t="s">
        <v>374</v>
      </c>
      <c r="J47" s="105" t="s">
        <v>375</v>
      </c>
      <c r="K47" s="105" t="s">
        <v>376</v>
      </c>
      <c r="L47" s="105" t="s">
        <v>377</v>
      </c>
      <c r="M47" s="105" t="s">
        <v>378</v>
      </c>
      <c r="N47" s="105" t="s">
        <v>379</v>
      </c>
      <c r="O47" s="105" t="s">
        <v>380</v>
      </c>
      <c r="P47">
        <v>34</v>
      </c>
    </row>
    <row r="48" spans="1:16" ht="12.75" customHeight="1">
      <c r="A48" s="198" t="s">
        <v>133</v>
      </c>
      <c r="B48" s="199"/>
      <c r="C48" s="200"/>
      <c r="D48" s="136" t="s">
        <v>195</v>
      </c>
      <c r="E48" s="136" t="s">
        <v>381</v>
      </c>
      <c r="F48" s="136" t="s">
        <v>382</v>
      </c>
      <c r="G48" s="136" t="s">
        <v>383</v>
      </c>
      <c r="H48" s="136" t="s">
        <v>384</v>
      </c>
      <c r="I48" s="136" t="s">
        <v>385</v>
      </c>
      <c r="J48" s="136" t="s">
        <v>386</v>
      </c>
      <c r="K48" s="136" t="s">
        <v>387</v>
      </c>
      <c r="L48" s="136" t="s">
        <v>388</v>
      </c>
      <c r="M48" s="136" t="s">
        <v>389</v>
      </c>
      <c r="N48" s="136" t="s">
        <v>390</v>
      </c>
      <c r="O48" s="136" t="s">
        <v>391</v>
      </c>
      <c r="P48">
        <v>35</v>
      </c>
    </row>
    <row r="49" spans="1:15" ht="12.75" customHeight="1">
      <c r="A49" s="43"/>
      <c r="B49" s="44"/>
      <c r="C49" s="44"/>
      <c r="D49" s="77" t="s">
        <v>392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198" t="s">
        <v>58</v>
      </c>
      <c r="B50" s="199"/>
      <c r="C50" s="200"/>
      <c r="D50" s="105" t="s">
        <v>208</v>
      </c>
      <c r="E50" s="105" t="s">
        <v>232</v>
      </c>
      <c r="F50" s="105" t="s">
        <v>232</v>
      </c>
      <c r="G50" s="105" t="s">
        <v>215</v>
      </c>
      <c r="H50" s="105" t="s">
        <v>215</v>
      </c>
      <c r="I50" s="105" t="s">
        <v>225</v>
      </c>
      <c r="J50" s="105" t="s">
        <v>216</v>
      </c>
      <c r="K50" s="105" t="s">
        <v>216</v>
      </c>
      <c r="L50" s="105" t="s">
        <v>216</v>
      </c>
      <c r="M50" s="105" t="s">
        <v>216</v>
      </c>
      <c r="N50" s="105" t="s">
        <v>232</v>
      </c>
      <c r="O50" s="105" t="s">
        <v>224</v>
      </c>
      <c r="P50">
        <v>36</v>
      </c>
    </row>
    <row r="51" spans="1:16" ht="12.75" customHeight="1">
      <c r="A51" s="198" t="s">
        <v>71</v>
      </c>
      <c r="B51" s="199"/>
      <c r="C51" s="200"/>
      <c r="D51" s="105" t="s">
        <v>219</v>
      </c>
      <c r="E51" s="105" t="s">
        <v>232</v>
      </c>
      <c r="F51" s="105" t="s">
        <v>227</v>
      </c>
      <c r="G51" s="105" t="s">
        <v>215</v>
      </c>
      <c r="H51" s="105" t="s">
        <v>225</v>
      </c>
      <c r="I51" s="105" t="s">
        <v>214</v>
      </c>
      <c r="J51" s="105" t="s">
        <v>224</v>
      </c>
      <c r="K51" s="105" t="s">
        <v>224</v>
      </c>
      <c r="L51" s="105" t="s">
        <v>216</v>
      </c>
      <c r="M51" s="105" t="s">
        <v>216</v>
      </c>
      <c r="N51" s="105" t="s">
        <v>224</v>
      </c>
      <c r="O51" s="105" t="s">
        <v>216</v>
      </c>
      <c r="P51">
        <v>37</v>
      </c>
    </row>
    <row r="52" spans="1:16" ht="12.75" customHeight="1">
      <c r="A52" s="198" t="s">
        <v>84</v>
      </c>
      <c r="B52" s="199"/>
      <c r="C52" s="200"/>
      <c r="D52" s="105" t="s">
        <v>227</v>
      </c>
      <c r="E52" s="105" t="s">
        <v>209</v>
      </c>
      <c r="F52" s="105" t="s">
        <v>220</v>
      </c>
      <c r="G52" s="105" t="s">
        <v>233</v>
      </c>
      <c r="H52" s="105" t="s">
        <v>213</v>
      </c>
      <c r="I52" s="105" t="s">
        <v>230</v>
      </c>
      <c r="J52" s="105" t="s">
        <v>213</v>
      </c>
      <c r="K52" s="105" t="s">
        <v>233</v>
      </c>
      <c r="L52" s="105" t="s">
        <v>227</v>
      </c>
      <c r="M52" s="105" t="s">
        <v>210</v>
      </c>
      <c r="N52" s="105" t="s">
        <v>210</v>
      </c>
      <c r="O52" s="105" t="s">
        <v>210</v>
      </c>
      <c r="P52">
        <v>38</v>
      </c>
    </row>
    <row r="53" spans="1:16" ht="12.75" customHeight="1">
      <c r="A53" s="198" t="s">
        <v>95</v>
      </c>
      <c r="B53" s="199"/>
      <c r="C53" s="200"/>
      <c r="D53" s="105" t="s">
        <v>232</v>
      </c>
      <c r="E53" s="105" t="s">
        <v>236</v>
      </c>
      <c r="F53" s="105" t="s">
        <v>230</v>
      </c>
      <c r="G53" s="105" t="s">
        <v>233</v>
      </c>
      <c r="H53" s="105" t="s">
        <v>233</v>
      </c>
      <c r="I53" s="105" t="s">
        <v>221</v>
      </c>
      <c r="J53" s="105" t="s">
        <v>213</v>
      </c>
      <c r="K53" s="105" t="s">
        <v>213</v>
      </c>
      <c r="L53" s="105" t="s">
        <v>233</v>
      </c>
      <c r="M53" s="105" t="s">
        <v>227</v>
      </c>
      <c r="N53" s="105" t="s">
        <v>233</v>
      </c>
      <c r="O53" s="105" t="s">
        <v>227</v>
      </c>
      <c r="P53">
        <v>39</v>
      </c>
    </row>
    <row r="54" spans="1:16" ht="12.75" customHeight="1">
      <c r="A54" s="198" t="s">
        <v>108</v>
      </c>
      <c r="B54" s="199"/>
      <c r="C54" s="200"/>
      <c r="D54" s="105" t="s">
        <v>216</v>
      </c>
      <c r="E54" s="105" t="s">
        <v>230</v>
      </c>
      <c r="F54" s="105" t="s">
        <v>241</v>
      </c>
      <c r="G54" s="105" t="s">
        <v>233</v>
      </c>
      <c r="H54" s="105" t="s">
        <v>233</v>
      </c>
      <c r="I54" s="105" t="s">
        <v>230</v>
      </c>
      <c r="J54" s="105" t="s">
        <v>213</v>
      </c>
      <c r="K54" s="105" t="s">
        <v>213</v>
      </c>
      <c r="L54" s="105" t="s">
        <v>233</v>
      </c>
      <c r="M54" s="105" t="s">
        <v>213</v>
      </c>
      <c r="N54" s="105" t="s">
        <v>213</v>
      </c>
      <c r="O54" s="105" t="s">
        <v>213</v>
      </c>
      <c r="P54">
        <v>40</v>
      </c>
    </row>
    <row r="55" spans="1:16" ht="12.75" customHeight="1" thickBot="1">
      <c r="A55" s="198" t="s">
        <v>121</v>
      </c>
      <c r="B55" s="199"/>
      <c r="C55" s="200"/>
      <c r="D55" s="135" t="s">
        <v>238</v>
      </c>
      <c r="E55" s="135" t="s">
        <v>216</v>
      </c>
      <c r="F55" s="135" t="s">
        <v>214</v>
      </c>
      <c r="G55" s="135" t="s">
        <v>240</v>
      </c>
      <c r="H55" s="135" t="s">
        <v>240</v>
      </c>
      <c r="I55" s="135" t="s">
        <v>216</v>
      </c>
      <c r="J55" s="135" t="s">
        <v>225</v>
      </c>
      <c r="K55" s="135" t="s">
        <v>216</v>
      </c>
      <c r="L55" s="135" t="s">
        <v>225</v>
      </c>
      <c r="M55" s="135" t="s">
        <v>225</v>
      </c>
      <c r="N55" s="135" t="s">
        <v>216</v>
      </c>
      <c r="O55" s="135" t="s">
        <v>216</v>
      </c>
      <c r="P55">
        <v>41</v>
      </c>
    </row>
    <row r="56" spans="1:16" ht="12.75" customHeight="1">
      <c r="A56" s="198" t="s">
        <v>133</v>
      </c>
      <c r="B56" s="199"/>
      <c r="C56" s="200"/>
      <c r="D56" s="136" t="s">
        <v>215</v>
      </c>
      <c r="E56" s="136" t="s">
        <v>213</v>
      </c>
      <c r="F56" s="136" t="s">
        <v>221</v>
      </c>
      <c r="G56" s="136" t="s">
        <v>232</v>
      </c>
      <c r="H56" s="136" t="s">
        <v>232</v>
      </c>
      <c r="I56" s="136" t="s">
        <v>233</v>
      </c>
      <c r="J56" s="136" t="s">
        <v>210</v>
      </c>
      <c r="K56" s="136" t="s">
        <v>227</v>
      </c>
      <c r="L56" s="136" t="s">
        <v>210</v>
      </c>
      <c r="M56" s="136" t="s">
        <v>210</v>
      </c>
      <c r="N56" s="136" t="s">
        <v>210</v>
      </c>
      <c r="O56" s="136" t="s">
        <v>210</v>
      </c>
      <c r="P56">
        <v>42</v>
      </c>
    </row>
    <row r="57" spans="1:15" ht="12.75">
      <c r="A57" s="219" t="s">
        <v>393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.75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.75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8:C28"/>
    <mergeCell ref="A8:C8"/>
    <mergeCell ref="A9:C9"/>
    <mergeCell ref="A10:C10"/>
    <mergeCell ref="A11:C11"/>
    <mergeCell ref="A2:C3"/>
    <mergeCell ref="A20:C20"/>
    <mergeCell ref="A22:C22"/>
    <mergeCell ref="A23:C23"/>
    <mergeCell ref="A24:C24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394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395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43405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396</v>
      </c>
      <c r="E4" s="196" t="s">
        <v>397</v>
      </c>
      <c r="F4" s="197"/>
      <c r="G4" s="246" t="s">
        <v>398</v>
      </c>
      <c r="H4" s="246" t="s">
        <v>396</v>
      </c>
      <c r="I4" s="196" t="s">
        <v>397</v>
      </c>
      <c r="J4" s="197"/>
      <c r="K4" s="246" t="s">
        <v>398</v>
      </c>
    </row>
    <row r="5" spans="1:11" ht="25.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47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7"/>
    </row>
    <row r="6" spans="1:11" ht="12.75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399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400</v>
      </c>
      <c r="E8" s="59" t="s">
        <v>401</v>
      </c>
      <c r="F8" s="59" t="s">
        <v>402</v>
      </c>
      <c r="G8" s="59" t="s">
        <v>403</v>
      </c>
      <c r="H8" s="59" t="s">
        <v>404</v>
      </c>
      <c r="I8" s="59" t="s">
        <v>405</v>
      </c>
      <c r="J8" s="59" t="s">
        <v>406</v>
      </c>
      <c r="K8" s="60" t="s">
        <v>407</v>
      </c>
      <c r="L8" s="63" t="s">
        <v>57</v>
      </c>
    </row>
    <row r="9" spans="1:12" ht="12.75" customHeight="1">
      <c r="A9" s="230" t="s">
        <v>408</v>
      </c>
      <c r="B9" s="231"/>
      <c r="C9" s="232"/>
      <c r="D9" s="126">
        <v>2</v>
      </c>
      <c r="E9" s="73">
        <v>121</v>
      </c>
      <c r="F9" s="102">
        <v>125</v>
      </c>
      <c r="G9" s="153">
        <v>-3.2</v>
      </c>
      <c r="H9" s="126">
        <v>2</v>
      </c>
      <c r="I9" s="73">
        <v>129</v>
      </c>
      <c r="J9" s="73">
        <v>130</v>
      </c>
      <c r="K9" s="153">
        <v>-0.9</v>
      </c>
      <c r="L9">
        <v>1</v>
      </c>
    </row>
    <row r="10" spans="1:12" ht="12.75" customHeight="1">
      <c r="A10" s="230" t="s">
        <v>409</v>
      </c>
      <c r="B10" s="231"/>
      <c r="C10" s="232"/>
      <c r="D10" s="126">
        <v>55</v>
      </c>
      <c r="E10" s="73">
        <v>434</v>
      </c>
      <c r="F10" s="102">
        <v>443</v>
      </c>
      <c r="G10" s="153">
        <v>-2.1</v>
      </c>
      <c r="H10" s="126">
        <v>55</v>
      </c>
      <c r="I10" s="73">
        <v>453</v>
      </c>
      <c r="J10" s="73">
        <v>447</v>
      </c>
      <c r="K10" s="153">
        <v>1.3</v>
      </c>
      <c r="L10">
        <v>2</v>
      </c>
    </row>
    <row r="11" spans="1:12" ht="12.75" customHeight="1">
      <c r="A11" s="230" t="s">
        <v>410</v>
      </c>
      <c r="B11" s="231"/>
      <c r="C11" s="232"/>
      <c r="D11" s="126">
        <v>9</v>
      </c>
      <c r="E11" s="73">
        <v>149</v>
      </c>
      <c r="F11" s="102">
        <v>150</v>
      </c>
      <c r="G11" s="153">
        <v>-0.4</v>
      </c>
      <c r="H11" s="126">
        <v>9</v>
      </c>
      <c r="I11" s="73">
        <v>136</v>
      </c>
      <c r="J11" s="73">
        <v>132</v>
      </c>
      <c r="K11" s="153">
        <v>3.2</v>
      </c>
      <c r="L11">
        <v>3</v>
      </c>
    </row>
    <row r="12" spans="1:12" ht="12.75" customHeight="1">
      <c r="A12" s="230" t="s">
        <v>411</v>
      </c>
      <c r="B12" s="231"/>
      <c r="C12" s="232"/>
      <c r="D12" s="126">
        <v>72</v>
      </c>
      <c r="E12" s="73">
        <v>257</v>
      </c>
      <c r="F12" s="102">
        <v>266</v>
      </c>
      <c r="G12" s="153">
        <v>-3.4</v>
      </c>
      <c r="H12" s="126">
        <v>75</v>
      </c>
      <c r="I12" s="73">
        <v>355</v>
      </c>
      <c r="J12" s="73">
        <v>345</v>
      </c>
      <c r="K12" s="153">
        <v>2.9</v>
      </c>
      <c r="L12">
        <v>4</v>
      </c>
    </row>
    <row r="13" spans="1:12" ht="12.75" customHeight="1">
      <c r="A13" s="230" t="s">
        <v>412</v>
      </c>
      <c r="B13" s="231"/>
      <c r="C13" s="232"/>
      <c r="D13" s="126">
        <v>5</v>
      </c>
      <c r="E13" s="73">
        <v>245</v>
      </c>
      <c r="F13" s="102">
        <v>246</v>
      </c>
      <c r="G13" s="153">
        <v>-0.7</v>
      </c>
      <c r="H13" s="126">
        <v>5</v>
      </c>
      <c r="I13" s="73">
        <v>231</v>
      </c>
      <c r="J13" s="73">
        <v>229</v>
      </c>
      <c r="K13" s="153">
        <v>1</v>
      </c>
      <c r="L13">
        <v>5</v>
      </c>
    </row>
    <row r="14" spans="1:12" ht="12.75" customHeight="1">
      <c r="A14" s="230" t="s">
        <v>413</v>
      </c>
      <c r="B14" s="231"/>
      <c r="C14" s="232"/>
      <c r="D14" s="126">
        <v>46</v>
      </c>
      <c r="E14" s="73">
        <v>1175</v>
      </c>
      <c r="F14" s="102">
        <v>1177</v>
      </c>
      <c r="G14" s="153">
        <v>-0.1</v>
      </c>
      <c r="H14" s="126">
        <v>50</v>
      </c>
      <c r="I14" s="73">
        <v>1017</v>
      </c>
      <c r="J14" s="73">
        <v>999</v>
      </c>
      <c r="K14" s="153">
        <v>1.8</v>
      </c>
      <c r="L14">
        <v>6</v>
      </c>
    </row>
    <row r="15" spans="1:12" ht="12.75" customHeight="1">
      <c r="A15" s="230" t="s">
        <v>414</v>
      </c>
      <c r="B15" s="231"/>
      <c r="C15" s="232"/>
      <c r="D15" s="126">
        <v>32</v>
      </c>
      <c r="E15" s="73">
        <v>1905</v>
      </c>
      <c r="F15" s="102">
        <v>1899</v>
      </c>
      <c r="G15" s="153">
        <v>0.3</v>
      </c>
      <c r="H15" s="126">
        <v>34</v>
      </c>
      <c r="I15" s="73">
        <v>1927</v>
      </c>
      <c r="J15" s="73">
        <v>1915</v>
      </c>
      <c r="K15" s="153">
        <v>0.6</v>
      </c>
      <c r="L15">
        <v>7</v>
      </c>
    </row>
    <row r="16" spans="1:12" ht="12.75" customHeight="1">
      <c r="A16" s="230" t="s">
        <v>415</v>
      </c>
      <c r="B16" s="231"/>
      <c r="C16" s="232"/>
      <c r="D16" s="126">
        <v>6</v>
      </c>
      <c r="E16" s="73">
        <v>52</v>
      </c>
      <c r="F16" s="102">
        <v>52</v>
      </c>
      <c r="G16" s="153">
        <v>-0.6</v>
      </c>
      <c r="H16" s="126">
        <v>6</v>
      </c>
      <c r="I16" s="73">
        <v>62</v>
      </c>
      <c r="J16" s="73">
        <v>62</v>
      </c>
      <c r="K16" s="153">
        <v>1.4</v>
      </c>
      <c r="L16">
        <v>8</v>
      </c>
    </row>
    <row r="17" spans="1:12" ht="12.75" customHeight="1">
      <c r="A17" s="230" t="s">
        <v>416</v>
      </c>
      <c r="B17" s="231"/>
      <c r="C17" s="232"/>
      <c r="D17" s="126">
        <v>25</v>
      </c>
      <c r="E17" s="73">
        <v>231</v>
      </c>
      <c r="F17" s="102">
        <v>235</v>
      </c>
      <c r="G17" s="153">
        <v>-1.5</v>
      </c>
      <c r="H17" s="126">
        <v>28</v>
      </c>
      <c r="I17" s="73">
        <v>227</v>
      </c>
      <c r="J17" s="73">
        <v>226</v>
      </c>
      <c r="K17" s="153">
        <v>0.1</v>
      </c>
      <c r="L17">
        <v>9</v>
      </c>
    </row>
    <row r="18" spans="1:11" ht="12.75" customHeight="1">
      <c r="A18" s="230" t="s">
        <v>417</v>
      </c>
      <c r="B18" s="231"/>
      <c r="C18" s="232"/>
      <c r="D18" s="127"/>
      <c r="E18" s="74">
        <f>SUM(E9:E17)</f>
        <v>4569</v>
      </c>
      <c r="F18" s="32">
        <f>SUM(F9:F17)</f>
        <v>4593</v>
      </c>
      <c r="G18" s="153">
        <f>((E18-F18)/F18)*100</f>
        <v>-0.5225342913128674</v>
      </c>
      <c r="H18" s="127"/>
      <c r="I18" s="74">
        <f>SUM(I9:I17)</f>
        <v>4537</v>
      </c>
      <c r="J18" s="74">
        <f>SUM(J9:J17)</f>
        <v>4485</v>
      </c>
      <c r="K18" s="153">
        <f>((I18-J18)/J18)*100</f>
        <v>1.1594202898550725</v>
      </c>
    </row>
    <row r="19" spans="1:11" ht="12.75" customHeight="1">
      <c r="A19" s="51" t="s">
        <v>418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0" t="s">
        <v>419</v>
      </c>
      <c r="B20" s="231"/>
      <c r="C20" s="232"/>
      <c r="D20" s="126">
        <v>0</v>
      </c>
      <c r="E20" s="73">
        <v>84</v>
      </c>
      <c r="F20" s="102">
        <v>83</v>
      </c>
      <c r="G20" s="153">
        <v>0.5</v>
      </c>
      <c r="H20" s="126">
        <v>3</v>
      </c>
      <c r="I20" s="73">
        <v>83</v>
      </c>
      <c r="J20" s="73">
        <v>83</v>
      </c>
      <c r="K20" s="153">
        <v>-0.6</v>
      </c>
      <c r="L20">
        <v>10</v>
      </c>
    </row>
    <row r="21" spans="1:12" ht="12.75" customHeight="1">
      <c r="A21" s="230" t="s">
        <v>420</v>
      </c>
      <c r="B21" s="231"/>
      <c r="C21" s="232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0" t="s">
        <v>421</v>
      </c>
      <c r="B22" s="231"/>
      <c r="C22" s="232"/>
      <c r="D22" s="126">
        <v>98</v>
      </c>
      <c r="E22" s="73">
        <v>2268</v>
      </c>
      <c r="F22" s="102">
        <v>2174</v>
      </c>
      <c r="G22" s="153">
        <v>4.3</v>
      </c>
      <c r="H22" s="126">
        <v>93</v>
      </c>
      <c r="I22" s="73">
        <v>2147</v>
      </c>
      <c r="J22" s="73">
        <v>2167</v>
      </c>
      <c r="K22" s="153">
        <v>-0.9</v>
      </c>
      <c r="L22">
        <v>12</v>
      </c>
    </row>
    <row r="23" spans="1:12" ht="12.75" customHeight="1">
      <c r="A23" s="230" t="s">
        <v>422</v>
      </c>
      <c r="B23" s="231"/>
      <c r="C23" s="232"/>
      <c r="D23" s="126">
        <v>54</v>
      </c>
      <c r="E23" s="73">
        <v>1837</v>
      </c>
      <c r="F23" s="102">
        <v>1753</v>
      </c>
      <c r="G23" s="153">
        <v>4.8</v>
      </c>
      <c r="H23" s="126">
        <v>53</v>
      </c>
      <c r="I23" s="73">
        <v>1764</v>
      </c>
      <c r="J23" s="73">
        <v>1750</v>
      </c>
      <c r="K23" s="153">
        <v>0.8</v>
      </c>
      <c r="L23">
        <v>13</v>
      </c>
    </row>
    <row r="24" spans="1:12" ht="12.75" customHeight="1">
      <c r="A24" s="230" t="s">
        <v>423</v>
      </c>
      <c r="B24" s="231"/>
      <c r="C24" s="232"/>
      <c r="D24" s="126">
        <v>18</v>
      </c>
      <c r="E24" s="73">
        <v>525</v>
      </c>
      <c r="F24" s="102">
        <v>514</v>
      </c>
      <c r="G24" s="153">
        <v>2.1</v>
      </c>
      <c r="H24" s="126">
        <v>16</v>
      </c>
      <c r="I24" s="73">
        <v>539</v>
      </c>
      <c r="J24" s="73">
        <v>534</v>
      </c>
      <c r="K24" s="153">
        <v>0.9</v>
      </c>
      <c r="L24">
        <v>14</v>
      </c>
    </row>
    <row r="25" spans="1:12" ht="12.75" customHeight="1">
      <c r="A25" s="230" t="s">
        <v>424</v>
      </c>
      <c r="B25" s="231"/>
      <c r="C25" s="232"/>
      <c r="D25" s="126">
        <v>28</v>
      </c>
      <c r="E25" s="73">
        <v>2002</v>
      </c>
      <c r="F25" s="102">
        <v>1892</v>
      </c>
      <c r="G25" s="153">
        <v>5.8</v>
      </c>
      <c r="H25" s="126">
        <v>30</v>
      </c>
      <c r="I25" s="73">
        <v>1771</v>
      </c>
      <c r="J25" s="73">
        <v>1771</v>
      </c>
      <c r="K25" s="153">
        <v>0</v>
      </c>
      <c r="L25">
        <v>15</v>
      </c>
    </row>
    <row r="26" spans="1:12" ht="12.75" customHeight="1">
      <c r="A26" s="230" t="s">
        <v>425</v>
      </c>
      <c r="B26" s="231"/>
      <c r="C26" s="232"/>
      <c r="D26" s="126">
        <v>56</v>
      </c>
      <c r="E26" s="73">
        <v>1499</v>
      </c>
      <c r="F26" s="102">
        <v>1411</v>
      </c>
      <c r="G26" s="153">
        <v>6.2</v>
      </c>
      <c r="H26" s="126">
        <v>53</v>
      </c>
      <c r="I26" s="73">
        <v>1371</v>
      </c>
      <c r="J26" s="73">
        <v>1379</v>
      </c>
      <c r="K26" s="153">
        <v>-0.6</v>
      </c>
      <c r="L26">
        <v>16</v>
      </c>
    </row>
    <row r="27" spans="1:12" ht="12.75" customHeight="1">
      <c r="A27" s="230" t="s">
        <v>426</v>
      </c>
      <c r="B27" s="231"/>
      <c r="C27" s="232"/>
      <c r="D27" s="126">
        <v>311</v>
      </c>
      <c r="E27" s="73">
        <v>1877</v>
      </c>
      <c r="F27" s="102">
        <v>1781</v>
      </c>
      <c r="G27" s="153">
        <v>5.4</v>
      </c>
      <c r="H27" s="126">
        <v>314</v>
      </c>
      <c r="I27" s="73">
        <v>1823</v>
      </c>
      <c r="J27" s="73">
        <v>1829</v>
      </c>
      <c r="K27" s="153">
        <v>-0.4</v>
      </c>
      <c r="L27">
        <v>17</v>
      </c>
    </row>
    <row r="28" spans="1:12" ht="12.75" customHeight="1">
      <c r="A28" s="230" t="s">
        <v>427</v>
      </c>
      <c r="B28" s="231"/>
      <c r="C28" s="232"/>
      <c r="D28" s="126">
        <v>14</v>
      </c>
      <c r="E28" s="73">
        <v>478</v>
      </c>
      <c r="F28" s="102">
        <v>487</v>
      </c>
      <c r="G28" s="153">
        <v>-1.8</v>
      </c>
      <c r="H28" s="126">
        <v>19</v>
      </c>
      <c r="I28" s="73">
        <v>563</v>
      </c>
      <c r="J28" s="73">
        <v>596</v>
      </c>
      <c r="K28" s="153">
        <v>-5.6</v>
      </c>
      <c r="L28">
        <v>18</v>
      </c>
    </row>
    <row r="29" spans="1:11" ht="12.75" customHeight="1">
      <c r="A29" s="230" t="s">
        <v>417</v>
      </c>
      <c r="B29" s="231"/>
      <c r="C29" s="232"/>
      <c r="D29" s="127"/>
      <c r="E29" s="74">
        <f>SUM(E20:E28)</f>
        <v>10570</v>
      </c>
      <c r="F29" s="32">
        <f>SUM(F20:F28)</f>
        <v>10095</v>
      </c>
      <c r="G29" s="153">
        <f>((E29-F29)/F29)*100</f>
        <v>4.70529965329371</v>
      </c>
      <c r="H29" s="127"/>
      <c r="I29" s="74">
        <f>SUM(I20:I28)</f>
        <v>10061</v>
      </c>
      <c r="J29" s="74">
        <f>SUM(J20:J28)</f>
        <v>10109</v>
      </c>
      <c r="K29" s="153">
        <f>((I29-J29)/J29)*100</f>
        <v>-0.47482441388861407</v>
      </c>
    </row>
    <row r="30" spans="1:11" ht="12.75" customHeight="1">
      <c r="A30" s="51" t="s">
        <v>428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0" t="s">
        <v>429</v>
      </c>
      <c r="B31" s="231"/>
      <c r="C31" s="232"/>
      <c r="D31" s="126">
        <v>30</v>
      </c>
      <c r="E31" s="73">
        <v>1375</v>
      </c>
      <c r="F31" s="102">
        <v>1349</v>
      </c>
      <c r="G31" s="153">
        <v>1.9</v>
      </c>
      <c r="H31" s="126">
        <v>29</v>
      </c>
      <c r="I31" s="73">
        <v>1196</v>
      </c>
      <c r="J31" s="73">
        <v>1206</v>
      </c>
      <c r="K31" s="153">
        <v>-0.8</v>
      </c>
      <c r="L31">
        <v>19</v>
      </c>
    </row>
    <row r="32" spans="1:12" ht="12.75" customHeight="1">
      <c r="A32" s="230" t="s">
        <v>430</v>
      </c>
      <c r="B32" s="231"/>
      <c r="C32" s="232"/>
      <c r="D32" s="126">
        <v>21</v>
      </c>
      <c r="E32" s="73">
        <v>1397</v>
      </c>
      <c r="F32" s="102">
        <v>1396</v>
      </c>
      <c r="G32" s="153">
        <v>0.1</v>
      </c>
      <c r="H32" s="126">
        <v>17</v>
      </c>
      <c r="I32" s="73">
        <v>1266</v>
      </c>
      <c r="J32" s="73">
        <v>1317</v>
      </c>
      <c r="K32" s="153">
        <v>-3.9</v>
      </c>
      <c r="L32">
        <v>20</v>
      </c>
    </row>
    <row r="33" spans="1:12" ht="12.75" customHeight="1">
      <c r="A33" s="230" t="s">
        <v>431</v>
      </c>
      <c r="B33" s="231"/>
      <c r="C33" s="232"/>
      <c r="D33" s="126">
        <v>78</v>
      </c>
      <c r="E33" s="73">
        <v>1131</v>
      </c>
      <c r="F33" s="102">
        <v>1093</v>
      </c>
      <c r="G33" s="153">
        <v>3.5</v>
      </c>
      <c r="H33" s="126">
        <v>80</v>
      </c>
      <c r="I33" s="73">
        <v>1082</v>
      </c>
      <c r="J33" s="73">
        <v>1090</v>
      </c>
      <c r="K33" s="153">
        <v>-0.7</v>
      </c>
      <c r="L33">
        <v>21</v>
      </c>
    </row>
    <row r="34" spans="1:12" ht="12.75" customHeight="1">
      <c r="A34" s="230" t="s">
        <v>432</v>
      </c>
      <c r="B34" s="231"/>
      <c r="C34" s="232"/>
      <c r="D34" s="126">
        <v>63</v>
      </c>
      <c r="E34" s="73">
        <v>887</v>
      </c>
      <c r="F34" s="102">
        <v>882</v>
      </c>
      <c r="G34" s="153">
        <v>0.5</v>
      </c>
      <c r="H34" s="126">
        <v>63</v>
      </c>
      <c r="I34" s="73">
        <v>825</v>
      </c>
      <c r="J34" s="73">
        <v>828</v>
      </c>
      <c r="K34" s="153">
        <v>-0.4</v>
      </c>
      <c r="L34">
        <v>22</v>
      </c>
    </row>
    <row r="35" spans="1:12" ht="12.75" customHeight="1">
      <c r="A35" s="230" t="s">
        <v>433</v>
      </c>
      <c r="B35" s="231"/>
      <c r="C35" s="232"/>
      <c r="D35" s="126">
        <v>60</v>
      </c>
      <c r="E35" s="73">
        <v>1597</v>
      </c>
      <c r="F35" s="102">
        <v>1590</v>
      </c>
      <c r="G35" s="153">
        <v>0.4</v>
      </c>
      <c r="H35" s="126">
        <v>57</v>
      </c>
      <c r="I35" s="73">
        <v>1469</v>
      </c>
      <c r="J35" s="73">
        <v>1498</v>
      </c>
      <c r="K35" s="153">
        <v>-1.9</v>
      </c>
      <c r="L35">
        <v>23</v>
      </c>
    </row>
    <row r="36" spans="1:12" ht="12.75" customHeight="1">
      <c r="A36" s="230" t="s">
        <v>434</v>
      </c>
      <c r="B36" s="231"/>
      <c r="C36" s="232"/>
      <c r="D36" s="126">
        <v>24</v>
      </c>
      <c r="E36" s="73">
        <v>1249</v>
      </c>
      <c r="F36" s="102">
        <v>1255</v>
      </c>
      <c r="G36" s="153">
        <v>-0.5</v>
      </c>
      <c r="H36" s="126">
        <v>22</v>
      </c>
      <c r="I36" s="73">
        <v>1346</v>
      </c>
      <c r="J36" s="73">
        <v>1329</v>
      </c>
      <c r="K36" s="153">
        <v>1.3</v>
      </c>
      <c r="L36">
        <v>24</v>
      </c>
    </row>
    <row r="37" spans="1:12" ht="12.75" customHeight="1">
      <c r="A37" s="230" t="s">
        <v>435</v>
      </c>
      <c r="B37" s="231"/>
      <c r="C37" s="232"/>
      <c r="D37" s="126">
        <v>79</v>
      </c>
      <c r="E37" s="73">
        <v>1518</v>
      </c>
      <c r="F37" s="102">
        <v>1492</v>
      </c>
      <c r="G37" s="153">
        <v>1.7</v>
      </c>
      <c r="H37" s="126">
        <v>80</v>
      </c>
      <c r="I37" s="73">
        <v>1532</v>
      </c>
      <c r="J37" s="73">
        <v>1531</v>
      </c>
      <c r="K37" s="153">
        <v>0.1</v>
      </c>
      <c r="L37">
        <v>25</v>
      </c>
    </row>
    <row r="38" spans="1:12" ht="12.75" customHeight="1">
      <c r="A38" s="230" t="s">
        <v>436</v>
      </c>
      <c r="B38" s="231"/>
      <c r="C38" s="232"/>
      <c r="D38" s="126">
        <v>30</v>
      </c>
      <c r="E38" s="73">
        <v>713</v>
      </c>
      <c r="F38" s="102">
        <v>685</v>
      </c>
      <c r="G38" s="153">
        <v>4.1</v>
      </c>
      <c r="H38" s="126">
        <v>34</v>
      </c>
      <c r="I38" s="73">
        <v>687</v>
      </c>
      <c r="J38" s="73">
        <v>702</v>
      </c>
      <c r="K38" s="153">
        <v>-2.1</v>
      </c>
      <c r="L38">
        <v>26</v>
      </c>
    </row>
    <row r="39" spans="1:12" ht="12.75" customHeight="1">
      <c r="A39" s="230" t="s">
        <v>437</v>
      </c>
      <c r="B39" s="231"/>
      <c r="C39" s="232"/>
      <c r="D39" s="126">
        <v>53</v>
      </c>
      <c r="E39" s="73">
        <v>357</v>
      </c>
      <c r="F39" s="102">
        <v>350</v>
      </c>
      <c r="G39" s="153">
        <v>1.9</v>
      </c>
      <c r="H39" s="126">
        <v>50</v>
      </c>
      <c r="I39" s="73">
        <v>323</v>
      </c>
      <c r="J39" s="73">
        <v>323</v>
      </c>
      <c r="K39" s="153">
        <v>-0.3</v>
      </c>
      <c r="L39">
        <v>27</v>
      </c>
    </row>
    <row r="40" spans="1:12" ht="12.75" customHeight="1">
      <c r="A40" s="230" t="s">
        <v>438</v>
      </c>
      <c r="B40" s="231"/>
      <c r="C40" s="232"/>
      <c r="D40" s="126">
        <v>55</v>
      </c>
      <c r="E40" s="73">
        <v>1686</v>
      </c>
      <c r="F40" s="102">
        <v>1658</v>
      </c>
      <c r="G40" s="153">
        <v>1.7</v>
      </c>
      <c r="H40" s="126">
        <v>51</v>
      </c>
      <c r="I40" s="73">
        <v>1605</v>
      </c>
      <c r="J40" s="73">
        <v>1615</v>
      </c>
      <c r="K40" s="153">
        <v>-0.6</v>
      </c>
      <c r="L40">
        <v>28</v>
      </c>
    </row>
    <row r="41" spans="1:12" ht="12.75" customHeight="1">
      <c r="A41" s="230" t="s">
        <v>439</v>
      </c>
      <c r="B41" s="231"/>
      <c r="C41" s="232"/>
      <c r="D41" s="126">
        <v>37</v>
      </c>
      <c r="E41" s="73">
        <v>403</v>
      </c>
      <c r="F41" s="102">
        <v>386</v>
      </c>
      <c r="G41" s="153">
        <v>4.6</v>
      </c>
      <c r="H41" s="126">
        <v>33</v>
      </c>
      <c r="I41" s="73">
        <v>363</v>
      </c>
      <c r="J41" s="73">
        <v>369</v>
      </c>
      <c r="K41" s="153">
        <v>-1.8</v>
      </c>
      <c r="L41">
        <v>29</v>
      </c>
    </row>
    <row r="42" spans="1:12" ht="12.75" customHeight="1">
      <c r="A42" s="230" t="s">
        <v>440</v>
      </c>
      <c r="B42" s="231"/>
      <c r="C42" s="232"/>
      <c r="D42" s="126">
        <v>101</v>
      </c>
      <c r="E42" s="73">
        <v>1560</v>
      </c>
      <c r="F42" s="102">
        <v>1546</v>
      </c>
      <c r="G42" s="153">
        <v>0.9</v>
      </c>
      <c r="H42" s="126">
        <v>85</v>
      </c>
      <c r="I42" s="73">
        <v>1585</v>
      </c>
      <c r="J42" s="73">
        <v>1621</v>
      </c>
      <c r="K42" s="153">
        <v>-2.2</v>
      </c>
      <c r="L42">
        <v>30</v>
      </c>
    </row>
    <row r="43" spans="1:11" ht="12.75" customHeight="1">
      <c r="A43" s="230" t="s">
        <v>417</v>
      </c>
      <c r="B43" s="231"/>
      <c r="C43" s="232"/>
      <c r="D43" s="127"/>
      <c r="E43" s="74">
        <f>SUM(E31:E42)</f>
        <v>13873</v>
      </c>
      <c r="F43" s="32">
        <f>SUM(F31:F42)</f>
        <v>13682</v>
      </c>
      <c r="G43" s="153">
        <f>((E43-F43)/F43)*100</f>
        <v>1.3959947376114603</v>
      </c>
      <c r="H43" s="127"/>
      <c r="I43" s="74">
        <f>SUM(I31:I42)</f>
        <v>13279</v>
      </c>
      <c r="J43" s="74">
        <f>SUM(J31:J42)</f>
        <v>13429</v>
      </c>
      <c r="K43" s="153">
        <f>((I43-J43)/J43)*100</f>
        <v>-1.1169856281182515</v>
      </c>
    </row>
    <row r="44" spans="1:11" ht="12.75" customHeight="1">
      <c r="A44" s="51" t="s">
        <v>441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0" t="s">
        <v>442</v>
      </c>
      <c r="B45" s="231"/>
      <c r="C45" s="232"/>
      <c r="D45" s="126">
        <v>50</v>
      </c>
      <c r="E45" s="73">
        <v>1364</v>
      </c>
      <c r="F45" s="102">
        <v>1293</v>
      </c>
      <c r="G45" s="153">
        <v>5.5</v>
      </c>
      <c r="H45" s="126">
        <v>60</v>
      </c>
      <c r="I45" s="73">
        <v>1243</v>
      </c>
      <c r="J45" s="73">
        <v>1227</v>
      </c>
      <c r="K45" s="153">
        <v>1.3</v>
      </c>
      <c r="L45">
        <v>31</v>
      </c>
    </row>
    <row r="46" spans="1:12" ht="12.75" customHeight="1">
      <c r="A46" s="230" t="s">
        <v>443</v>
      </c>
      <c r="B46" s="231"/>
      <c r="C46" s="232"/>
      <c r="D46" s="126">
        <v>22</v>
      </c>
      <c r="E46" s="73">
        <v>1046</v>
      </c>
      <c r="F46" s="102">
        <v>997</v>
      </c>
      <c r="G46" s="153">
        <v>4.9</v>
      </c>
      <c r="H46" s="126">
        <v>20</v>
      </c>
      <c r="I46" s="73">
        <v>873</v>
      </c>
      <c r="J46" s="73">
        <v>871</v>
      </c>
      <c r="K46" s="153">
        <v>0.2</v>
      </c>
      <c r="L46">
        <v>32</v>
      </c>
    </row>
    <row r="47" spans="1:12" ht="12.75" customHeight="1">
      <c r="A47" s="230" t="s">
        <v>444</v>
      </c>
      <c r="B47" s="231"/>
      <c r="C47" s="232"/>
      <c r="D47" s="126">
        <v>23</v>
      </c>
      <c r="E47" s="73">
        <v>1439</v>
      </c>
      <c r="F47" s="102">
        <v>1389</v>
      </c>
      <c r="G47" s="153">
        <v>3.7</v>
      </c>
      <c r="H47" s="126">
        <v>23</v>
      </c>
      <c r="I47" s="73">
        <v>1416</v>
      </c>
      <c r="J47" s="73">
        <v>1417</v>
      </c>
      <c r="K47" s="153">
        <v>0</v>
      </c>
      <c r="L47">
        <v>33</v>
      </c>
    </row>
    <row r="48" spans="1:12" ht="12.75" customHeight="1">
      <c r="A48" s="230" t="s">
        <v>445</v>
      </c>
      <c r="B48" s="231"/>
      <c r="C48" s="232"/>
      <c r="D48" s="126">
        <v>0</v>
      </c>
      <c r="E48" s="73">
        <v>1083</v>
      </c>
      <c r="F48" s="102">
        <v>1037</v>
      </c>
      <c r="G48" s="153">
        <v>4.5</v>
      </c>
      <c r="H48" s="126">
        <v>0</v>
      </c>
      <c r="I48" s="73">
        <v>1011</v>
      </c>
      <c r="J48" s="73">
        <v>1006</v>
      </c>
      <c r="K48" s="153">
        <v>0.4</v>
      </c>
      <c r="L48">
        <v>34</v>
      </c>
    </row>
    <row r="49" spans="1:12" ht="12.75" customHeight="1">
      <c r="A49" s="230" t="s">
        <v>446</v>
      </c>
      <c r="B49" s="231"/>
      <c r="C49" s="232"/>
      <c r="D49" s="126">
        <v>41</v>
      </c>
      <c r="E49" s="73">
        <v>1046</v>
      </c>
      <c r="F49" s="102">
        <v>1017</v>
      </c>
      <c r="G49" s="153">
        <v>2.8</v>
      </c>
      <c r="H49" s="126">
        <v>37</v>
      </c>
      <c r="I49" s="73">
        <v>1120</v>
      </c>
      <c r="J49" s="73">
        <v>1109</v>
      </c>
      <c r="K49" s="153">
        <v>1</v>
      </c>
      <c r="L49">
        <v>35</v>
      </c>
    </row>
    <row r="50" spans="1:12" ht="12.75" customHeight="1">
      <c r="A50" s="230" t="s">
        <v>447</v>
      </c>
      <c r="B50" s="231"/>
      <c r="C50" s="232"/>
      <c r="D50" s="126">
        <v>47</v>
      </c>
      <c r="E50" s="73">
        <v>1004</v>
      </c>
      <c r="F50" s="102">
        <v>979</v>
      </c>
      <c r="G50" s="153">
        <v>2.6</v>
      </c>
      <c r="H50" s="126">
        <v>47</v>
      </c>
      <c r="I50" s="73">
        <v>1142</v>
      </c>
      <c r="J50" s="73">
        <v>1152</v>
      </c>
      <c r="K50" s="153">
        <v>-0.9</v>
      </c>
      <c r="L50">
        <v>36</v>
      </c>
    </row>
    <row r="51" spans="1:12" ht="12.75" customHeight="1">
      <c r="A51" s="230" t="s">
        <v>448</v>
      </c>
      <c r="B51" s="231"/>
      <c r="C51" s="232"/>
      <c r="D51" s="126">
        <v>21</v>
      </c>
      <c r="E51" s="73">
        <v>1513</v>
      </c>
      <c r="F51" s="102">
        <v>1436</v>
      </c>
      <c r="G51" s="153">
        <v>5.4</v>
      </c>
      <c r="H51" s="126">
        <v>20</v>
      </c>
      <c r="I51" s="73">
        <v>1325</v>
      </c>
      <c r="J51" s="73">
        <v>1326</v>
      </c>
      <c r="K51" s="153">
        <v>-0.1</v>
      </c>
      <c r="L51">
        <v>37</v>
      </c>
    </row>
    <row r="52" spans="1:12" ht="12.75" customHeight="1">
      <c r="A52" s="230" t="s">
        <v>449</v>
      </c>
      <c r="B52" s="231"/>
      <c r="C52" s="232"/>
      <c r="D52" s="126">
        <v>91</v>
      </c>
      <c r="E52" s="73">
        <v>4725</v>
      </c>
      <c r="F52" s="102">
        <v>4523</v>
      </c>
      <c r="G52" s="153">
        <v>4.5</v>
      </c>
      <c r="H52" s="126">
        <v>85</v>
      </c>
      <c r="I52" s="73">
        <v>4717</v>
      </c>
      <c r="J52" s="73">
        <v>4710</v>
      </c>
      <c r="K52" s="153">
        <v>0.2</v>
      </c>
      <c r="L52">
        <v>38</v>
      </c>
    </row>
    <row r="53" spans="1:11" ht="12.75" customHeight="1">
      <c r="A53" s="230" t="s">
        <v>417</v>
      </c>
      <c r="B53" s="231"/>
      <c r="C53" s="232"/>
      <c r="D53" s="127"/>
      <c r="E53" s="74">
        <f>SUM(E45:E52)</f>
        <v>13220</v>
      </c>
      <c r="F53" s="32">
        <f>SUM(F45:F52)</f>
        <v>12671</v>
      </c>
      <c r="G53" s="153">
        <f>((E53-F53)/F53)*100</f>
        <v>4.3327282771683375</v>
      </c>
      <c r="H53" s="127"/>
      <c r="I53" s="74">
        <f>SUM(I45:I52)</f>
        <v>12847</v>
      </c>
      <c r="J53" s="74">
        <f>SUM(J45:J52)</f>
        <v>12818</v>
      </c>
      <c r="K53" s="153">
        <f>((I53-J53)/J53)*100</f>
        <v>0.22624434389140274</v>
      </c>
    </row>
    <row r="54" spans="1:11" ht="12.75" customHeight="1">
      <c r="A54" s="51" t="s">
        <v>450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0" t="s">
        <v>451</v>
      </c>
      <c r="B55" s="231"/>
      <c r="C55" s="232"/>
      <c r="D55" s="126">
        <v>31</v>
      </c>
      <c r="E55" s="73">
        <v>84</v>
      </c>
      <c r="F55" s="102">
        <v>82</v>
      </c>
      <c r="G55" s="153">
        <v>1.7</v>
      </c>
      <c r="H55" s="126">
        <v>31</v>
      </c>
      <c r="I55" s="73">
        <v>80</v>
      </c>
      <c r="J55" s="73">
        <v>81</v>
      </c>
      <c r="K55" s="153">
        <v>-0.9</v>
      </c>
      <c r="L55">
        <v>39</v>
      </c>
    </row>
    <row r="56" spans="1:12" ht="12.75" customHeight="1">
      <c r="A56" s="230" t="s">
        <v>452</v>
      </c>
      <c r="B56" s="231"/>
      <c r="C56" s="232"/>
      <c r="D56" s="126">
        <v>57</v>
      </c>
      <c r="E56" s="73">
        <v>1070</v>
      </c>
      <c r="F56" s="102">
        <v>1040</v>
      </c>
      <c r="G56" s="153">
        <v>2.9</v>
      </c>
      <c r="H56" s="126">
        <v>48</v>
      </c>
      <c r="I56" s="73">
        <v>981</v>
      </c>
      <c r="J56" s="73">
        <v>1006</v>
      </c>
      <c r="K56" s="153">
        <v>-2.5</v>
      </c>
      <c r="L56">
        <v>40</v>
      </c>
    </row>
    <row r="57" spans="1:12" ht="12.75" customHeight="1">
      <c r="A57" s="230" t="s">
        <v>453</v>
      </c>
      <c r="B57" s="231"/>
      <c r="C57" s="232"/>
      <c r="D57" s="126">
        <v>61</v>
      </c>
      <c r="E57" s="73">
        <v>4003</v>
      </c>
      <c r="F57" s="102">
        <v>4024</v>
      </c>
      <c r="G57" s="153">
        <v>-0.5</v>
      </c>
      <c r="H57" s="126">
        <v>64</v>
      </c>
      <c r="I57" s="73">
        <v>3458</v>
      </c>
      <c r="J57" s="73">
        <v>3521</v>
      </c>
      <c r="K57" s="153">
        <v>-1.8</v>
      </c>
      <c r="L57">
        <v>41</v>
      </c>
    </row>
    <row r="58" spans="1:12" ht="12.75" customHeight="1">
      <c r="A58" s="230" t="s">
        <v>454</v>
      </c>
      <c r="B58" s="231"/>
      <c r="C58" s="232"/>
      <c r="D58" s="126">
        <v>67</v>
      </c>
      <c r="E58" s="73">
        <v>881</v>
      </c>
      <c r="F58" s="102">
        <v>882</v>
      </c>
      <c r="G58" s="153">
        <v>-0.2</v>
      </c>
      <c r="H58" s="126">
        <v>66</v>
      </c>
      <c r="I58" s="73">
        <v>907</v>
      </c>
      <c r="J58" s="73">
        <v>934</v>
      </c>
      <c r="K58" s="153">
        <v>-2.9</v>
      </c>
      <c r="L58">
        <v>42</v>
      </c>
    </row>
    <row r="59" spans="1:23" ht="12.75" customHeight="1">
      <c r="A59" s="230" t="s">
        <v>455</v>
      </c>
      <c r="B59" s="231"/>
      <c r="C59" s="232"/>
      <c r="D59" s="126">
        <v>11</v>
      </c>
      <c r="E59" s="73">
        <v>62</v>
      </c>
      <c r="F59" s="102">
        <v>61</v>
      </c>
      <c r="G59" s="153">
        <v>1.3</v>
      </c>
      <c r="H59" s="126">
        <v>10</v>
      </c>
      <c r="I59" s="73">
        <v>58</v>
      </c>
      <c r="J59" s="73">
        <v>58</v>
      </c>
      <c r="K59" s="153">
        <v>0.8</v>
      </c>
      <c r="L59">
        <v>43</v>
      </c>
      <c r="P59" s="101"/>
      <c r="Q59" s="101" t="s">
        <v>401</v>
      </c>
      <c r="R59" s="101" t="s">
        <v>402</v>
      </c>
      <c r="S59" s="92" t="s">
        <v>403</v>
      </c>
      <c r="T59" s="101" t="s">
        <v>405</v>
      </c>
      <c r="U59" s="101" t="s">
        <v>406</v>
      </c>
      <c r="V59" s="94" t="s">
        <v>407</v>
      </c>
      <c r="W59" s="63" t="s">
        <v>57</v>
      </c>
    </row>
    <row r="60" spans="1:23" ht="12.75" customHeight="1">
      <c r="A60" s="230" t="s">
        <v>456</v>
      </c>
      <c r="B60" s="231"/>
      <c r="C60" s="232"/>
      <c r="D60" s="126">
        <v>125</v>
      </c>
      <c r="E60" s="73">
        <v>473</v>
      </c>
      <c r="F60" s="102">
        <v>451</v>
      </c>
      <c r="G60" s="153">
        <v>4.9</v>
      </c>
      <c r="H60" s="126">
        <v>114</v>
      </c>
      <c r="I60" s="73">
        <v>488</v>
      </c>
      <c r="J60" s="73">
        <v>489</v>
      </c>
      <c r="K60" s="153">
        <v>-0.1</v>
      </c>
      <c r="L60">
        <v>44</v>
      </c>
      <c r="P60" s="124"/>
      <c r="Q60" s="124">
        <v>52912</v>
      </c>
      <c r="R60" s="124">
        <v>51585</v>
      </c>
      <c r="S60" s="125">
        <v>2.6</v>
      </c>
      <c r="T60" s="124">
        <v>50754</v>
      </c>
      <c r="U60" s="124">
        <v>51024</v>
      </c>
      <c r="V60" s="125">
        <v>-0.5</v>
      </c>
      <c r="W60">
        <v>1</v>
      </c>
    </row>
    <row r="61" spans="1:12" ht="12.75" customHeight="1">
      <c r="A61" s="230" t="s">
        <v>457</v>
      </c>
      <c r="B61" s="231"/>
      <c r="C61" s="232"/>
      <c r="D61" s="126">
        <v>69</v>
      </c>
      <c r="E61" s="73">
        <v>481</v>
      </c>
      <c r="F61" s="102">
        <v>463</v>
      </c>
      <c r="G61" s="153">
        <v>3.8</v>
      </c>
      <c r="H61" s="126">
        <v>68</v>
      </c>
      <c r="I61" s="73">
        <v>481</v>
      </c>
      <c r="J61" s="73">
        <v>487</v>
      </c>
      <c r="K61" s="153">
        <v>-1.3</v>
      </c>
      <c r="L61">
        <v>45</v>
      </c>
    </row>
    <row r="62" spans="1:12" ht="12.75" customHeight="1">
      <c r="A62" s="230" t="s">
        <v>458</v>
      </c>
      <c r="B62" s="231"/>
      <c r="C62" s="232"/>
      <c r="D62" s="126">
        <v>38</v>
      </c>
      <c r="E62" s="73">
        <v>369</v>
      </c>
      <c r="F62" s="102">
        <v>365</v>
      </c>
      <c r="G62" s="153">
        <v>1.2</v>
      </c>
      <c r="H62" s="126">
        <v>40</v>
      </c>
      <c r="I62" s="73">
        <v>335</v>
      </c>
      <c r="J62" s="73">
        <v>341</v>
      </c>
      <c r="K62" s="153">
        <v>-1.9</v>
      </c>
      <c r="L62">
        <v>46</v>
      </c>
    </row>
    <row r="63" spans="1:12" ht="12.75" customHeight="1">
      <c r="A63" s="230" t="s">
        <v>459</v>
      </c>
      <c r="B63" s="231"/>
      <c r="C63" s="232"/>
      <c r="D63" s="126">
        <v>0</v>
      </c>
      <c r="E63" s="73">
        <v>823</v>
      </c>
      <c r="F63" s="102">
        <v>794</v>
      </c>
      <c r="G63" s="153">
        <v>3.6</v>
      </c>
      <c r="H63" s="126">
        <v>0</v>
      </c>
      <c r="I63" s="73">
        <v>749</v>
      </c>
      <c r="J63" s="73">
        <v>755</v>
      </c>
      <c r="K63" s="153">
        <v>-0.8</v>
      </c>
      <c r="L63">
        <v>47</v>
      </c>
    </row>
    <row r="64" spans="1:12" ht="12.75" customHeight="1">
      <c r="A64" s="230" t="s">
        <v>460</v>
      </c>
      <c r="B64" s="231"/>
      <c r="C64" s="232"/>
      <c r="D64" s="126">
        <v>105</v>
      </c>
      <c r="E64" s="73">
        <v>776</v>
      </c>
      <c r="F64" s="102">
        <v>756</v>
      </c>
      <c r="G64" s="153">
        <v>2.7</v>
      </c>
      <c r="H64" s="126">
        <v>101</v>
      </c>
      <c r="I64" s="73">
        <v>772</v>
      </c>
      <c r="J64" s="73">
        <v>776</v>
      </c>
      <c r="K64" s="153">
        <v>-0.4</v>
      </c>
      <c r="L64">
        <v>48</v>
      </c>
    </row>
    <row r="65" spans="1:12" ht="12.75" customHeight="1">
      <c r="A65" s="230" t="s">
        <v>461</v>
      </c>
      <c r="B65" s="231"/>
      <c r="C65" s="232"/>
      <c r="D65" s="126">
        <v>33</v>
      </c>
      <c r="E65" s="73">
        <v>476</v>
      </c>
      <c r="F65" s="102">
        <v>465</v>
      </c>
      <c r="G65" s="153">
        <v>2.4</v>
      </c>
      <c r="H65" s="126">
        <v>33</v>
      </c>
      <c r="I65" s="73">
        <v>461</v>
      </c>
      <c r="J65" s="73">
        <v>466</v>
      </c>
      <c r="K65" s="153">
        <v>-1.2</v>
      </c>
      <c r="L65">
        <v>49</v>
      </c>
    </row>
    <row r="66" spans="1:12" ht="12.75" customHeight="1">
      <c r="A66" s="230" t="s">
        <v>462</v>
      </c>
      <c r="B66" s="231"/>
      <c r="C66" s="232"/>
      <c r="D66" s="126">
        <v>66</v>
      </c>
      <c r="E66" s="73">
        <v>850</v>
      </c>
      <c r="F66" s="102">
        <v>827</v>
      </c>
      <c r="G66" s="153">
        <v>2.8</v>
      </c>
      <c r="H66" s="126">
        <v>63</v>
      </c>
      <c r="I66" s="73">
        <v>905</v>
      </c>
      <c r="J66" s="73">
        <v>900</v>
      </c>
      <c r="K66" s="153">
        <v>0.7</v>
      </c>
      <c r="L66">
        <v>50</v>
      </c>
    </row>
    <row r="67" spans="1:12" ht="12.75" customHeight="1">
      <c r="A67" s="230" t="s">
        <v>463</v>
      </c>
      <c r="B67" s="231"/>
      <c r="C67" s="232"/>
      <c r="D67" s="126">
        <v>95</v>
      </c>
      <c r="E67" s="73">
        <v>330</v>
      </c>
      <c r="F67" s="102">
        <v>330</v>
      </c>
      <c r="G67" s="153">
        <v>0.2</v>
      </c>
      <c r="H67" s="126">
        <v>94</v>
      </c>
      <c r="I67" s="73">
        <v>353</v>
      </c>
      <c r="J67" s="73">
        <v>366</v>
      </c>
      <c r="K67" s="153">
        <v>-3.6</v>
      </c>
      <c r="L67">
        <v>51</v>
      </c>
    </row>
    <row r="68" spans="1:11" ht="12.75" customHeight="1">
      <c r="A68" s="230" t="s">
        <v>417</v>
      </c>
      <c r="B68" s="231"/>
      <c r="C68" s="232"/>
      <c r="D68" s="64"/>
      <c r="E68" s="74">
        <f>SUM(E55:E67)</f>
        <v>10678</v>
      </c>
      <c r="F68" s="32">
        <f>SUM(F55:F67)</f>
        <v>10540</v>
      </c>
      <c r="G68" s="153">
        <f>((E68-F68)/F68)*100</f>
        <v>1.3092979127134723</v>
      </c>
      <c r="H68" s="75"/>
      <c r="I68" s="74">
        <f>SUM(I55:I67)</f>
        <v>10028</v>
      </c>
      <c r="J68" s="74">
        <f>SUM(J55:J67)</f>
        <v>10180</v>
      </c>
      <c r="K68" s="153">
        <f>((I68-J68)/J68)*100</f>
        <v>-1.493123772102161</v>
      </c>
    </row>
    <row r="69" spans="1:11" ht="12.75" customHeight="1">
      <c r="A69" s="227" t="s">
        <v>464</v>
      </c>
      <c r="B69" s="228"/>
      <c r="C69" s="229"/>
      <c r="D69" s="74">
        <f>SUM(D6:D68)</f>
        <v>2515</v>
      </c>
      <c r="E69" s="74">
        <f>Q60</f>
        <v>52912</v>
      </c>
      <c r="F69" s="32">
        <f>R60</f>
        <v>51585</v>
      </c>
      <c r="G69" s="153">
        <f>S60</f>
        <v>2.6</v>
      </c>
      <c r="H69" s="74">
        <f>SUM(H6:H68)</f>
        <v>2470</v>
      </c>
      <c r="I69" s="74">
        <f>T60</f>
        <v>50754</v>
      </c>
      <c r="J69" s="74">
        <f>U60</f>
        <v>51024</v>
      </c>
      <c r="K69" s="153">
        <f>V60</f>
        <v>-0.5</v>
      </c>
    </row>
    <row r="70" spans="1:11" ht="12.75">
      <c r="A70" s="248" t="s">
        <v>465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6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33" t="s">
        <v>466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395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43405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396</v>
      </c>
      <c r="E4" s="196" t="s">
        <v>397</v>
      </c>
      <c r="F4" s="197"/>
      <c r="G4" s="250" t="s">
        <v>398</v>
      </c>
      <c r="H4" s="246" t="s">
        <v>396</v>
      </c>
      <c r="I4" s="196" t="s">
        <v>397</v>
      </c>
      <c r="J4" s="197"/>
      <c r="K4" s="250" t="s">
        <v>398</v>
      </c>
    </row>
    <row r="5" spans="1:11" ht="25.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51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1"/>
    </row>
    <row r="6" spans="1:11" ht="12.75">
      <c r="A6" s="224"/>
      <c r="B6" s="225"/>
      <c r="C6" s="226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27" t="s">
        <v>399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400</v>
      </c>
      <c r="E8" s="59" t="s">
        <v>401</v>
      </c>
      <c r="F8" s="59" t="s">
        <v>402</v>
      </c>
      <c r="G8" s="118" t="s">
        <v>403</v>
      </c>
      <c r="H8" s="59" t="s">
        <v>404</v>
      </c>
      <c r="I8" s="59" t="s">
        <v>405</v>
      </c>
      <c r="J8" s="59" t="s">
        <v>406</v>
      </c>
      <c r="K8" s="119" t="s">
        <v>407</v>
      </c>
      <c r="L8" s="63" t="s">
        <v>57</v>
      </c>
    </row>
    <row r="9" spans="1:12" ht="12.75" customHeight="1">
      <c r="A9" s="230" t="s">
        <v>408</v>
      </c>
      <c r="B9" s="231"/>
      <c r="C9" s="232"/>
      <c r="D9" s="126">
        <v>16</v>
      </c>
      <c r="E9" s="73">
        <v>1876</v>
      </c>
      <c r="F9" s="73">
        <v>1903</v>
      </c>
      <c r="G9" s="153">
        <v>-1.4</v>
      </c>
      <c r="H9" s="126">
        <v>13</v>
      </c>
      <c r="I9" s="73">
        <v>1942</v>
      </c>
      <c r="J9" s="73">
        <v>1960</v>
      </c>
      <c r="K9" s="153">
        <v>-0.9</v>
      </c>
      <c r="L9">
        <v>1</v>
      </c>
    </row>
    <row r="10" spans="1:12" ht="12.75" customHeight="1">
      <c r="A10" s="230" t="s">
        <v>409</v>
      </c>
      <c r="B10" s="231"/>
      <c r="C10" s="232"/>
      <c r="D10" s="126">
        <v>26</v>
      </c>
      <c r="E10" s="73">
        <v>243</v>
      </c>
      <c r="F10" s="73">
        <v>254</v>
      </c>
      <c r="G10" s="153">
        <v>-4.2</v>
      </c>
      <c r="H10" s="126">
        <v>24</v>
      </c>
      <c r="I10" s="73">
        <v>246</v>
      </c>
      <c r="J10" s="73">
        <v>247</v>
      </c>
      <c r="K10" s="153">
        <v>-0.6</v>
      </c>
      <c r="L10">
        <v>2</v>
      </c>
    </row>
    <row r="11" spans="1:12" ht="12.75" customHeight="1">
      <c r="A11" s="230" t="s">
        <v>410</v>
      </c>
      <c r="B11" s="231"/>
      <c r="C11" s="232"/>
      <c r="D11" s="126">
        <v>96</v>
      </c>
      <c r="E11" s="73">
        <v>4313</v>
      </c>
      <c r="F11" s="73">
        <v>4405</v>
      </c>
      <c r="G11" s="153">
        <v>-2.1</v>
      </c>
      <c r="H11" s="126">
        <v>78</v>
      </c>
      <c r="I11" s="73">
        <v>4257</v>
      </c>
      <c r="J11" s="73">
        <v>4201</v>
      </c>
      <c r="K11" s="153">
        <v>1.3</v>
      </c>
      <c r="L11">
        <v>3</v>
      </c>
    </row>
    <row r="12" spans="1:12" ht="12.75" customHeight="1">
      <c r="A12" s="230" t="s">
        <v>411</v>
      </c>
      <c r="B12" s="231"/>
      <c r="C12" s="232"/>
      <c r="D12" s="126">
        <v>65</v>
      </c>
      <c r="E12" s="73">
        <v>555</v>
      </c>
      <c r="F12" s="73">
        <v>575</v>
      </c>
      <c r="G12" s="153">
        <v>-3.5</v>
      </c>
      <c r="H12" s="126">
        <v>64</v>
      </c>
      <c r="I12" s="73">
        <v>393</v>
      </c>
      <c r="J12" s="73">
        <v>385</v>
      </c>
      <c r="K12" s="153">
        <v>2.3</v>
      </c>
      <c r="L12">
        <v>4</v>
      </c>
    </row>
    <row r="13" spans="1:12" ht="12.75" customHeight="1">
      <c r="A13" s="230" t="s">
        <v>412</v>
      </c>
      <c r="B13" s="231"/>
      <c r="C13" s="232"/>
      <c r="D13" s="126">
        <v>56</v>
      </c>
      <c r="E13" s="73">
        <v>4919</v>
      </c>
      <c r="F13" s="73">
        <v>4922</v>
      </c>
      <c r="G13" s="153">
        <v>-0.1</v>
      </c>
      <c r="H13" s="126">
        <v>48</v>
      </c>
      <c r="I13" s="73">
        <v>5137</v>
      </c>
      <c r="J13" s="73">
        <v>5023</v>
      </c>
      <c r="K13" s="153">
        <v>2.3</v>
      </c>
      <c r="L13">
        <v>5</v>
      </c>
    </row>
    <row r="14" spans="1:12" ht="12.75" customHeight="1">
      <c r="A14" s="230" t="s">
        <v>413</v>
      </c>
      <c r="B14" s="231"/>
      <c r="C14" s="232"/>
      <c r="D14" s="126">
        <v>76</v>
      </c>
      <c r="E14" s="73">
        <v>6106</v>
      </c>
      <c r="F14" s="73">
        <v>6283</v>
      </c>
      <c r="G14" s="153">
        <v>-2.8</v>
      </c>
      <c r="H14" s="126">
        <v>72</v>
      </c>
      <c r="I14" s="73">
        <v>5271</v>
      </c>
      <c r="J14" s="73">
        <v>5260</v>
      </c>
      <c r="K14" s="153">
        <v>0.2</v>
      </c>
      <c r="L14">
        <v>6</v>
      </c>
    </row>
    <row r="15" spans="1:12" ht="12.75" customHeight="1">
      <c r="A15" s="230" t="s">
        <v>414</v>
      </c>
      <c r="B15" s="231"/>
      <c r="C15" s="232"/>
      <c r="D15" s="126">
        <v>27</v>
      </c>
      <c r="E15" s="73">
        <v>4539</v>
      </c>
      <c r="F15" s="73">
        <v>4417</v>
      </c>
      <c r="G15" s="153">
        <v>2.8</v>
      </c>
      <c r="H15" s="126">
        <v>28</v>
      </c>
      <c r="I15" s="73">
        <v>4331</v>
      </c>
      <c r="J15" s="73">
        <v>4145</v>
      </c>
      <c r="K15" s="153">
        <v>4.5</v>
      </c>
      <c r="L15">
        <v>7</v>
      </c>
    </row>
    <row r="16" spans="1:12" ht="12.75" customHeight="1">
      <c r="A16" s="230" t="s">
        <v>415</v>
      </c>
      <c r="B16" s="231"/>
      <c r="C16" s="232"/>
      <c r="D16" s="126">
        <v>28</v>
      </c>
      <c r="E16" s="73">
        <v>464</v>
      </c>
      <c r="F16" s="73">
        <v>486</v>
      </c>
      <c r="G16" s="153">
        <v>-4.5</v>
      </c>
      <c r="H16" s="126">
        <v>26</v>
      </c>
      <c r="I16" s="73">
        <v>443</v>
      </c>
      <c r="J16" s="73">
        <v>445</v>
      </c>
      <c r="K16" s="153">
        <v>-0.4</v>
      </c>
      <c r="L16">
        <v>8</v>
      </c>
    </row>
    <row r="17" spans="1:12" ht="12.75" customHeight="1">
      <c r="A17" s="230" t="s">
        <v>416</v>
      </c>
      <c r="B17" s="231"/>
      <c r="C17" s="232"/>
      <c r="D17" s="126">
        <v>12</v>
      </c>
      <c r="E17" s="73">
        <v>121</v>
      </c>
      <c r="F17" s="73">
        <v>124</v>
      </c>
      <c r="G17" s="153">
        <v>-2</v>
      </c>
      <c r="H17" s="126">
        <v>13</v>
      </c>
      <c r="I17" s="73">
        <v>120</v>
      </c>
      <c r="J17" s="73">
        <v>121</v>
      </c>
      <c r="K17" s="153">
        <v>-1.3</v>
      </c>
      <c r="L17">
        <v>9</v>
      </c>
    </row>
    <row r="18" spans="1:11" ht="12.75" customHeight="1">
      <c r="A18" s="230" t="s">
        <v>417</v>
      </c>
      <c r="B18" s="231"/>
      <c r="C18" s="232"/>
      <c r="D18" s="127"/>
      <c r="E18" s="74">
        <f>SUM(E9:E17)</f>
        <v>23136</v>
      </c>
      <c r="F18" s="74">
        <f>SUM(F9:F17)</f>
        <v>23369</v>
      </c>
      <c r="G18" s="153">
        <f>((E18-F18)/F18)*100</f>
        <v>-0.9970473704480294</v>
      </c>
      <c r="H18" s="127"/>
      <c r="I18" s="74">
        <f>SUM(I9:I17)</f>
        <v>22140</v>
      </c>
      <c r="J18" s="74">
        <f>SUM(J9:J17)</f>
        <v>21787</v>
      </c>
      <c r="K18" s="153">
        <f>((I18-J18)/J18)*100</f>
        <v>1.620232248588608</v>
      </c>
    </row>
    <row r="19" spans="1:11" ht="12.75" customHeight="1">
      <c r="A19" s="51" t="s">
        <v>418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0" t="s">
        <v>419</v>
      </c>
      <c r="B20" s="231"/>
      <c r="C20" s="232"/>
      <c r="D20" s="126">
        <v>0</v>
      </c>
      <c r="E20" s="73">
        <v>472</v>
      </c>
      <c r="F20" s="73">
        <v>468</v>
      </c>
      <c r="G20" s="153">
        <v>0.8</v>
      </c>
      <c r="H20" s="126">
        <v>4</v>
      </c>
      <c r="I20" s="73">
        <v>439</v>
      </c>
      <c r="J20" s="73">
        <v>431</v>
      </c>
      <c r="K20" s="153">
        <v>1.7</v>
      </c>
      <c r="L20">
        <v>10</v>
      </c>
    </row>
    <row r="21" spans="1:12" ht="12.75" customHeight="1">
      <c r="A21" s="230" t="s">
        <v>420</v>
      </c>
      <c r="B21" s="231"/>
      <c r="C21" s="232"/>
      <c r="D21" s="126">
        <v>1</v>
      </c>
      <c r="E21" s="73">
        <v>217</v>
      </c>
      <c r="F21" s="73">
        <v>217</v>
      </c>
      <c r="G21" s="153">
        <v>-0.3</v>
      </c>
      <c r="H21" s="126">
        <v>1</v>
      </c>
      <c r="I21" s="73">
        <v>202</v>
      </c>
      <c r="J21" s="73">
        <v>198</v>
      </c>
      <c r="K21" s="153">
        <v>1.9</v>
      </c>
      <c r="L21">
        <v>11</v>
      </c>
    </row>
    <row r="22" spans="1:12" ht="12.75" customHeight="1">
      <c r="A22" s="230" t="s">
        <v>421</v>
      </c>
      <c r="B22" s="231"/>
      <c r="C22" s="232"/>
      <c r="D22" s="126">
        <v>136</v>
      </c>
      <c r="E22" s="73">
        <v>10444</v>
      </c>
      <c r="F22" s="73">
        <v>10215</v>
      </c>
      <c r="G22" s="153">
        <v>2.2</v>
      </c>
      <c r="H22" s="126">
        <v>135</v>
      </c>
      <c r="I22" s="73">
        <v>9954</v>
      </c>
      <c r="J22" s="73">
        <v>9900</v>
      </c>
      <c r="K22" s="153">
        <v>0.5</v>
      </c>
      <c r="L22">
        <v>12</v>
      </c>
    </row>
    <row r="23" spans="1:12" ht="12.75" customHeight="1">
      <c r="A23" s="230" t="s">
        <v>422</v>
      </c>
      <c r="B23" s="231"/>
      <c r="C23" s="232"/>
      <c r="D23" s="126">
        <v>135</v>
      </c>
      <c r="E23" s="73">
        <v>5885</v>
      </c>
      <c r="F23" s="73">
        <v>5738</v>
      </c>
      <c r="G23" s="153">
        <v>2.6</v>
      </c>
      <c r="H23" s="126">
        <v>133</v>
      </c>
      <c r="I23" s="73">
        <v>4995</v>
      </c>
      <c r="J23" s="73">
        <v>4971</v>
      </c>
      <c r="K23" s="153">
        <v>0.5</v>
      </c>
      <c r="L23">
        <v>13</v>
      </c>
    </row>
    <row r="24" spans="1:12" ht="12.75" customHeight="1">
      <c r="A24" s="230" t="s">
        <v>423</v>
      </c>
      <c r="B24" s="231"/>
      <c r="C24" s="232"/>
      <c r="D24" s="126">
        <v>29</v>
      </c>
      <c r="E24" s="73">
        <v>3296</v>
      </c>
      <c r="F24" s="73">
        <v>3288</v>
      </c>
      <c r="G24" s="153">
        <v>0.3</v>
      </c>
      <c r="H24" s="126">
        <v>29</v>
      </c>
      <c r="I24" s="73">
        <v>3379</v>
      </c>
      <c r="J24" s="73">
        <v>3330</v>
      </c>
      <c r="K24" s="153">
        <v>1.5</v>
      </c>
      <c r="L24">
        <v>14</v>
      </c>
    </row>
    <row r="25" spans="1:12" ht="12.75" customHeight="1">
      <c r="A25" s="230" t="s">
        <v>424</v>
      </c>
      <c r="B25" s="231"/>
      <c r="C25" s="232"/>
      <c r="D25" s="126">
        <v>33</v>
      </c>
      <c r="E25" s="73">
        <v>4820</v>
      </c>
      <c r="F25" s="73">
        <v>4553</v>
      </c>
      <c r="G25" s="153">
        <v>5.9</v>
      </c>
      <c r="H25" s="126">
        <v>31</v>
      </c>
      <c r="I25" s="73">
        <v>4563</v>
      </c>
      <c r="J25" s="73">
        <v>4570</v>
      </c>
      <c r="K25" s="153">
        <v>-0.2</v>
      </c>
      <c r="L25">
        <v>15</v>
      </c>
    </row>
    <row r="26" spans="1:12" ht="12.75" customHeight="1">
      <c r="A26" s="230" t="s">
        <v>425</v>
      </c>
      <c r="B26" s="231"/>
      <c r="C26" s="232"/>
      <c r="D26" s="126">
        <v>48</v>
      </c>
      <c r="E26" s="73">
        <v>2039</v>
      </c>
      <c r="F26" s="73">
        <v>1981</v>
      </c>
      <c r="G26" s="153">
        <v>2.9</v>
      </c>
      <c r="H26" s="126">
        <v>51</v>
      </c>
      <c r="I26" s="73">
        <v>1878</v>
      </c>
      <c r="J26" s="73">
        <v>1881</v>
      </c>
      <c r="K26" s="153">
        <v>-0.2</v>
      </c>
      <c r="L26">
        <v>16</v>
      </c>
    </row>
    <row r="27" spans="1:12" ht="12.75" customHeight="1">
      <c r="A27" s="230" t="s">
        <v>426</v>
      </c>
      <c r="B27" s="231"/>
      <c r="C27" s="232"/>
      <c r="D27" s="126">
        <v>361</v>
      </c>
      <c r="E27" s="73">
        <v>3969</v>
      </c>
      <c r="F27" s="73">
        <v>3835</v>
      </c>
      <c r="G27" s="153">
        <v>3.5</v>
      </c>
      <c r="H27" s="126">
        <v>360</v>
      </c>
      <c r="I27" s="73">
        <v>3722</v>
      </c>
      <c r="J27" s="73">
        <v>3722</v>
      </c>
      <c r="K27" s="153">
        <v>0</v>
      </c>
      <c r="L27">
        <v>17</v>
      </c>
    </row>
    <row r="28" spans="1:12" ht="12.75" customHeight="1">
      <c r="A28" s="230" t="s">
        <v>427</v>
      </c>
      <c r="B28" s="231"/>
      <c r="C28" s="232"/>
      <c r="D28" s="126">
        <v>12</v>
      </c>
      <c r="E28" s="73">
        <v>685</v>
      </c>
      <c r="F28" s="73">
        <v>699</v>
      </c>
      <c r="G28" s="153">
        <v>-2</v>
      </c>
      <c r="H28" s="126">
        <v>9</v>
      </c>
      <c r="I28" s="73">
        <v>811</v>
      </c>
      <c r="J28" s="73">
        <v>847</v>
      </c>
      <c r="K28" s="153">
        <v>-4.2</v>
      </c>
      <c r="L28">
        <v>18</v>
      </c>
    </row>
    <row r="29" spans="1:11" ht="12.75" customHeight="1">
      <c r="A29" s="230" t="s">
        <v>417</v>
      </c>
      <c r="B29" s="231"/>
      <c r="C29" s="232"/>
      <c r="D29" s="127"/>
      <c r="E29" s="74">
        <f>SUM(E20:E28)</f>
        <v>31827</v>
      </c>
      <c r="F29" s="74">
        <f>SUM(F20:F28)</f>
        <v>30994</v>
      </c>
      <c r="G29" s="153">
        <f>((E29-F29)/F29)*100</f>
        <v>2.687616958120927</v>
      </c>
      <c r="H29" s="127"/>
      <c r="I29" s="74">
        <f>SUM(I20:I28)</f>
        <v>29943</v>
      </c>
      <c r="J29" s="74">
        <f>SUM(J20:J28)</f>
        <v>29850</v>
      </c>
      <c r="K29" s="153">
        <f>((I29-J29)/J29)*100</f>
        <v>0.31155778894472363</v>
      </c>
    </row>
    <row r="30" spans="1:11" ht="12.75" customHeight="1">
      <c r="A30" s="51" t="s">
        <v>428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0" t="s">
        <v>429</v>
      </c>
      <c r="B31" s="231"/>
      <c r="C31" s="232"/>
      <c r="D31" s="126">
        <v>53</v>
      </c>
      <c r="E31" s="73">
        <v>4960</v>
      </c>
      <c r="F31" s="73">
        <v>4946</v>
      </c>
      <c r="G31" s="153">
        <v>0.3</v>
      </c>
      <c r="H31" s="126">
        <v>53</v>
      </c>
      <c r="I31" s="73">
        <v>4617</v>
      </c>
      <c r="J31" s="73">
        <v>4647</v>
      </c>
      <c r="K31" s="153">
        <v>-0.6</v>
      </c>
      <c r="L31">
        <v>19</v>
      </c>
    </row>
    <row r="32" spans="1:12" ht="12.75" customHeight="1">
      <c r="A32" s="230" t="s">
        <v>430</v>
      </c>
      <c r="B32" s="231"/>
      <c r="C32" s="232"/>
      <c r="D32" s="126">
        <v>15</v>
      </c>
      <c r="E32" s="73">
        <v>3005</v>
      </c>
      <c r="F32" s="73">
        <v>2968</v>
      </c>
      <c r="G32" s="153">
        <v>1.2</v>
      </c>
      <c r="H32" s="126">
        <v>14</v>
      </c>
      <c r="I32" s="73">
        <v>2579</v>
      </c>
      <c r="J32" s="73">
        <v>2596</v>
      </c>
      <c r="K32" s="153">
        <v>-0.7</v>
      </c>
      <c r="L32">
        <v>20</v>
      </c>
    </row>
    <row r="33" spans="1:12" ht="12.75" customHeight="1">
      <c r="A33" s="230" t="s">
        <v>431</v>
      </c>
      <c r="B33" s="231"/>
      <c r="C33" s="232"/>
      <c r="D33" s="126">
        <v>32</v>
      </c>
      <c r="E33" s="73">
        <v>819</v>
      </c>
      <c r="F33" s="73">
        <v>809</v>
      </c>
      <c r="G33" s="153">
        <v>1.3</v>
      </c>
      <c r="H33" s="126">
        <v>31</v>
      </c>
      <c r="I33" s="73">
        <v>787</v>
      </c>
      <c r="J33" s="73">
        <v>796</v>
      </c>
      <c r="K33" s="153">
        <v>-1.1</v>
      </c>
      <c r="L33">
        <v>21</v>
      </c>
    </row>
    <row r="34" spans="1:12" ht="12.75" customHeight="1">
      <c r="A34" s="230" t="s">
        <v>432</v>
      </c>
      <c r="B34" s="231"/>
      <c r="C34" s="232"/>
      <c r="D34" s="126">
        <v>18</v>
      </c>
      <c r="E34" s="73">
        <v>1127</v>
      </c>
      <c r="F34" s="73">
        <v>1131</v>
      </c>
      <c r="G34" s="153">
        <v>-0.4</v>
      </c>
      <c r="H34" s="126">
        <v>18</v>
      </c>
      <c r="I34" s="73">
        <v>1007</v>
      </c>
      <c r="J34" s="73">
        <v>976</v>
      </c>
      <c r="K34" s="153">
        <v>3.2</v>
      </c>
      <c r="L34">
        <v>22</v>
      </c>
    </row>
    <row r="35" spans="1:12" ht="12.75" customHeight="1">
      <c r="A35" s="230" t="s">
        <v>433</v>
      </c>
      <c r="B35" s="231"/>
      <c r="C35" s="232"/>
      <c r="D35" s="126">
        <v>48</v>
      </c>
      <c r="E35" s="73">
        <v>5252</v>
      </c>
      <c r="F35" s="73">
        <v>5204</v>
      </c>
      <c r="G35" s="153">
        <v>0.9</v>
      </c>
      <c r="H35" s="126">
        <v>46</v>
      </c>
      <c r="I35" s="73">
        <v>4344</v>
      </c>
      <c r="J35" s="73">
        <v>4476</v>
      </c>
      <c r="K35" s="153">
        <v>-2.9</v>
      </c>
      <c r="L35">
        <v>23</v>
      </c>
    </row>
    <row r="36" spans="1:12" ht="12.75" customHeight="1">
      <c r="A36" s="230" t="s">
        <v>434</v>
      </c>
      <c r="B36" s="231"/>
      <c r="C36" s="232"/>
      <c r="D36" s="126">
        <v>14</v>
      </c>
      <c r="E36" s="73">
        <v>2175</v>
      </c>
      <c r="F36" s="73">
        <v>2220</v>
      </c>
      <c r="G36" s="153">
        <v>-2</v>
      </c>
      <c r="H36" s="126">
        <v>13</v>
      </c>
      <c r="I36" s="73">
        <v>2163</v>
      </c>
      <c r="J36" s="73">
        <v>2197</v>
      </c>
      <c r="K36" s="153">
        <v>-1.6</v>
      </c>
      <c r="L36">
        <v>24</v>
      </c>
    </row>
    <row r="37" spans="1:12" ht="12.75" customHeight="1">
      <c r="A37" s="230" t="s">
        <v>435</v>
      </c>
      <c r="B37" s="231"/>
      <c r="C37" s="232"/>
      <c r="D37" s="126">
        <v>64</v>
      </c>
      <c r="E37" s="73">
        <v>2817</v>
      </c>
      <c r="F37" s="73">
        <v>2849</v>
      </c>
      <c r="G37" s="153">
        <v>-1.1</v>
      </c>
      <c r="H37" s="126">
        <v>64</v>
      </c>
      <c r="I37" s="73">
        <v>2504</v>
      </c>
      <c r="J37" s="73">
        <v>2495</v>
      </c>
      <c r="K37" s="153">
        <v>0.4</v>
      </c>
      <c r="L37">
        <v>25</v>
      </c>
    </row>
    <row r="38" spans="1:12" ht="12.75" customHeight="1">
      <c r="A38" s="230" t="s">
        <v>436</v>
      </c>
      <c r="B38" s="231"/>
      <c r="C38" s="232"/>
      <c r="D38" s="126">
        <v>16</v>
      </c>
      <c r="E38" s="73">
        <v>610</v>
      </c>
      <c r="F38" s="73">
        <v>608</v>
      </c>
      <c r="G38" s="153">
        <v>0.4</v>
      </c>
      <c r="H38" s="126">
        <v>16</v>
      </c>
      <c r="I38" s="73">
        <v>590</v>
      </c>
      <c r="J38" s="73">
        <v>597</v>
      </c>
      <c r="K38" s="153">
        <v>-1.2</v>
      </c>
      <c r="L38">
        <v>26</v>
      </c>
    </row>
    <row r="39" spans="1:12" ht="12.75" customHeight="1">
      <c r="A39" s="230" t="s">
        <v>437</v>
      </c>
      <c r="B39" s="231"/>
      <c r="C39" s="232"/>
      <c r="D39" s="126">
        <v>10</v>
      </c>
      <c r="E39" s="73">
        <v>186</v>
      </c>
      <c r="F39" s="73">
        <v>185</v>
      </c>
      <c r="G39" s="153">
        <v>0.8</v>
      </c>
      <c r="H39" s="126">
        <v>10</v>
      </c>
      <c r="I39" s="73">
        <v>173</v>
      </c>
      <c r="J39" s="73">
        <v>178</v>
      </c>
      <c r="K39" s="153">
        <v>-3</v>
      </c>
      <c r="L39">
        <v>27</v>
      </c>
    </row>
    <row r="40" spans="1:12" ht="12.75" customHeight="1">
      <c r="A40" s="230" t="s">
        <v>438</v>
      </c>
      <c r="B40" s="231"/>
      <c r="C40" s="232"/>
      <c r="D40" s="126">
        <v>96</v>
      </c>
      <c r="E40" s="73">
        <v>5093</v>
      </c>
      <c r="F40" s="73">
        <v>5053</v>
      </c>
      <c r="G40" s="153">
        <v>0.8</v>
      </c>
      <c r="H40" s="126">
        <v>90</v>
      </c>
      <c r="I40" s="73">
        <v>4973</v>
      </c>
      <c r="J40" s="73">
        <v>4997</v>
      </c>
      <c r="K40" s="153">
        <v>-0.5</v>
      </c>
      <c r="L40">
        <v>28</v>
      </c>
    </row>
    <row r="41" spans="1:12" ht="12.75" customHeight="1">
      <c r="A41" s="230" t="s">
        <v>439</v>
      </c>
      <c r="B41" s="231"/>
      <c r="C41" s="232"/>
      <c r="D41" s="126">
        <v>5</v>
      </c>
      <c r="E41" s="73">
        <v>195</v>
      </c>
      <c r="F41" s="73">
        <v>196</v>
      </c>
      <c r="G41" s="153">
        <v>-0.1</v>
      </c>
      <c r="H41" s="126">
        <v>5</v>
      </c>
      <c r="I41" s="73">
        <v>172</v>
      </c>
      <c r="J41" s="73">
        <v>181</v>
      </c>
      <c r="K41" s="153">
        <v>-4.8</v>
      </c>
      <c r="L41">
        <v>29</v>
      </c>
    </row>
    <row r="42" spans="1:12" ht="12.75" customHeight="1">
      <c r="A42" s="230" t="s">
        <v>440</v>
      </c>
      <c r="B42" s="231"/>
      <c r="C42" s="232"/>
      <c r="D42" s="126">
        <v>114</v>
      </c>
      <c r="E42" s="73">
        <v>2018</v>
      </c>
      <c r="F42" s="73">
        <v>2007</v>
      </c>
      <c r="G42" s="153">
        <v>0.5</v>
      </c>
      <c r="H42" s="126">
        <v>116</v>
      </c>
      <c r="I42" s="73">
        <v>1955</v>
      </c>
      <c r="J42" s="73">
        <v>1987</v>
      </c>
      <c r="K42" s="153">
        <v>-1.6</v>
      </c>
      <c r="L42">
        <v>30</v>
      </c>
    </row>
    <row r="43" spans="1:11" ht="12.75" customHeight="1">
      <c r="A43" s="230" t="s">
        <v>417</v>
      </c>
      <c r="B43" s="231"/>
      <c r="C43" s="232"/>
      <c r="D43" s="127"/>
      <c r="E43" s="74">
        <f>SUM(E31:E42)</f>
        <v>28257</v>
      </c>
      <c r="F43" s="74">
        <f>SUM(F31:F42)</f>
        <v>28176</v>
      </c>
      <c r="G43" s="153">
        <f>((E43-F43)/F43)*100</f>
        <v>0.2874787052810903</v>
      </c>
      <c r="H43" s="127"/>
      <c r="I43" s="74">
        <f>SUM(I31:I42)</f>
        <v>25864</v>
      </c>
      <c r="J43" s="74">
        <f>SUM(J31:J42)</f>
        <v>26123</v>
      </c>
      <c r="K43" s="153">
        <f>((I43-J43)/J43)*100</f>
        <v>-0.9914634613176129</v>
      </c>
    </row>
    <row r="44" spans="1:11" ht="12.75" customHeight="1">
      <c r="A44" s="51" t="s">
        <v>441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0" t="s">
        <v>442</v>
      </c>
      <c r="B45" s="231"/>
      <c r="C45" s="232"/>
      <c r="D45" s="126">
        <v>85</v>
      </c>
      <c r="E45" s="73">
        <v>2417</v>
      </c>
      <c r="F45" s="73">
        <v>2366</v>
      </c>
      <c r="G45" s="153">
        <v>2.2</v>
      </c>
      <c r="H45" s="126">
        <v>96</v>
      </c>
      <c r="I45" s="73">
        <v>2120</v>
      </c>
      <c r="J45" s="73">
        <v>2111</v>
      </c>
      <c r="K45" s="153">
        <v>0.4</v>
      </c>
      <c r="L45">
        <v>31</v>
      </c>
    </row>
    <row r="46" spans="1:12" ht="12.75" customHeight="1">
      <c r="A46" s="230" t="s">
        <v>443</v>
      </c>
      <c r="B46" s="231"/>
      <c r="C46" s="232"/>
      <c r="D46" s="126">
        <v>7</v>
      </c>
      <c r="E46" s="73">
        <v>1368</v>
      </c>
      <c r="F46" s="73">
        <v>1308</v>
      </c>
      <c r="G46" s="153">
        <v>4.6</v>
      </c>
      <c r="H46" s="126">
        <v>9</v>
      </c>
      <c r="I46" s="73">
        <v>1085</v>
      </c>
      <c r="J46" s="73">
        <v>1051</v>
      </c>
      <c r="K46" s="153">
        <v>3.2</v>
      </c>
      <c r="L46">
        <v>32</v>
      </c>
    </row>
    <row r="47" spans="1:12" ht="12.75" customHeight="1">
      <c r="A47" s="230" t="s">
        <v>444</v>
      </c>
      <c r="B47" s="231"/>
      <c r="C47" s="232"/>
      <c r="D47" s="126">
        <v>11</v>
      </c>
      <c r="E47" s="73">
        <v>1590</v>
      </c>
      <c r="F47" s="73">
        <v>1543</v>
      </c>
      <c r="G47" s="153">
        <v>3</v>
      </c>
      <c r="H47" s="126">
        <v>12</v>
      </c>
      <c r="I47" s="73">
        <v>1450</v>
      </c>
      <c r="J47" s="73">
        <v>1429</v>
      </c>
      <c r="K47" s="153">
        <v>1.4</v>
      </c>
      <c r="L47">
        <v>33</v>
      </c>
    </row>
    <row r="48" spans="1:12" ht="12.75" customHeight="1">
      <c r="A48" s="230" t="s">
        <v>445</v>
      </c>
      <c r="B48" s="231"/>
      <c r="C48" s="232"/>
      <c r="D48" s="126">
        <v>0</v>
      </c>
      <c r="E48" s="73">
        <v>2094</v>
      </c>
      <c r="F48" s="73">
        <v>2084</v>
      </c>
      <c r="G48" s="153">
        <v>0.5</v>
      </c>
      <c r="H48" s="126">
        <v>1</v>
      </c>
      <c r="I48" s="73">
        <v>1900</v>
      </c>
      <c r="J48" s="73">
        <v>1911</v>
      </c>
      <c r="K48" s="153">
        <v>-0.6</v>
      </c>
      <c r="L48">
        <v>34</v>
      </c>
    </row>
    <row r="49" spans="1:12" ht="12.75" customHeight="1">
      <c r="A49" s="230" t="s">
        <v>446</v>
      </c>
      <c r="B49" s="231"/>
      <c r="C49" s="232"/>
      <c r="D49" s="126">
        <v>27</v>
      </c>
      <c r="E49" s="73">
        <v>997</v>
      </c>
      <c r="F49" s="73">
        <v>1002</v>
      </c>
      <c r="G49" s="153">
        <v>-0.6</v>
      </c>
      <c r="H49" s="126">
        <v>25</v>
      </c>
      <c r="I49" s="73">
        <v>982</v>
      </c>
      <c r="J49" s="73">
        <v>988</v>
      </c>
      <c r="K49" s="153">
        <v>-0.6</v>
      </c>
      <c r="L49">
        <v>35</v>
      </c>
    </row>
    <row r="50" spans="1:12" ht="12.75" customHeight="1">
      <c r="A50" s="230" t="s">
        <v>447</v>
      </c>
      <c r="B50" s="231"/>
      <c r="C50" s="232"/>
      <c r="D50" s="126">
        <v>30</v>
      </c>
      <c r="E50" s="73">
        <v>1683</v>
      </c>
      <c r="F50" s="73">
        <v>1644</v>
      </c>
      <c r="G50" s="153">
        <v>2.4</v>
      </c>
      <c r="H50" s="126">
        <v>30</v>
      </c>
      <c r="I50" s="73">
        <v>1603</v>
      </c>
      <c r="J50" s="73">
        <v>1607</v>
      </c>
      <c r="K50" s="153">
        <v>-0.3</v>
      </c>
      <c r="L50">
        <v>36</v>
      </c>
    </row>
    <row r="51" spans="1:12" ht="12.75" customHeight="1">
      <c r="A51" s="230" t="s">
        <v>448</v>
      </c>
      <c r="B51" s="231"/>
      <c r="C51" s="232"/>
      <c r="D51" s="126">
        <v>12</v>
      </c>
      <c r="E51" s="73">
        <v>3703</v>
      </c>
      <c r="F51" s="73">
        <v>3535</v>
      </c>
      <c r="G51" s="153">
        <v>4.7</v>
      </c>
      <c r="H51" s="126">
        <v>11</v>
      </c>
      <c r="I51" s="73">
        <v>3343</v>
      </c>
      <c r="J51" s="73">
        <v>3250</v>
      </c>
      <c r="K51" s="153">
        <v>2.9</v>
      </c>
      <c r="L51">
        <v>37</v>
      </c>
    </row>
    <row r="52" spans="1:12" ht="12.75" customHeight="1">
      <c r="A52" s="230" t="s">
        <v>449</v>
      </c>
      <c r="B52" s="231"/>
      <c r="C52" s="232"/>
      <c r="D52" s="126">
        <v>65</v>
      </c>
      <c r="E52" s="73">
        <v>13163</v>
      </c>
      <c r="F52" s="73">
        <v>13074</v>
      </c>
      <c r="G52" s="153">
        <v>0.7</v>
      </c>
      <c r="H52" s="126">
        <v>63</v>
      </c>
      <c r="I52" s="73">
        <v>13101</v>
      </c>
      <c r="J52" s="73">
        <v>13388</v>
      </c>
      <c r="K52" s="153">
        <v>-2.1</v>
      </c>
      <c r="L52">
        <v>38</v>
      </c>
    </row>
    <row r="53" spans="1:11" ht="12.75" customHeight="1">
      <c r="A53" s="230" t="s">
        <v>417</v>
      </c>
      <c r="B53" s="231"/>
      <c r="C53" s="232"/>
      <c r="D53" s="127"/>
      <c r="E53" s="74">
        <f>SUM(E45:E52)</f>
        <v>27015</v>
      </c>
      <c r="F53" s="74">
        <f>SUM(F45:F52)</f>
        <v>26556</v>
      </c>
      <c r="G53" s="153">
        <f>((E53-F53)/F53)*100</f>
        <v>1.728422955264347</v>
      </c>
      <c r="H53" s="127"/>
      <c r="I53" s="74">
        <f>SUM(I45:I52)</f>
        <v>25584</v>
      </c>
      <c r="J53" s="74">
        <f>SUM(J45:J52)</f>
        <v>25735</v>
      </c>
      <c r="K53" s="153">
        <f>((I53-J53)/J53)*100</f>
        <v>-0.5867495628521469</v>
      </c>
    </row>
    <row r="54" spans="1:11" ht="12.75" customHeight="1">
      <c r="A54" s="51" t="s">
        <v>450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0" t="s">
        <v>451</v>
      </c>
      <c r="B55" s="231"/>
      <c r="C55" s="232"/>
      <c r="D55" s="126">
        <v>42</v>
      </c>
      <c r="E55" s="73">
        <v>170</v>
      </c>
      <c r="F55" s="73">
        <v>171</v>
      </c>
      <c r="G55" s="153">
        <v>-0.5</v>
      </c>
      <c r="H55" s="126">
        <v>43</v>
      </c>
      <c r="I55" s="73">
        <v>152</v>
      </c>
      <c r="J55" s="73">
        <v>156</v>
      </c>
      <c r="K55" s="153">
        <v>-2.8</v>
      </c>
      <c r="L55">
        <v>39</v>
      </c>
    </row>
    <row r="56" spans="1:12" ht="12.75" customHeight="1">
      <c r="A56" s="230" t="s">
        <v>452</v>
      </c>
      <c r="B56" s="231"/>
      <c r="C56" s="232"/>
      <c r="D56" s="126">
        <v>34</v>
      </c>
      <c r="E56" s="73">
        <v>3703</v>
      </c>
      <c r="F56" s="73">
        <v>3539</v>
      </c>
      <c r="G56" s="153">
        <v>4.6</v>
      </c>
      <c r="H56" s="126">
        <v>55</v>
      </c>
      <c r="I56" s="73">
        <v>2918</v>
      </c>
      <c r="J56" s="73">
        <v>2880</v>
      </c>
      <c r="K56" s="153">
        <v>1.3</v>
      </c>
      <c r="L56">
        <v>40</v>
      </c>
    </row>
    <row r="57" spans="1:12" ht="12.75" customHeight="1">
      <c r="A57" s="230" t="s">
        <v>453</v>
      </c>
      <c r="B57" s="231"/>
      <c r="C57" s="232"/>
      <c r="D57" s="126">
        <v>77</v>
      </c>
      <c r="E57" s="73">
        <v>22031</v>
      </c>
      <c r="F57" s="73">
        <v>22198</v>
      </c>
      <c r="G57" s="153">
        <v>-0.8</v>
      </c>
      <c r="H57" s="126">
        <v>65</v>
      </c>
      <c r="I57" s="73">
        <v>22113</v>
      </c>
      <c r="J57" s="73">
        <v>22277</v>
      </c>
      <c r="K57" s="153">
        <v>-0.7</v>
      </c>
      <c r="L57">
        <v>41</v>
      </c>
    </row>
    <row r="58" spans="1:12" ht="12.75" customHeight="1">
      <c r="A58" s="230" t="s">
        <v>454</v>
      </c>
      <c r="B58" s="231"/>
      <c r="C58" s="232"/>
      <c r="D58" s="126">
        <v>34</v>
      </c>
      <c r="E58" s="73">
        <v>2614</v>
      </c>
      <c r="F58" s="73">
        <v>2654</v>
      </c>
      <c r="G58" s="153">
        <v>-1.5</v>
      </c>
      <c r="H58" s="126">
        <v>33</v>
      </c>
      <c r="I58" s="73">
        <v>2157</v>
      </c>
      <c r="J58" s="73">
        <v>2208</v>
      </c>
      <c r="K58" s="153">
        <v>-2.3</v>
      </c>
      <c r="L58">
        <v>42</v>
      </c>
    </row>
    <row r="59" spans="1:23" ht="12.75" customHeight="1">
      <c r="A59" s="230" t="s">
        <v>455</v>
      </c>
      <c r="B59" s="231"/>
      <c r="C59" s="232"/>
      <c r="D59" s="126">
        <v>45</v>
      </c>
      <c r="E59" s="73">
        <v>451</v>
      </c>
      <c r="F59" s="73">
        <v>446</v>
      </c>
      <c r="G59" s="153">
        <v>1.2</v>
      </c>
      <c r="H59" s="126">
        <v>44</v>
      </c>
      <c r="I59" s="73">
        <v>441</v>
      </c>
      <c r="J59" s="73">
        <v>438</v>
      </c>
      <c r="K59" s="153">
        <v>0.6</v>
      </c>
      <c r="L59">
        <v>43</v>
      </c>
      <c r="P59" s="101"/>
      <c r="Q59" s="101" t="s">
        <v>401</v>
      </c>
      <c r="R59" s="101" t="s">
        <v>402</v>
      </c>
      <c r="S59" s="92" t="s">
        <v>403</v>
      </c>
      <c r="T59" s="101" t="s">
        <v>405</v>
      </c>
      <c r="U59" s="101" t="s">
        <v>406</v>
      </c>
      <c r="V59" s="94" t="s">
        <v>407</v>
      </c>
      <c r="W59" s="63" t="s">
        <v>57</v>
      </c>
    </row>
    <row r="60" spans="1:23" ht="12.75" customHeight="1">
      <c r="A60" s="230" t="s">
        <v>456</v>
      </c>
      <c r="B60" s="231"/>
      <c r="C60" s="232"/>
      <c r="D60" s="126">
        <v>81</v>
      </c>
      <c r="E60" s="73">
        <v>484</v>
      </c>
      <c r="F60" s="73">
        <v>466</v>
      </c>
      <c r="G60" s="153">
        <v>3.9</v>
      </c>
      <c r="H60" s="126">
        <v>78</v>
      </c>
      <c r="I60" s="73">
        <v>463</v>
      </c>
      <c r="J60" s="73">
        <v>457</v>
      </c>
      <c r="K60" s="153">
        <v>1.2</v>
      </c>
      <c r="L60">
        <v>44</v>
      </c>
      <c r="P60" s="124"/>
      <c r="Q60" s="124">
        <v>147775</v>
      </c>
      <c r="R60" s="124">
        <v>146507</v>
      </c>
      <c r="S60" s="125">
        <v>0.9</v>
      </c>
      <c r="T60" s="124">
        <v>139449</v>
      </c>
      <c r="U60" s="124">
        <v>139595</v>
      </c>
      <c r="V60" s="125">
        <v>-0.1</v>
      </c>
      <c r="W60">
        <v>1</v>
      </c>
    </row>
    <row r="61" spans="1:12" ht="12.75" customHeight="1">
      <c r="A61" s="230" t="s">
        <v>457</v>
      </c>
      <c r="B61" s="231"/>
      <c r="C61" s="232"/>
      <c r="D61" s="126">
        <v>13</v>
      </c>
      <c r="E61" s="73">
        <v>176</v>
      </c>
      <c r="F61" s="73">
        <v>173</v>
      </c>
      <c r="G61" s="153">
        <v>1.3</v>
      </c>
      <c r="H61" s="126">
        <v>13</v>
      </c>
      <c r="I61" s="73">
        <v>178</v>
      </c>
      <c r="J61" s="73">
        <v>183</v>
      </c>
      <c r="K61" s="153">
        <v>-2.5</v>
      </c>
      <c r="L61">
        <v>45</v>
      </c>
    </row>
    <row r="62" spans="1:12" ht="12.75" customHeight="1">
      <c r="A62" s="230" t="s">
        <v>458</v>
      </c>
      <c r="B62" s="231"/>
      <c r="C62" s="232"/>
      <c r="D62" s="126">
        <v>33</v>
      </c>
      <c r="E62" s="73">
        <v>1294</v>
      </c>
      <c r="F62" s="73">
        <v>1285</v>
      </c>
      <c r="G62" s="153">
        <v>0.7</v>
      </c>
      <c r="H62" s="126">
        <v>34</v>
      </c>
      <c r="I62" s="73">
        <v>1226</v>
      </c>
      <c r="J62" s="73">
        <v>1235</v>
      </c>
      <c r="K62" s="153">
        <v>-0.7</v>
      </c>
      <c r="L62">
        <v>46</v>
      </c>
    </row>
    <row r="63" spans="1:12" ht="12.75" customHeight="1">
      <c r="A63" s="230" t="s">
        <v>459</v>
      </c>
      <c r="B63" s="231"/>
      <c r="C63" s="232"/>
      <c r="D63" s="126">
        <v>0</v>
      </c>
      <c r="E63" s="73">
        <v>761</v>
      </c>
      <c r="F63" s="73">
        <v>754</v>
      </c>
      <c r="G63" s="153">
        <v>0.9</v>
      </c>
      <c r="H63" s="126">
        <v>0</v>
      </c>
      <c r="I63" s="73">
        <v>623</v>
      </c>
      <c r="J63" s="73">
        <v>631</v>
      </c>
      <c r="K63" s="153">
        <v>-1.3</v>
      </c>
      <c r="L63">
        <v>47</v>
      </c>
    </row>
    <row r="64" spans="1:12" ht="12.75" customHeight="1">
      <c r="A64" s="230" t="s">
        <v>460</v>
      </c>
      <c r="B64" s="231"/>
      <c r="C64" s="232"/>
      <c r="D64" s="126">
        <v>50</v>
      </c>
      <c r="E64" s="73">
        <v>1471</v>
      </c>
      <c r="F64" s="73">
        <v>1439</v>
      </c>
      <c r="G64" s="153">
        <v>2.2</v>
      </c>
      <c r="H64" s="126">
        <v>48</v>
      </c>
      <c r="I64" s="73">
        <v>1347</v>
      </c>
      <c r="J64" s="73">
        <v>1345</v>
      </c>
      <c r="K64" s="153">
        <v>0.1</v>
      </c>
      <c r="L64">
        <v>48</v>
      </c>
    </row>
    <row r="65" spans="1:12" ht="12.75" customHeight="1">
      <c r="A65" s="230" t="s">
        <v>461</v>
      </c>
      <c r="B65" s="231"/>
      <c r="C65" s="232"/>
      <c r="D65" s="126">
        <v>52</v>
      </c>
      <c r="E65" s="73">
        <v>1418</v>
      </c>
      <c r="F65" s="73">
        <v>1367</v>
      </c>
      <c r="G65" s="153">
        <v>3.8</v>
      </c>
      <c r="H65" s="126">
        <v>54</v>
      </c>
      <c r="I65" s="73">
        <v>1370</v>
      </c>
      <c r="J65" s="73">
        <v>1361</v>
      </c>
      <c r="K65" s="153">
        <v>0.7</v>
      </c>
      <c r="L65">
        <v>49</v>
      </c>
    </row>
    <row r="66" spans="1:12" ht="12.75" customHeight="1">
      <c r="A66" s="230" t="s">
        <v>462</v>
      </c>
      <c r="B66" s="231"/>
      <c r="C66" s="232"/>
      <c r="D66" s="126">
        <v>66</v>
      </c>
      <c r="E66" s="73">
        <v>2823</v>
      </c>
      <c r="F66" s="73">
        <v>2776</v>
      </c>
      <c r="G66" s="153">
        <v>1.7</v>
      </c>
      <c r="H66" s="126">
        <v>65</v>
      </c>
      <c r="I66" s="73">
        <v>2803</v>
      </c>
      <c r="J66" s="73">
        <v>2791</v>
      </c>
      <c r="K66" s="153">
        <v>0.4</v>
      </c>
      <c r="L66">
        <v>50</v>
      </c>
    </row>
    <row r="67" spans="1:12" ht="12.75" customHeight="1">
      <c r="A67" s="230" t="s">
        <v>463</v>
      </c>
      <c r="B67" s="231"/>
      <c r="C67" s="232"/>
      <c r="D67" s="126">
        <v>21</v>
      </c>
      <c r="E67" s="73">
        <v>143</v>
      </c>
      <c r="F67" s="73">
        <v>145</v>
      </c>
      <c r="G67" s="153">
        <v>-1.4</v>
      </c>
      <c r="H67" s="126">
        <v>24</v>
      </c>
      <c r="I67" s="73">
        <v>131</v>
      </c>
      <c r="J67" s="73">
        <v>139</v>
      </c>
      <c r="K67" s="153">
        <v>-5.5</v>
      </c>
      <c r="L67">
        <v>51</v>
      </c>
    </row>
    <row r="68" spans="1:11" ht="12.75" customHeight="1">
      <c r="A68" s="230" t="s">
        <v>417</v>
      </c>
      <c r="B68" s="231"/>
      <c r="C68" s="232"/>
      <c r="D68" s="29"/>
      <c r="E68" s="74">
        <f>SUM(E55:E67)</f>
        <v>37539</v>
      </c>
      <c r="F68" s="74">
        <f>SUM(F55:F67)</f>
        <v>37413</v>
      </c>
      <c r="G68" s="153">
        <f>((E68-F68)/F68)*100</f>
        <v>0.33678133269184507</v>
      </c>
      <c r="H68" s="75"/>
      <c r="I68" s="74">
        <f>SUM(I55:I67)</f>
        <v>35922</v>
      </c>
      <c r="J68" s="74">
        <f>SUM(J55:J67)</f>
        <v>36101</v>
      </c>
      <c r="K68" s="153">
        <f>((I68-J68)/J68)*100</f>
        <v>-0.4958311404116229</v>
      </c>
    </row>
    <row r="69" spans="1:11" ht="12.75" customHeight="1">
      <c r="A69" s="227" t="s">
        <v>464</v>
      </c>
      <c r="B69" s="228"/>
      <c r="C69" s="229"/>
      <c r="D69" s="32">
        <f>SUM(D6:D68)</f>
        <v>2427</v>
      </c>
      <c r="E69" s="74">
        <f>Q60</f>
        <v>147775</v>
      </c>
      <c r="F69" s="74">
        <f>R60</f>
        <v>146507</v>
      </c>
      <c r="G69" s="153">
        <f>S60</f>
        <v>0.9</v>
      </c>
      <c r="H69" s="32">
        <f>SUM(H6:H68)</f>
        <v>2398</v>
      </c>
      <c r="I69" s="74">
        <f>T60</f>
        <v>139449</v>
      </c>
      <c r="J69" s="74">
        <f>U60</f>
        <v>139595</v>
      </c>
      <c r="K69" s="153">
        <f>V60</f>
        <v>-0.1</v>
      </c>
    </row>
    <row r="70" spans="1:11" ht="12.75">
      <c r="A70" s="248" t="s">
        <v>465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.75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6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11" t="s">
        <v>467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34" t="s">
        <v>395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43405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396</v>
      </c>
      <c r="E4" s="256" t="s">
        <v>397</v>
      </c>
      <c r="F4" s="257"/>
      <c r="G4" s="252" t="s">
        <v>398</v>
      </c>
      <c r="H4" s="254" t="s">
        <v>396</v>
      </c>
      <c r="I4" s="256" t="s">
        <v>397</v>
      </c>
      <c r="J4" s="257"/>
      <c r="K4" s="252" t="s">
        <v>398</v>
      </c>
    </row>
    <row r="5" spans="1:11" ht="25.5">
      <c r="A5" s="240"/>
      <c r="B5" s="241"/>
      <c r="C5" s="242"/>
      <c r="D5" s="255"/>
      <c r="E5" s="100" t="str">
        <f>CONCATENATE(Data!A4,"   (Preliminary)")</f>
        <v>2019   (Preliminary)</v>
      </c>
      <c r="F5" s="120">
        <f>Data!A4-1</f>
        <v>2018</v>
      </c>
      <c r="G5" s="253"/>
      <c r="H5" s="255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.75">
      <c r="A6" s="224"/>
      <c r="B6" s="225"/>
      <c r="C6" s="226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27" t="s">
        <v>399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101" t="s">
        <v>400</v>
      </c>
      <c r="E8" s="101" t="s">
        <v>401</v>
      </c>
      <c r="F8" s="101" t="s">
        <v>402</v>
      </c>
      <c r="G8" s="92" t="s">
        <v>403</v>
      </c>
      <c r="H8" s="101" t="s">
        <v>404</v>
      </c>
      <c r="I8" s="101" t="s">
        <v>405</v>
      </c>
      <c r="J8" s="101" t="s">
        <v>406</v>
      </c>
      <c r="K8" s="94" t="s">
        <v>407</v>
      </c>
      <c r="L8" s="63" t="s">
        <v>57</v>
      </c>
    </row>
    <row r="9" spans="1:12" ht="12.75" customHeight="1">
      <c r="A9" s="230" t="s">
        <v>408</v>
      </c>
      <c r="B9" s="231"/>
      <c r="C9" s="232"/>
      <c r="D9" s="126">
        <v>18</v>
      </c>
      <c r="E9" s="102">
        <v>2547</v>
      </c>
      <c r="F9" s="102">
        <v>2586</v>
      </c>
      <c r="G9" s="153">
        <v>-1.5</v>
      </c>
      <c r="H9" s="126">
        <v>15</v>
      </c>
      <c r="I9" s="102">
        <v>2644</v>
      </c>
      <c r="J9" s="102">
        <v>2668</v>
      </c>
      <c r="K9" s="153">
        <v>-0.9</v>
      </c>
      <c r="L9">
        <v>1</v>
      </c>
    </row>
    <row r="10" spans="1:12" ht="12.75" customHeight="1">
      <c r="A10" s="230" t="s">
        <v>409</v>
      </c>
      <c r="B10" s="231"/>
      <c r="C10" s="232"/>
      <c r="D10" s="126">
        <v>107</v>
      </c>
      <c r="E10" s="102">
        <v>1152</v>
      </c>
      <c r="F10" s="102">
        <v>1191</v>
      </c>
      <c r="G10" s="153">
        <v>-3.3</v>
      </c>
      <c r="H10" s="126">
        <v>103</v>
      </c>
      <c r="I10" s="102">
        <v>1170</v>
      </c>
      <c r="J10" s="102">
        <v>1164</v>
      </c>
      <c r="K10" s="153">
        <v>0.5</v>
      </c>
      <c r="L10">
        <v>2</v>
      </c>
    </row>
    <row r="11" spans="1:12" ht="12.75" customHeight="1">
      <c r="A11" s="230" t="s">
        <v>410</v>
      </c>
      <c r="B11" s="231"/>
      <c r="C11" s="232"/>
      <c r="D11" s="126">
        <v>108</v>
      </c>
      <c r="E11" s="102">
        <v>5710</v>
      </c>
      <c r="F11" s="102">
        <v>5808</v>
      </c>
      <c r="G11" s="153">
        <v>-1.7</v>
      </c>
      <c r="H11" s="126">
        <v>89</v>
      </c>
      <c r="I11" s="102">
        <v>5525</v>
      </c>
      <c r="J11" s="102">
        <v>5450</v>
      </c>
      <c r="K11" s="153">
        <v>1.4</v>
      </c>
      <c r="L11">
        <v>3</v>
      </c>
    </row>
    <row r="12" spans="1:12" ht="12.75" customHeight="1">
      <c r="A12" s="230" t="s">
        <v>411</v>
      </c>
      <c r="B12" s="231"/>
      <c r="C12" s="232"/>
      <c r="D12" s="126">
        <v>149</v>
      </c>
      <c r="E12" s="102">
        <v>1109</v>
      </c>
      <c r="F12" s="102">
        <v>1153</v>
      </c>
      <c r="G12" s="153">
        <v>-3.8</v>
      </c>
      <c r="H12" s="126">
        <v>150</v>
      </c>
      <c r="I12" s="102">
        <v>1049</v>
      </c>
      <c r="J12" s="102">
        <v>1032</v>
      </c>
      <c r="K12" s="153">
        <v>1.7</v>
      </c>
      <c r="L12">
        <v>4</v>
      </c>
    </row>
    <row r="13" spans="1:12" ht="12.75" customHeight="1">
      <c r="A13" s="230" t="s">
        <v>412</v>
      </c>
      <c r="B13" s="231"/>
      <c r="C13" s="232"/>
      <c r="D13" s="126">
        <v>63</v>
      </c>
      <c r="E13" s="102">
        <v>6757</v>
      </c>
      <c r="F13" s="102">
        <v>6763</v>
      </c>
      <c r="G13" s="153">
        <v>-0.1</v>
      </c>
      <c r="H13" s="126">
        <v>55</v>
      </c>
      <c r="I13" s="102">
        <v>6980</v>
      </c>
      <c r="J13" s="102">
        <v>6830</v>
      </c>
      <c r="K13" s="153">
        <v>2.2</v>
      </c>
      <c r="L13">
        <v>5</v>
      </c>
    </row>
    <row r="14" spans="1:12" ht="12.75" customHeight="1">
      <c r="A14" s="230" t="s">
        <v>413</v>
      </c>
      <c r="B14" s="231"/>
      <c r="C14" s="232"/>
      <c r="D14" s="126">
        <v>137</v>
      </c>
      <c r="E14" s="102">
        <v>10241</v>
      </c>
      <c r="F14" s="102">
        <v>10320</v>
      </c>
      <c r="G14" s="153">
        <v>-0.8</v>
      </c>
      <c r="H14" s="126">
        <v>134</v>
      </c>
      <c r="I14" s="102">
        <v>9109</v>
      </c>
      <c r="J14" s="102">
        <v>8939</v>
      </c>
      <c r="K14" s="153">
        <v>1.9</v>
      </c>
      <c r="L14">
        <v>6</v>
      </c>
    </row>
    <row r="15" spans="1:12" ht="12.75" customHeight="1">
      <c r="A15" s="230" t="s">
        <v>414</v>
      </c>
      <c r="B15" s="231"/>
      <c r="C15" s="232"/>
      <c r="D15" s="126">
        <v>71</v>
      </c>
      <c r="E15" s="102">
        <v>8420</v>
      </c>
      <c r="F15" s="102">
        <v>8385</v>
      </c>
      <c r="G15" s="153">
        <v>0.4</v>
      </c>
      <c r="H15" s="126">
        <v>75</v>
      </c>
      <c r="I15" s="102">
        <v>8337</v>
      </c>
      <c r="J15" s="102">
        <v>8138</v>
      </c>
      <c r="K15" s="153">
        <v>2.4</v>
      </c>
      <c r="L15">
        <v>7</v>
      </c>
    </row>
    <row r="16" spans="1:12" ht="12.75" customHeight="1">
      <c r="A16" s="230" t="s">
        <v>415</v>
      </c>
      <c r="B16" s="231"/>
      <c r="C16" s="232"/>
      <c r="D16" s="126">
        <v>34</v>
      </c>
      <c r="E16" s="102">
        <v>606</v>
      </c>
      <c r="F16" s="102">
        <v>632</v>
      </c>
      <c r="G16" s="153">
        <v>-4.1</v>
      </c>
      <c r="H16" s="126">
        <v>32</v>
      </c>
      <c r="I16" s="102">
        <v>595</v>
      </c>
      <c r="J16" s="102">
        <v>595</v>
      </c>
      <c r="K16" s="153">
        <v>-0.1</v>
      </c>
      <c r="L16">
        <v>8</v>
      </c>
    </row>
    <row r="17" spans="1:12" ht="12.75" customHeight="1">
      <c r="A17" s="230" t="s">
        <v>416</v>
      </c>
      <c r="B17" s="231"/>
      <c r="C17" s="232"/>
      <c r="D17" s="126">
        <v>51</v>
      </c>
      <c r="E17" s="102">
        <v>573</v>
      </c>
      <c r="F17" s="102">
        <v>586</v>
      </c>
      <c r="G17" s="153">
        <v>-2.2</v>
      </c>
      <c r="H17" s="126">
        <v>50</v>
      </c>
      <c r="I17" s="102">
        <v>554</v>
      </c>
      <c r="J17" s="102">
        <v>558</v>
      </c>
      <c r="K17" s="153">
        <v>-0.7</v>
      </c>
      <c r="L17">
        <v>9</v>
      </c>
    </row>
    <row r="18" spans="1:11" ht="12.75" customHeight="1">
      <c r="A18" s="230" t="s">
        <v>417</v>
      </c>
      <c r="B18" s="231"/>
      <c r="C18" s="232"/>
      <c r="D18" s="127"/>
      <c r="E18" s="32">
        <f>SUM(E9:E17)</f>
        <v>37115</v>
      </c>
      <c r="F18" s="32">
        <f>SUM(F9:F17)</f>
        <v>37424</v>
      </c>
      <c r="G18" s="153">
        <f>((E18-F18)/F18)*100</f>
        <v>-0.8256733646857632</v>
      </c>
      <c r="H18" s="127"/>
      <c r="I18" s="32">
        <f>SUM(I9:I17)</f>
        <v>35963</v>
      </c>
      <c r="J18" s="32">
        <f>SUM(J9:J17)</f>
        <v>35374</v>
      </c>
      <c r="K18" s="153">
        <f>((I18-J18)/J18)*100</f>
        <v>1.6650647368123481</v>
      </c>
    </row>
    <row r="19" spans="1:11" ht="12.75" customHeight="1">
      <c r="A19" s="51" t="s">
        <v>418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0" t="s">
        <v>419</v>
      </c>
      <c r="B20" s="231"/>
      <c r="C20" s="232"/>
      <c r="D20" s="126">
        <v>0</v>
      </c>
      <c r="E20" s="102">
        <v>791</v>
      </c>
      <c r="F20" s="102">
        <v>791</v>
      </c>
      <c r="G20" s="153">
        <v>-0.1</v>
      </c>
      <c r="H20" s="126">
        <v>14</v>
      </c>
      <c r="I20" s="102">
        <v>768</v>
      </c>
      <c r="J20" s="102">
        <v>754</v>
      </c>
      <c r="K20" s="153">
        <v>1.9</v>
      </c>
      <c r="L20">
        <v>10</v>
      </c>
    </row>
    <row r="21" spans="1:12" ht="12.75" customHeight="1">
      <c r="A21" s="230" t="s">
        <v>420</v>
      </c>
      <c r="B21" s="231"/>
      <c r="C21" s="232"/>
      <c r="D21" s="126">
        <v>1</v>
      </c>
      <c r="E21" s="102">
        <v>307</v>
      </c>
      <c r="F21" s="102">
        <v>308</v>
      </c>
      <c r="G21" s="153">
        <v>-0.3</v>
      </c>
      <c r="H21" s="126">
        <v>1</v>
      </c>
      <c r="I21" s="102">
        <v>284</v>
      </c>
      <c r="J21" s="102">
        <v>279</v>
      </c>
      <c r="K21" s="153">
        <v>1.9</v>
      </c>
      <c r="L21">
        <v>11</v>
      </c>
    </row>
    <row r="22" spans="1:12" ht="12.75" customHeight="1">
      <c r="A22" s="230" t="s">
        <v>421</v>
      </c>
      <c r="B22" s="231"/>
      <c r="C22" s="232"/>
      <c r="D22" s="126">
        <v>241</v>
      </c>
      <c r="E22" s="102">
        <v>19023</v>
      </c>
      <c r="F22" s="102">
        <v>18539</v>
      </c>
      <c r="G22" s="153">
        <v>2.6</v>
      </c>
      <c r="H22" s="126">
        <v>233</v>
      </c>
      <c r="I22" s="102">
        <v>18170</v>
      </c>
      <c r="J22" s="102">
        <v>18091</v>
      </c>
      <c r="K22" s="153">
        <v>0.4</v>
      </c>
      <c r="L22">
        <v>12</v>
      </c>
    </row>
    <row r="23" spans="1:12" ht="12.75" customHeight="1">
      <c r="A23" s="230" t="s">
        <v>422</v>
      </c>
      <c r="B23" s="231"/>
      <c r="C23" s="232"/>
      <c r="D23" s="126">
        <v>215</v>
      </c>
      <c r="E23" s="102">
        <v>11421</v>
      </c>
      <c r="F23" s="102">
        <v>11071</v>
      </c>
      <c r="G23" s="153">
        <v>3.2</v>
      </c>
      <c r="H23" s="126">
        <v>210</v>
      </c>
      <c r="I23" s="102">
        <v>10087</v>
      </c>
      <c r="J23" s="102">
        <v>10021</v>
      </c>
      <c r="K23" s="153">
        <v>0.7</v>
      </c>
      <c r="L23">
        <v>13</v>
      </c>
    </row>
    <row r="24" spans="1:12" ht="12.75" customHeight="1">
      <c r="A24" s="230" t="s">
        <v>423</v>
      </c>
      <c r="B24" s="231"/>
      <c r="C24" s="232"/>
      <c r="D24" s="126">
        <v>55</v>
      </c>
      <c r="E24" s="102">
        <v>4811</v>
      </c>
      <c r="F24" s="102">
        <v>4789</v>
      </c>
      <c r="G24" s="153">
        <v>0.5</v>
      </c>
      <c r="H24" s="126">
        <v>53</v>
      </c>
      <c r="I24" s="102">
        <v>4928</v>
      </c>
      <c r="J24" s="102">
        <v>4854</v>
      </c>
      <c r="K24" s="153">
        <v>1.5</v>
      </c>
      <c r="L24">
        <v>14</v>
      </c>
    </row>
    <row r="25" spans="1:12" ht="12.75" customHeight="1">
      <c r="A25" s="230" t="s">
        <v>424</v>
      </c>
      <c r="B25" s="231"/>
      <c r="C25" s="232"/>
      <c r="D25" s="126">
        <v>77</v>
      </c>
      <c r="E25" s="102">
        <v>10534</v>
      </c>
      <c r="F25" s="102">
        <v>10002</v>
      </c>
      <c r="G25" s="153">
        <v>5.3</v>
      </c>
      <c r="H25" s="126">
        <v>77</v>
      </c>
      <c r="I25" s="102">
        <v>9778</v>
      </c>
      <c r="J25" s="102">
        <v>9798</v>
      </c>
      <c r="K25" s="153">
        <v>-0.2</v>
      </c>
      <c r="L25">
        <v>15</v>
      </c>
    </row>
    <row r="26" spans="1:12" ht="12.75" customHeight="1">
      <c r="A26" s="230" t="s">
        <v>425</v>
      </c>
      <c r="B26" s="231"/>
      <c r="C26" s="232"/>
      <c r="D26" s="126">
        <v>126</v>
      </c>
      <c r="E26" s="102">
        <v>4784</v>
      </c>
      <c r="F26" s="102">
        <v>4590</v>
      </c>
      <c r="G26" s="153">
        <v>4.2</v>
      </c>
      <c r="H26" s="126">
        <v>125</v>
      </c>
      <c r="I26" s="102">
        <v>4470</v>
      </c>
      <c r="J26" s="102">
        <v>4452</v>
      </c>
      <c r="K26" s="153">
        <v>0.4</v>
      </c>
      <c r="L26">
        <v>16</v>
      </c>
    </row>
    <row r="27" spans="1:12" ht="12.75" customHeight="1">
      <c r="A27" s="230" t="s">
        <v>426</v>
      </c>
      <c r="B27" s="231"/>
      <c r="C27" s="232"/>
      <c r="D27" s="126">
        <v>687</v>
      </c>
      <c r="E27" s="102">
        <v>7378</v>
      </c>
      <c r="F27" s="102">
        <v>7093</v>
      </c>
      <c r="G27" s="153">
        <v>4</v>
      </c>
      <c r="H27" s="126">
        <v>689</v>
      </c>
      <c r="I27" s="102">
        <v>6978</v>
      </c>
      <c r="J27" s="102">
        <v>7007</v>
      </c>
      <c r="K27" s="153">
        <v>-0.4</v>
      </c>
      <c r="L27">
        <v>17</v>
      </c>
    </row>
    <row r="28" spans="1:12" ht="12.75" customHeight="1">
      <c r="A28" s="230" t="s">
        <v>427</v>
      </c>
      <c r="B28" s="231"/>
      <c r="C28" s="232"/>
      <c r="D28" s="126">
        <v>34</v>
      </c>
      <c r="E28" s="102">
        <v>1616</v>
      </c>
      <c r="F28" s="102">
        <v>1643</v>
      </c>
      <c r="G28" s="153">
        <v>-1.6</v>
      </c>
      <c r="H28" s="126">
        <v>37</v>
      </c>
      <c r="I28" s="102">
        <v>1878</v>
      </c>
      <c r="J28" s="102">
        <v>1979</v>
      </c>
      <c r="K28" s="153">
        <v>-5.1</v>
      </c>
      <c r="L28">
        <v>18</v>
      </c>
    </row>
    <row r="29" spans="1:11" ht="12.75" customHeight="1">
      <c r="A29" s="230" t="s">
        <v>417</v>
      </c>
      <c r="B29" s="231"/>
      <c r="C29" s="232"/>
      <c r="D29" s="127"/>
      <c r="E29" s="32">
        <f>SUM(E20:E28)</f>
        <v>60665</v>
      </c>
      <c r="F29" s="32">
        <f>SUM(F20:F28)</f>
        <v>58826</v>
      </c>
      <c r="G29" s="153">
        <f>((E29-F29)/F29)*100</f>
        <v>3.126168700914562</v>
      </c>
      <c r="H29" s="127"/>
      <c r="I29" s="32">
        <f>SUM(I20:I28)</f>
        <v>57341</v>
      </c>
      <c r="J29" s="32">
        <f>SUM(J20:J28)</f>
        <v>57235</v>
      </c>
      <c r="K29" s="153">
        <f>((I29-J29)/J29)*100</f>
        <v>0.18520136280248098</v>
      </c>
    </row>
    <row r="30" spans="1:11" ht="12.75" customHeight="1">
      <c r="A30" s="51" t="s">
        <v>428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0" t="s">
        <v>429</v>
      </c>
      <c r="B31" s="231"/>
      <c r="C31" s="232"/>
      <c r="D31" s="126">
        <v>89</v>
      </c>
      <c r="E31" s="102">
        <v>8390</v>
      </c>
      <c r="F31" s="102">
        <v>8402</v>
      </c>
      <c r="G31" s="153">
        <v>-0.1</v>
      </c>
      <c r="H31" s="126">
        <v>88</v>
      </c>
      <c r="I31" s="102">
        <v>7942</v>
      </c>
      <c r="J31" s="102">
        <v>7978</v>
      </c>
      <c r="K31" s="153">
        <v>-0.5</v>
      </c>
      <c r="L31">
        <v>19</v>
      </c>
    </row>
    <row r="32" spans="1:12" ht="12.75" customHeight="1">
      <c r="A32" s="230" t="s">
        <v>430</v>
      </c>
      <c r="B32" s="231"/>
      <c r="C32" s="232"/>
      <c r="D32" s="126">
        <v>47</v>
      </c>
      <c r="E32" s="102">
        <v>7138</v>
      </c>
      <c r="F32" s="102">
        <v>7078</v>
      </c>
      <c r="G32" s="153">
        <v>0.8</v>
      </c>
      <c r="H32" s="126">
        <v>41</v>
      </c>
      <c r="I32" s="102">
        <v>6381</v>
      </c>
      <c r="J32" s="102">
        <v>6497</v>
      </c>
      <c r="K32" s="153">
        <v>-1.8</v>
      </c>
      <c r="L32">
        <v>20</v>
      </c>
    </row>
    <row r="33" spans="1:12" ht="12.75" customHeight="1">
      <c r="A33" s="230" t="s">
        <v>431</v>
      </c>
      <c r="B33" s="231"/>
      <c r="C33" s="232"/>
      <c r="D33" s="126">
        <v>134</v>
      </c>
      <c r="E33" s="102">
        <v>2643</v>
      </c>
      <c r="F33" s="102">
        <v>2570</v>
      </c>
      <c r="G33" s="153">
        <v>2.8</v>
      </c>
      <c r="H33" s="126">
        <v>137</v>
      </c>
      <c r="I33" s="102">
        <v>2533</v>
      </c>
      <c r="J33" s="102">
        <v>2546</v>
      </c>
      <c r="K33" s="153">
        <v>-0.5</v>
      </c>
      <c r="L33">
        <v>21</v>
      </c>
    </row>
    <row r="34" spans="1:12" ht="12.75" customHeight="1">
      <c r="A34" s="230" t="s">
        <v>432</v>
      </c>
      <c r="B34" s="231"/>
      <c r="C34" s="232"/>
      <c r="D34" s="126">
        <v>91</v>
      </c>
      <c r="E34" s="102">
        <v>2842</v>
      </c>
      <c r="F34" s="102">
        <v>2836</v>
      </c>
      <c r="G34" s="153">
        <v>0.2</v>
      </c>
      <c r="H34" s="126">
        <v>92</v>
      </c>
      <c r="I34" s="102">
        <v>2599</v>
      </c>
      <c r="J34" s="102">
        <v>2550</v>
      </c>
      <c r="K34" s="153">
        <v>1.9</v>
      </c>
      <c r="L34">
        <v>22</v>
      </c>
    </row>
    <row r="35" spans="1:12" ht="12.75" customHeight="1">
      <c r="A35" s="230" t="s">
        <v>433</v>
      </c>
      <c r="B35" s="231"/>
      <c r="C35" s="232"/>
      <c r="D35" s="126">
        <v>109</v>
      </c>
      <c r="E35" s="102">
        <v>9062</v>
      </c>
      <c r="F35" s="102">
        <v>9023</v>
      </c>
      <c r="G35" s="153">
        <v>0.4</v>
      </c>
      <c r="H35" s="126">
        <v>104</v>
      </c>
      <c r="I35" s="102">
        <v>7580</v>
      </c>
      <c r="J35" s="102">
        <v>7748</v>
      </c>
      <c r="K35" s="153">
        <v>-2.2</v>
      </c>
      <c r="L35">
        <v>23</v>
      </c>
    </row>
    <row r="36" spans="1:12" ht="12.75" customHeight="1">
      <c r="A36" s="230" t="s">
        <v>434</v>
      </c>
      <c r="B36" s="231"/>
      <c r="C36" s="232"/>
      <c r="D36" s="126">
        <v>45</v>
      </c>
      <c r="E36" s="102">
        <v>4723</v>
      </c>
      <c r="F36" s="102">
        <v>4779</v>
      </c>
      <c r="G36" s="153">
        <v>-1.2</v>
      </c>
      <c r="H36" s="126">
        <v>39</v>
      </c>
      <c r="I36" s="102">
        <v>5036</v>
      </c>
      <c r="J36" s="102">
        <v>5014</v>
      </c>
      <c r="K36" s="153">
        <v>0.4</v>
      </c>
      <c r="L36">
        <v>24</v>
      </c>
    </row>
    <row r="37" spans="1:12" ht="12.75" customHeight="1">
      <c r="A37" s="230" t="s">
        <v>435</v>
      </c>
      <c r="B37" s="231"/>
      <c r="C37" s="232"/>
      <c r="D37" s="126">
        <v>154</v>
      </c>
      <c r="E37" s="102">
        <v>6570</v>
      </c>
      <c r="F37" s="102">
        <v>6565</v>
      </c>
      <c r="G37" s="153">
        <v>0.1</v>
      </c>
      <c r="H37" s="126">
        <v>156</v>
      </c>
      <c r="I37" s="102">
        <v>5959</v>
      </c>
      <c r="J37" s="102">
        <v>5980</v>
      </c>
      <c r="K37" s="153">
        <v>-0.3</v>
      </c>
      <c r="L37">
        <v>25</v>
      </c>
    </row>
    <row r="38" spans="1:12" ht="12.75" customHeight="1">
      <c r="A38" s="230" t="s">
        <v>436</v>
      </c>
      <c r="B38" s="231"/>
      <c r="C38" s="232"/>
      <c r="D38" s="126">
        <v>54</v>
      </c>
      <c r="E38" s="102">
        <v>1691</v>
      </c>
      <c r="F38" s="102">
        <v>1655</v>
      </c>
      <c r="G38" s="153">
        <v>2.2</v>
      </c>
      <c r="H38" s="126">
        <v>58</v>
      </c>
      <c r="I38" s="102">
        <v>1638</v>
      </c>
      <c r="J38" s="102">
        <v>1668</v>
      </c>
      <c r="K38" s="153">
        <v>-1.8</v>
      </c>
      <c r="L38">
        <v>26</v>
      </c>
    </row>
    <row r="39" spans="1:12" ht="12.75" customHeight="1">
      <c r="A39" s="230" t="s">
        <v>437</v>
      </c>
      <c r="B39" s="231"/>
      <c r="C39" s="232"/>
      <c r="D39" s="126">
        <v>69</v>
      </c>
      <c r="E39" s="102">
        <v>770</v>
      </c>
      <c r="F39" s="102">
        <v>762</v>
      </c>
      <c r="G39" s="153">
        <v>1.1</v>
      </c>
      <c r="H39" s="126">
        <v>66</v>
      </c>
      <c r="I39" s="102">
        <v>696</v>
      </c>
      <c r="J39" s="102">
        <v>701</v>
      </c>
      <c r="K39" s="153">
        <v>-0.8</v>
      </c>
      <c r="L39">
        <v>27</v>
      </c>
    </row>
    <row r="40" spans="1:12" ht="12.75" customHeight="1">
      <c r="A40" s="230" t="s">
        <v>438</v>
      </c>
      <c r="B40" s="231"/>
      <c r="C40" s="232"/>
      <c r="D40" s="126">
        <v>166</v>
      </c>
      <c r="E40" s="102">
        <v>9800</v>
      </c>
      <c r="F40" s="102">
        <v>9727</v>
      </c>
      <c r="G40" s="153">
        <v>0.7</v>
      </c>
      <c r="H40" s="126">
        <v>157</v>
      </c>
      <c r="I40" s="102">
        <v>9546</v>
      </c>
      <c r="J40" s="102">
        <v>9530</v>
      </c>
      <c r="K40" s="153">
        <v>0.2</v>
      </c>
      <c r="L40">
        <v>28</v>
      </c>
    </row>
    <row r="41" spans="1:12" ht="12.75" customHeight="1">
      <c r="A41" s="230" t="s">
        <v>439</v>
      </c>
      <c r="B41" s="231"/>
      <c r="C41" s="232"/>
      <c r="D41" s="126">
        <v>46</v>
      </c>
      <c r="E41" s="102">
        <v>765</v>
      </c>
      <c r="F41" s="102">
        <v>746</v>
      </c>
      <c r="G41" s="153">
        <v>2.5</v>
      </c>
      <c r="H41" s="126">
        <v>43</v>
      </c>
      <c r="I41" s="102">
        <v>687</v>
      </c>
      <c r="J41" s="102">
        <v>705</v>
      </c>
      <c r="K41" s="153">
        <v>-2.5</v>
      </c>
      <c r="L41">
        <v>29</v>
      </c>
    </row>
    <row r="42" spans="1:12" ht="12.75" customHeight="1">
      <c r="A42" s="230" t="s">
        <v>440</v>
      </c>
      <c r="B42" s="231"/>
      <c r="C42" s="232"/>
      <c r="D42" s="126">
        <v>225</v>
      </c>
      <c r="E42" s="102">
        <v>5031</v>
      </c>
      <c r="F42" s="102">
        <v>4986</v>
      </c>
      <c r="G42" s="153">
        <v>0.9</v>
      </c>
      <c r="H42" s="126">
        <v>211</v>
      </c>
      <c r="I42" s="102">
        <v>5013</v>
      </c>
      <c r="J42" s="102">
        <v>5112</v>
      </c>
      <c r="K42" s="153">
        <v>-1.9</v>
      </c>
      <c r="L42">
        <v>30</v>
      </c>
    </row>
    <row r="43" spans="1:11" ht="12.75" customHeight="1">
      <c r="A43" s="230" t="s">
        <v>417</v>
      </c>
      <c r="B43" s="231"/>
      <c r="C43" s="232"/>
      <c r="D43" s="127"/>
      <c r="E43" s="32">
        <f>SUM(E31:E42)</f>
        <v>59425</v>
      </c>
      <c r="F43" s="32">
        <f>SUM(F31:F42)</f>
        <v>59129</v>
      </c>
      <c r="G43" s="153">
        <f>((E43-F43)/F43)*100</f>
        <v>0.5006003822151567</v>
      </c>
      <c r="H43" s="127"/>
      <c r="I43" s="32">
        <f>SUM(I31:I42)</f>
        <v>55610</v>
      </c>
      <c r="J43" s="32">
        <f>SUM(J31:J42)</f>
        <v>56029</v>
      </c>
      <c r="K43" s="153">
        <f>((I43-J43)/J43)*100</f>
        <v>-0.7478270181513145</v>
      </c>
    </row>
    <row r="44" spans="1:11" ht="12.75" customHeight="1">
      <c r="A44" s="51" t="s">
        <v>441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0" t="s">
        <v>442</v>
      </c>
      <c r="B45" s="231"/>
      <c r="C45" s="232"/>
      <c r="D45" s="126">
        <v>141</v>
      </c>
      <c r="E45" s="102">
        <v>6071</v>
      </c>
      <c r="F45" s="102">
        <v>5929</v>
      </c>
      <c r="G45" s="153">
        <v>2.4</v>
      </c>
      <c r="H45" s="126">
        <v>163</v>
      </c>
      <c r="I45" s="102">
        <v>5530</v>
      </c>
      <c r="J45" s="102">
        <v>5470</v>
      </c>
      <c r="K45" s="153">
        <v>1.1</v>
      </c>
      <c r="L45">
        <v>31</v>
      </c>
    </row>
    <row r="46" spans="1:12" ht="12.75" customHeight="1">
      <c r="A46" s="230" t="s">
        <v>443</v>
      </c>
      <c r="B46" s="231"/>
      <c r="C46" s="232"/>
      <c r="D46" s="126">
        <v>33</v>
      </c>
      <c r="E46" s="102">
        <v>3348</v>
      </c>
      <c r="F46" s="102">
        <v>3206</v>
      </c>
      <c r="G46" s="153">
        <v>4.4</v>
      </c>
      <c r="H46" s="126">
        <v>33</v>
      </c>
      <c r="I46" s="102">
        <v>2728</v>
      </c>
      <c r="J46" s="102">
        <v>2687</v>
      </c>
      <c r="K46" s="153">
        <v>1.5</v>
      </c>
      <c r="L46">
        <v>32</v>
      </c>
    </row>
    <row r="47" spans="1:12" ht="12.75" customHeight="1">
      <c r="A47" s="230" t="s">
        <v>444</v>
      </c>
      <c r="B47" s="231"/>
      <c r="C47" s="232"/>
      <c r="D47" s="126">
        <v>49</v>
      </c>
      <c r="E47" s="102">
        <v>4235</v>
      </c>
      <c r="F47" s="102">
        <v>4107</v>
      </c>
      <c r="G47" s="153">
        <v>3.1</v>
      </c>
      <c r="H47" s="126">
        <v>48</v>
      </c>
      <c r="I47" s="102">
        <v>4082</v>
      </c>
      <c r="J47" s="102">
        <v>4061</v>
      </c>
      <c r="K47" s="153">
        <v>0.5</v>
      </c>
      <c r="L47">
        <v>33</v>
      </c>
    </row>
    <row r="48" spans="1:12" ht="12.75" customHeight="1">
      <c r="A48" s="230" t="s">
        <v>445</v>
      </c>
      <c r="B48" s="231"/>
      <c r="C48" s="232"/>
      <c r="D48" s="126">
        <v>0</v>
      </c>
      <c r="E48" s="102">
        <v>4156</v>
      </c>
      <c r="F48" s="102">
        <v>4072</v>
      </c>
      <c r="G48" s="153">
        <v>2</v>
      </c>
      <c r="H48" s="126">
        <v>2</v>
      </c>
      <c r="I48" s="102">
        <v>3798</v>
      </c>
      <c r="J48" s="102">
        <v>3784</v>
      </c>
      <c r="K48" s="153">
        <v>0.4</v>
      </c>
      <c r="L48">
        <v>34</v>
      </c>
    </row>
    <row r="49" spans="1:12" ht="12.75" customHeight="1">
      <c r="A49" s="230" t="s">
        <v>446</v>
      </c>
      <c r="B49" s="231"/>
      <c r="C49" s="232"/>
      <c r="D49" s="126">
        <v>81</v>
      </c>
      <c r="E49" s="102">
        <v>3084</v>
      </c>
      <c r="F49" s="102">
        <v>3056</v>
      </c>
      <c r="G49" s="153">
        <v>0.9</v>
      </c>
      <c r="H49" s="126">
        <v>71</v>
      </c>
      <c r="I49" s="102">
        <v>3284</v>
      </c>
      <c r="J49" s="102">
        <v>3265</v>
      </c>
      <c r="K49" s="153">
        <v>0.6</v>
      </c>
      <c r="L49">
        <v>35</v>
      </c>
    </row>
    <row r="50" spans="1:12" ht="12.75" customHeight="1">
      <c r="A50" s="230" t="s">
        <v>447</v>
      </c>
      <c r="B50" s="231"/>
      <c r="C50" s="232"/>
      <c r="D50" s="126">
        <v>85</v>
      </c>
      <c r="E50" s="102">
        <v>3561</v>
      </c>
      <c r="F50" s="102">
        <v>3489</v>
      </c>
      <c r="G50" s="153">
        <v>2.1</v>
      </c>
      <c r="H50" s="126">
        <v>84</v>
      </c>
      <c r="I50" s="102">
        <v>3691</v>
      </c>
      <c r="J50" s="102">
        <v>3725</v>
      </c>
      <c r="K50" s="153">
        <v>-0.9</v>
      </c>
      <c r="L50">
        <v>36</v>
      </c>
    </row>
    <row r="51" spans="1:12" ht="12.75" customHeight="1">
      <c r="A51" s="230" t="s">
        <v>448</v>
      </c>
      <c r="B51" s="231"/>
      <c r="C51" s="232"/>
      <c r="D51" s="126">
        <v>41</v>
      </c>
      <c r="E51" s="102">
        <v>7153</v>
      </c>
      <c r="F51" s="102">
        <v>6836</v>
      </c>
      <c r="G51" s="153">
        <v>4.6</v>
      </c>
      <c r="H51" s="126">
        <v>39</v>
      </c>
      <c r="I51" s="102">
        <v>6416</v>
      </c>
      <c r="J51" s="102">
        <v>6300</v>
      </c>
      <c r="K51" s="153">
        <v>1.8</v>
      </c>
      <c r="L51">
        <v>37</v>
      </c>
    </row>
    <row r="52" spans="1:12" ht="12.75" customHeight="1">
      <c r="A52" s="230" t="s">
        <v>449</v>
      </c>
      <c r="B52" s="231"/>
      <c r="C52" s="232"/>
      <c r="D52" s="126">
        <v>182</v>
      </c>
      <c r="E52" s="102">
        <v>22751</v>
      </c>
      <c r="F52" s="102">
        <v>22330</v>
      </c>
      <c r="G52" s="153">
        <v>1.9</v>
      </c>
      <c r="H52" s="126">
        <v>172</v>
      </c>
      <c r="I52" s="102">
        <v>22721</v>
      </c>
      <c r="J52" s="102">
        <v>22993</v>
      </c>
      <c r="K52" s="153">
        <v>-1.2</v>
      </c>
      <c r="L52">
        <v>38</v>
      </c>
    </row>
    <row r="53" spans="1:11" ht="12.75" customHeight="1">
      <c r="A53" s="230" t="s">
        <v>417</v>
      </c>
      <c r="B53" s="231"/>
      <c r="C53" s="232"/>
      <c r="D53" s="127"/>
      <c r="E53" s="32">
        <f>SUM(E45:E52)</f>
        <v>54359</v>
      </c>
      <c r="F53" s="32">
        <f>SUM(F45:F52)</f>
        <v>53025</v>
      </c>
      <c r="G53" s="153">
        <f>((E53-F53)/F53)*100</f>
        <v>2.515794436586516</v>
      </c>
      <c r="H53" s="127"/>
      <c r="I53" s="32">
        <f>SUM(I45:I52)</f>
        <v>52250</v>
      </c>
      <c r="J53" s="32">
        <f>SUM(J45:J52)</f>
        <v>52285</v>
      </c>
      <c r="K53" s="153">
        <f>((I53-J53)/J53)*100</f>
        <v>-0.06694080520225686</v>
      </c>
    </row>
    <row r="54" spans="1:11" ht="12.75" customHeight="1">
      <c r="A54" s="51" t="s">
        <v>450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0" t="s">
        <v>451</v>
      </c>
      <c r="B55" s="231"/>
      <c r="C55" s="232"/>
      <c r="D55" s="126">
        <v>80</v>
      </c>
      <c r="E55" s="102">
        <v>416</v>
      </c>
      <c r="F55" s="102">
        <v>414</v>
      </c>
      <c r="G55" s="153">
        <v>0.6</v>
      </c>
      <c r="H55" s="126">
        <v>82</v>
      </c>
      <c r="I55" s="102">
        <v>381</v>
      </c>
      <c r="J55" s="102">
        <v>389</v>
      </c>
      <c r="K55" s="153">
        <v>-2.1</v>
      </c>
      <c r="L55">
        <v>39</v>
      </c>
    </row>
    <row r="56" spans="1:12" ht="12.75" customHeight="1">
      <c r="A56" s="230" t="s">
        <v>452</v>
      </c>
      <c r="B56" s="231"/>
      <c r="C56" s="232"/>
      <c r="D56" s="126">
        <v>107</v>
      </c>
      <c r="E56" s="102">
        <v>6102</v>
      </c>
      <c r="F56" s="102">
        <v>5909</v>
      </c>
      <c r="G56" s="153">
        <v>3.3</v>
      </c>
      <c r="H56" s="126">
        <v>119</v>
      </c>
      <c r="I56" s="102">
        <v>5023</v>
      </c>
      <c r="J56" s="102">
        <v>5009</v>
      </c>
      <c r="K56" s="153">
        <v>0.3</v>
      </c>
      <c r="L56">
        <v>40</v>
      </c>
    </row>
    <row r="57" spans="1:12" ht="12.75" customHeight="1">
      <c r="A57" s="230" t="s">
        <v>453</v>
      </c>
      <c r="B57" s="231"/>
      <c r="C57" s="232"/>
      <c r="D57" s="126">
        <v>138</v>
      </c>
      <c r="E57" s="102">
        <v>32425</v>
      </c>
      <c r="F57" s="102">
        <v>32653</v>
      </c>
      <c r="G57" s="153">
        <v>-0.7</v>
      </c>
      <c r="H57" s="126">
        <v>129</v>
      </c>
      <c r="I57" s="102">
        <v>31617</v>
      </c>
      <c r="J57" s="102">
        <v>31892</v>
      </c>
      <c r="K57" s="153">
        <v>-0.9</v>
      </c>
      <c r="L57">
        <v>41</v>
      </c>
    </row>
    <row r="58" spans="1:12" ht="12.75" customHeight="1">
      <c r="A58" s="230" t="s">
        <v>454</v>
      </c>
      <c r="B58" s="231"/>
      <c r="C58" s="232"/>
      <c r="D58" s="126">
        <v>102</v>
      </c>
      <c r="E58" s="102">
        <v>4387</v>
      </c>
      <c r="F58" s="102">
        <v>4440</v>
      </c>
      <c r="G58" s="153">
        <v>-1.2</v>
      </c>
      <c r="H58" s="126">
        <v>100</v>
      </c>
      <c r="I58" s="102">
        <v>3811</v>
      </c>
      <c r="J58" s="102">
        <v>3911</v>
      </c>
      <c r="K58" s="153">
        <v>-2.5</v>
      </c>
      <c r="L58">
        <v>42</v>
      </c>
    </row>
    <row r="59" spans="1:23" ht="12.75" customHeight="1">
      <c r="A59" s="230" t="s">
        <v>455</v>
      </c>
      <c r="B59" s="231"/>
      <c r="C59" s="232"/>
      <c r="D59" s="126">
        <v>64</v>
      </c>
      <c r="E59" s="102">
        <v>830</v>
      </c>
      <c r="F59" s="102">
        <v>818</v>
      </c>
      <c r="G59" s="153">
        <v>1.5</v>
      </c>
      <c r="H59" s="126">
        <v>62</v>
      </c>
      <c r="I59" s="102">
        <v>811</v>
      </c>
      <c r="J59" s="102">
        <v>805</v>
      </c>
      <c r="K59" s="153">
        <v>0.7</v>
      </c>
      <c r="L59">
        <v>43</v>
      </c>
      <c r="P59" s="101"/>
      <c r="Q59" s="101" t="s">
        <v>401</v>
      </c>
      <c r="R59" s="101" t="s">
        <v>402</v>
      </c>
      <c r="S59" s="92" t="s">
        <v>403</v>
      </c>
      <c r="T59" s="101" t="s">
        <v>405</v>
      </c>
      <c r="U59" s="101" t="s">
        <v>406</v>
      </c>
      <c r="V59" s="94" t="s">
        <v>407</v>
      </c>
      <c r="W59" s="63" t="s">
        <v>57</v>
      </c>
    </row>
    <row r="60" spans="1:23" ht="12.75" customHeight="1">
      <c r="A60" s="230" t="s">
        <v>456</v>
      </c>
      <c r="B60" s="231"/>
      <c r="C60" s="232"/>
      <c r="D60" s="126">
        <v>217</v>
      </c>
      <c r="E60" s="102">
        <v>1372</v>
      </c>
      <c r="F60" s="102">
        <v>1316</v>
      </c>
      <c r="G60" s="153">
        <v>4.3</v>
      </c>
      <c r="H60" s="126">
        <v>199</v>
      </c>
      <c r="I60" s="102">
        <v>1383</v>
      </c>
      <c r="J60" s="102">
        <v>1372</v>
      </c>
      <c r="K60" s="153">
        <v>0.8</v>
      </c>
      <c r="L60">
        <v>44</v>
      </c>
      <c r="P60" s="124"/>
      <c r="Q60" s="124">
        <v>273844</v>
      </c>
      <c r="R60" s="124">
        <v>270370</v>
      </c>
      <c r="S60" s="125">
        <v>1.3</v>
      </c>
      <c r="T60" s="124">
        <v>260333</v>
      </c>
      <c r="U60" s="124">
        <v>260474</v>
      </c>
      <c r="V60" s="125">
        <v>-0.1</v>
      </c>
      <c r="W60">
        <v>1</v>
      </c>
    </row>
    <row r="61" spans="1:12" ht="12.75" customHeight="1">
      <c r="A61" s="230" t="s">
        <v>457</v>
      </c>
      <c r="B61" s="231"/>
      <c r="C61" s="232"/>
      <c r="D61" s="126">
        <v>93</v>
      </c>
      <c r="E61" s="102">
        <v>953</v>
      </c>
      <c r="F61" s="102">
        <v>921</v>
      </c>
      <c r="G61" s="153">
        <v>3.5</v>
      </c>
      <c r="H61" s="126">
        <v>93</v>
      </c>
      <c r="I61" s="102">
        <v>945</v>
      </c>
      <c r="J61" s="102">
        <v>958</v>
      </c>
      <c r="K61" s="153">
        <v>-1.3</v>
      </c>
      <c r="L61">
        <v>45</v>
      </c>
    </row>
    <row r="62" spans="1:12" ht="12.75" customHeight="1">
      <c r="A62" s="230" t="s">
        <v>458</v>
      </c>
      <c r="B62" s="231"/>
      <c r="C62" s="232"/>
      <c r="D62" s="126">
        <v>80</v>
      </c>
      <c r="E62" s="102">
        <v>2426</v>
      </c>
      <c r="F62" s="102">
        <v>2406</v>
      </c>
      <c r="G62" s="153">
        <v>0.8</v>
      </c>
      <c r="H62" s="126">
        <v>81</v>
      </c>
      <c r="I62" s="102">
        <v>2288</v>
      </c>
      <c r="J62" s="102">
        <v>2308</v>
      </c>
      <c r="K62" s="153">
        <v>-0.9</v>
      </c>
      <c r="L62">
        <v>46</v>
      </c>
    </row>
    <row r="63" spans="1:12" ht="12.75" customHeight="1">
      <c r="A63" s="230" t="s">
        <v>459</v>
      </c>
      <c r="B63" s="231"/>
      <c r="C63" s="232"/>
      <c r="D63" s="126">
        <v>0</v>
      </c>
      <c r="E63" s="102">
        <v>2237</v>
      </c>
      <c r="F63" s="102">
        <v>2185</v>
      </c>
      <c r="G63" s="153">
        <v>2.4</v>
      </c>
      <c r="H63" s="126">
        <v>0</v>
      </c>
      <c r="I63" s="102">
        <v>2034</v>
      </c>
      <c r="J63" s="102">
        <v>2033</v>
      </c>
      <c r="K63" s="153">
        <v>0</v>
      </c>
      <c r="L63">
        <v>47</v>
      </c>
    </row>
    <row r="64" spans="1:12" ht="12.75" customHeight="1">
      <c r="A64" s="230" t="s">
        <v>460</v>
      </c>
      <c r="B64" s="231"/>
      <c r="C64" s="232"/>
      <c r="D64" s="126">
        <v>163</v>
      </c>
      <c r="E64" s="102">
        <v>2942</v>
      </c>
      <c r="F64" s="102">
        <v>2879</v>
      </c>
      <c r="G64" s="153">
        <v>2.2</v>
      </c>
      <c r="H64" s="126">
        <v>157</v>
      </c>
      <c r="I64" s="102">
        <v>2778</v>
      </c>
      <c r="J64" s="102">
        <v>2782</v>
      </c>
      <c r="K64" s="153">
        <v>-0.1</v>
      </c>
      <c r="L64">
        <v>48</v>
      </c>
    </row>
    <row r="65" spans="1:12" ht="12.75" customHeight="1">
      <c r="A65" s="230" t="s">
        <v>461</v>
      </c>
      <c r="B65" s="231"/>
      <c r="C65" s="232"/>
      <c r="D65" s="126">
        <v>91</v>
      </c>
      <c r="E65" s="102">
        <v>2584</v>
      </c>
      <c r="F65" s="102">
        <v>2502</v>
      </c>
      <c r="G65" s="153">
        <v>3.3</v>
      </c>
      <c r="H65" s="126">
        <v>92</v>
      </c>
      <c r="I65" s="102">
        <v>2515</v>
      </c>
      <c r="J65" s="102">
        <v>2507</v>
      </c>
      <c r="K65" s="153">
        <v>0.3</v>
      </c>
      <c r="L65">
        <v>49</v>
      </c>
    </row>
    <row r="66" spans="1:12" ht="12.75" customHeight="1">
      <c r="A66" s="230" t="s">
        <v>462</v>
      </c>
      <c r="B66" s="231"/>
      <c r="C66" s="232"/>
      <c r="D66" s="126">
        <v>135</v>
      </c>
      <c r="E66" s="102">
        <v>4813</v>
      </c>
      <c r="F66" s="102">
        <v>4731</v>
      </c>
      <c r="G66" s="153">
        <v>1.7</v>
      </c>
      <c r="H66" s="126">
        <v>131</v>
      </c>
      <c r="I66" s="102">
        <v>4811</v>
      </c>
      <c r="J66" s="102">
        <v>4793</v>
      </c>
      <c r="K66" s="153">
        <v>0.4</v>
      </c>
      <c r="L66">
        <v>50</v>
      </c>
    </row>
    <row r="67" spans="1:12" ht="12.75" customHeight="1">
      <c r="A67" s="230" t="s">
        <v>463</v>
      </c>
      <c r="B67" s="231"/>
      <c r="C67" s="232"/>
      <c r="D67" s="126">
        <v>140</v>
      </c>
      <c r="E67" s="102">
        <v>795</v>
      </c>
      <c r="F67" s="102">
        <v>791</v>
      </c>
      <c r="G67" s="153">
        <v>0.5</v>
      </c>
      <c r="H67" s="126">
        <v>142</v>
      </c>
      <c r="I67" s="102">
        <v>770</v>
      </c>
      <c r="J67" s="102">
        <v>794</v>
      </c>
      <c r="K67" s="153">
        <v>-3.1</v>
      </c>
      <c r="L67">
        <v>51</v>
      </c>
    </row>
    <row r="68" spans="1:11" ht="12.75" customHeight="1">
      <c r="A68" s="230" t="s">
        <v>417</v>
      </c>
      <c r="B68" s="231"/>
      <c r="C68" s="232"/>
      <c r="D68" s="30"/>
      <c r="E68" s="32">
        <f>SUM(E55:E67)</f>
        <v>62282</v>
      </c>
      <c r="F68" s="32">
        <f>SUM(F55:F67)</f>
        <v>61965</v>
      </c>
      <c r="G68" s="153">
        <f>((E68-F68)/F68)*100</f>
        <v>0.5115791172436053</v>
      </c>
      <c r="H68" s="30"/>
      <c r="I68" s="32">
        <f>SUM(I55:I67)</f>
        <v>59167</v>
      </c>
      <c r="J68" s="32">
        <f>SUM(J55:J67)</f>
        <v>59553</v>
      </c>
      <c r="K68" s="153">
        <f>((I68-J68)/J68)*100</f>
        <v>-0.6481621412859134</v>
      </c>
    </row>
    <row r="69" spans="1:12" ht="12.75" customHeight="1" hidden="1">
      <c r="A69" s="46"/>
      <c r="B69" s="122"/>
      <c r="C69" s="123"/>
      <c r="D69" s="101" t="s">
        <v>400</v>
      </c>
      <c r="E69" s="101" t="s">
        <v>401</v>
      </c>
      <c r="F69" s="101" t="s">
        <v>402</v>
      </c>
      <c r="G69" s="154" t="s">
        <v>403</v>
      </c>
      <c r="H69" s="101" t="s">
        <v>404</v>
      </c>
      <c r="I69" s="101" t="s">
        <v>405</v>
      </c>
      <c r="J69" s="101" t="s">
        <v>406</v>
      </c>
      <c r="K69" s="155" t="s">
        <v>407</v>
      </c>
      <c r="L69" s="63" t="s">
        <v>57</v>
      </c>
    </row>
    <row r="70" spans="1:12" ht="12.75" customHeight="1">
      <c r="A70" s="227" t="s">
        <v>464</v>
      </c>
      <c r="B70" s="228"/>
      <c r="C70" s="229"/>
      <c r="D70" s="32">
        <f>SUM(D9:D68)</f>
        <v>5425</v>
      </c>
      <c r="E70" s="32">
        <f>Q60</f>
        <v>273844</v>
      </c>
      <c r="F70" s="32">
        <f>R60</f>
        <v>270370</v>
      </c>
      <c r="G70" s="153">
        <f>S60</f>
        <v>1.3</v>
      </c>
      <c r="H70" s="32">
        <f>SUM(H9:H68)</f>
        <v>5333</v>
      </c>
      <c r="I70" s="32">
        <f>T60</f>
        <v>260333</v>
      </c>
      <c r="J70" s="32">
        <f>U60</f>
        <v>260474</v>
      </c>
      <c r="K70" s="153">
        <f>V60</f>
        <v>-0.1</v>
      </c>
      <c r="L70">
        <v>1</v>
      </c>
    </row>
    <row r="71" spans="1:11" ht="12.75" customHeight="1">
      <c r="A71" s="258" t="s">
        <v>468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469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3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20" ht="12.75">
      <c r="A1" s="23"/>
      <c r="B1" s="24"/>
      <c r="C1" s="108"/>
      <c r="D1" s="24"/>
      <c r="E1" s="24" t="s">
        <v>470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60" t="s">
        <v>471</v>
      </c>
      <c r="B2" s="26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62" t="s">
        <v>58</v>
      </c>
      <c r="B3" s="263"/>
      <c r="C3" s="109" t="s">
        <v>472</v>
      </c>
      <c r="D3" s="46"/>
      <c r="E3" s="262" t="s">
        <v>71</v>
      </c>
      <c r="F3" s="263"/>
      <c r="G3" s="109" t="s">
        <v>472</v>
      </c>
      <c r="H3" s="46"/>
      <c r="I3" s="262" t="s">
        <v>84</v>
      </c>
      <c r="J3" s="263"/>
      <c r="K3" s="109" t="s">
        <v>472</v>
      </c>
      <c r="L3" s="46"/>
      <c r="M3" s="262" t="s">
        <v>473</v>
      </c>
      <c r="N3" s="263"/>
      <c r="O3" s="109" t="s">
        <v>472</v>
      </c>
      <c r="P3" s="46"/>
      <c r="Q3" s="262" t="s">
        <v>133</v>
      </c>
      <c r="R3" s="263"/>
      <c r="S3" s="109" t="s">
        <v>472</v>
      </c>
      <c r="T3" s="54"/>
    </row>
    <row r="4" spans="1:20" ht="12.75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.75" hidden="1">
      <c r="A5" s="29"/>
      <c r="B5" s="72" t="s">
        <v>474</v>
      </c>
      <c r="C5" s="110" t="s">
        <v>475</v>
      </c>
      <c r="D5" s="29" t="s">
        <v>57</v>
      </c>
      <c r="E5" s="29"/>
      <c r="F5" s="29" t="s">
        <v>474</v>
      </c>
      <c r="G5" s="110" t="s">
        <v>475</v>
      </c>
      <c r="H5" s="29" t="s">
        <v>57</v>
      </c>
      <c r="I5" s="29"/>
      <c r="J5" s="29" t="s">
        <v>474</v>
      </c>
      <c r="K5" s="110" t="s">
        <v>475</v>
      </c>
      <c r="L5" s="29" t="s">
        <v>57</v>
      </c>
      <c r="M5" s="29"/>
      <c r="N5" s="29" t="s">
        <v>474</v>
      </c>
      <c r="O5" s="110" t="s">
        <v>475</v>
      </c>
      <c r="P5" s="29" t="s">
        <v>57</v>
      </c>
      <c r="Q5" s="29"/>
      <c r="R5" s="29" t="s">
        <v>474</v>
      </c>
      <c r="S5" s="110" t="s">
        <v>475</v>
      </c>
      <c r="T5" s="55" t="s">
        <v>57</v>
      </c>
    </row>
    <row r="6" spans="1:20" ht="12.75">
      <c r="A6" s="29" t="s">
        <v>476</v>
      </c>
      <c r="B6" s="30">
        <v>18378</v>
      </c>
      <c r="C6" s="110">
        <v>1.9</v>
      </c>
      <c r="D6" s="29">
        <v>1</v>
      </c>
      <c r="E6" s="29" t="s">
        <v>476</v>
      </c>
      <c r="F6" s="30">
        <v>27072</v>
      </c>
      <c r="G6" s="110">
        <v>2.1</v>
      </c>
      <c r="H6" s="29">
        <v>1</v>
      </c>
      <c r="I6" s="29" t="s">
        <v>476</v>
      </c>
      <c r="J6" s="30">
        <v>24901</v>
      </c>
      <c r="K6" s="110">
        <v>1.1</v>
      </c>
      <c r="L6" s="29">
        <v>1</v>
      </c>
      <c r="M6" s="29" t="s">
        <v>476</v>
      </c>
      <c r="N6" s="30">
        <v>70351</v>
      </c>
      <c r="O6" s="110">
        <v>1.7</v>
      </c>
      <c r="P6" s="29">
        <v>1</v>
      </c>
      <c r="Q6" s="29" t="s">
        <v>476</v>
      </c>
      <c r="R6" s="30">
        <v>244736</v>
      </c>
      <c r="S6" s="110">
        <v>0.9</v>
      </c>
      <c r="T6" s="29">
        <v>1</v>
      </c>
    </row>
    <row r="7" spans="1:20" ht="12.75">
      <c r="A7" s="29" t="s">
        <v>477</v>
      </c>
      <c r="B7" s="30">
        <v>16860</v>
      </c>
      <c r="C7" s="110">
        <v>1.8</v>
      </c>
      <c r="D7" s="29">
        <v>2</v>
      </c>
      <c r="E7" s="29" t="s">
        <v>477</v>
      </c>
      <c r="F7" s="30">
        <v>25682</v>
      </c>
      <c r="G7" s="110">
        <v>2.1</v>
      </c>
      <c r="H7" s="29">
        <v>2</v>
      </c>
      <c r="I7" s="29" t="s">
        <v>477</v>
      </c>
      <c r="J7" s="30">
        <v>22958</v>
      </c>
      <c r="K7" s="110">
        <v>1.2</v>
      </c>
      <c r="L7" s="29">
        <v>2</v>
      </c>
      <c r="M7" s="29" t="s">
        <v>477</v>
      </c>
      <c r="N7" s="30">
        <v>65500</v>
      </c>
      <c r="O7" s="110">
        <v>1.7</v>
      </c>
      <c r="P7" s="29">
        <v>2</v>
      </c>
      <c r="Q7" s="29" t="s">
        <v>477</v>
      </c>
      <c r="R7" s="30">
        <v>227759</v>
      </c>
      <c r="S7" s="110">
        <v>0.9</v>
      </c>
      <c r="T7" s="29">
        <v>2</v>
      </c>
    </row>
    <row r="8" spans="1:20" ht="13.5" thickBot="1">
      <c r="A8" s="137" t="s">
        <v>478</v>
      </c>
      <c r="B8" s="138">
        <v>20755</v>
      </c>
      <c r="C8" s="139">
        <v>1.9</v>
      </c>
      <c r="D8" s="137">
        <v>3</v>
      </c>
      <c r="E8" s="137" t="s">
        <v>478</v>
      </c>
      <c r="F8" s="138">
        <v>30867</v>
      </c>
      <c r="G8" s="139">
        <v>2</v>
      </c>
      <c r="H8" s="137">
        <v>3</v>
      </c>
      <c r="I8" s="137" t="s">
        <v>478</v>
      </c>
      <c r="J8" s="138">
        <v>28069</v>
      </c>
      <c r="K8" s="139">
        <v>1.2</v>
      </c>
      <c r="L8" s="137">
        <v>3</v>
      </c>
      <c r="M8" s="137" t="s">
        <v>478</v>
      </c>
      <c r="N8" s="138">
        <v>79690</v>
      </c>
      <c r="O8" s="139">
        <v>1.7</v>
      </c>
      <c r="P8" s="137">
        <v>3</v>
      </c>
      <c r="Q8" s="137" t="s">
        <v>478</v>
      </c>
      <c r="R8" s="138">
        <v>270705</v>
      </c>
      <c r="S8" s="139">
        <v>0.9</v>
      </c>
      <c r="T8" s="29">
        <v>3</v>
      </c>
    </row>
    <row r="9" spans="1:20" ht="12.75">
      <c r="A9" s="140" t="s">
        <v>479</v>
      </c>
      <c r="B9" s="141">
        <v>55992</v>
      </c>
      <c r="C9" s="142">
        <v>1.8</v>
      </c>
      <c r="D9" s="140">
        <v>4</v>
      </c>
      <c r="E9" s="140" t="s">
        <v>479</v>
      </c>
      <c r="F9" s="141">
        <v>83621</v>
      </c>
      <c r="G9" s="142">
        <v>2.1</v>
      </c>
      <c r="H9" s="140">
        <v>4</v>
      </c>
      <c r="I9" s="140" t="s">
        <v>479</v>
      </c>
      <c r="J9" s="141">
        <v>75928</v>
      </c>
      <c r="K9" s="142">
        <v>1.2</v>
      </c>
      <c r="L9" s="140">
        <v>4</v>
      </c>
      <c r="M9" s="140" t="s">
        <v>479</v>
      </c>
      <c r="N9" s="141">
        <v>215542</v>
      </c>
      <c r="O9" s="142">
        <v>1.7</v>
      </c>
      <c r="P9" s="140">
        <v>4</v>
      </c>
      <c r="Q9" s="140" t="s">
        <v>479</v>
      </c>
      <c r="R9" s="141">
        <v>743201</v>
      </c>
      <c r="S9" s="142">
        <v>0.9</v>
      </c>
      <c r="T9" s="33">
        <v>4</v>
      </c>
    </row>
    <row r="10" spans="1:20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.75">
      <c r="A12" s="29" t="s">
        <v>480</v>
      </c>
      <c r="B12" s="30">
        <v>21466</v>
      </c>
      <c r="C12" s="110">
        <v>1.9</v>
      </c>
      <c r="D12" s="29">
        <v>5</v>
      </c>
      <c r="E12" s="29" t="s">
        <v>480</v>
      </c>
      <c r="F12" s="30">
        <v>31251</v>
      </c>
      <c r="G12" s="110">
        <v>1.9</v>
      </c>
      <c r="H12" s="29">
        <v>5</v>
      </c>
      <c r="I12" s="29" t="s">
        <v>480</v>
      </c>
      <c r="J12" s="30">
        <v>29243</v>
      </c>
      <c r="K12" s="110">
        <v>1.1</v>
      </c>
      <c r="L12" s="29">
        <v>5</v>
      </c>
      <c r="M12" s="29" t="s">
        <v>480</v>
      </c>
      <c r="N12" s="30">
        <v>81961</v>
      </c>
      <c r="O12" s="110">
        <v>1.6</v>
      </c>
      <c r="P12" s="29">
        <v>5</v>
      </c>
      <c r="Q12" s="29" t="s">
        <v>480</v>
      </c>
      <c r="R12" s="30">
        <v>275127</v>
      </c>
      <c r="S12" s="110">
        <v>0.8</v>
      </c>
      <c r="T12" s="29">
        <v>5</v>
      </c>
    </row>
    <row r="13" spans="1:20" ht="12.75">
      <c r="A13" s="29" t="s">
        <v>481</v>
      </c>
      <c r="B13" s="30">
        <v>22762</v>
      </c>
      <c r="C13" s="110">
        <v>1.8</v>
      </c>
      <c r="D13" s="29">
        <v>6</v>
      </c>
      <c r="E13" s="29" t="s">
        <v>481</v>
      </c>
      <c r="F13" s="30">
        <v>33288</v>
      </c>
      <c r="G13" s="110">
        <v>1.8</v>
      </c>
      <c r="H13" s="29">
        <v>6</v>
      </c>
      <c r="I13" s="29" t="s">
        <v>481</v>
      </c>
      <c r="J13" s="30">
        <v>30562</v>
      </c>
      <c r="K13" s="110">
        <v>1.2</v>
      </c>
      <c r="L13" s="29">
        <v>6</v>
      </c>
      <c r="M13" s="29" t="s">
        <v>481</v>
      </c>
      <c r="N13" s="30">
        <v>86612</v>
      </c>
      <c r="O13" s="110">
        <v>1.6</v>
      </c>
      <c r="P13" s="29">
        <v>6</v>
      </c>
      <c r="Q13" s="29" t="s">
        <v>481</v>
      </c>
      <c r="R13" s="30">
        <v>283713</v>
      </c>
      <c r="S13" s="110">
        <v>0.9</v>
      </c>
      <c r="T13" s="29">
        <v>6</v>
      </c>
    </row>
    <row r="14" spans="1:20" ht="13.5" thickBot="1">
      <c r="A14" s="137" t="s">
        <v>482</v>
      </c>
      <c r="B14" s="138">
        <v>22868</v>
      </c>
      <c r="C14" s="139">
        <v>1.9</v>
      </c>
      <c r="D14" s="137">
        <v>7</v>
      </c>
      <c r="E14" s="137" t="s">
        <v>482</v>
      </c>
      <c r="F14" s="138">
        <v>33817</v>
      </c>
      <c r="G14" s="139">
        <v>1.8</v>
      </c>
      <c r="H14" s="137">
        <v>7</v>
      </c>
      <c r="I14" s="137" t="s">
        <v>482</v>
      </c>
      <c r="J14" s="138">
        <v>30742</v>
      </c>
      <c r="K14" s="139">
        <v>1</v>
      </c>
      <c r="L14" s="137">
        <v>7</v>
      </c>
      <c r="M14" s="137" t="s">
        <v>482</v>
      </c>
      <c r="N14" s="138">
        <v>87427</v>
      </c>
      <c r="O14" s="139">
        <v>1.5</v>
      </c>
      <c r="P14" s="137">
        <v>7</v>
      </c>
      <c r="Q14" s="137" t="s">
        <v>482</v>
      </c>
      <c r="R14" s="138">
        <v>282648</v>
      </c>
      <c r="S14" s="139">
        <v>0.8</v>
      </c>
      <c r="T14" s="29">
        <v>7</v>
      </c>
    </row>
    <row r="15" spans="1:20" ht="12.75">
      <c r="A15" s="140" t="s">
        <v>483</v>
      </c>
      <c r="B15" s="141">
        <v>67097</v>
      </c>
      <c r="C15" s="142">
        <v>1.9</v>
      </c>
      <c r="D15" s="140">
        <v>8</v>
      </c>
      <c r="E15" s="140" t="s">
        <v>483</v>
      </c>
      <c r="F15" s="141">
        <v>98356</v>
      </c>
      <c r="G15" s="142">
        <v>1.8</v>
      </c>
      <c r="H15" s="140">
        <v>8</v>
      </c>
      <c r="I15" s="140" t="s">
        <v>483</v>
      </c>
      <c r="J15" s="141">
        <v>90547</v>
      </c>
      <c r="K15" s="142">
        <v>1.1</v>
      </c>
      <c r="L15" s="140">
        <v>8</v>
      </c>
      <c r="M15" s="140" t="s">
        <v>483</v>
      </c>
      <c r="N15" s="141">
        <v>256000</v>
      </c>
      <c r="O15" s="142">
        <v>1.6</v>
      </c>
      <c r="P15" s="140">
        <v>8</v>
      </c>
      <c r="Q15" s="140" t="s">
        <v>483</v>
      </c>
      <c r="R15" s="141">
        <v>841489</v>
      </c>
      <c r="S15" s="142">
        <v>0.8</v>
      </c>
      <c r="T15" s="33">
        <v>8</v>
      </c>
    </row>
    <row r="16" spans="1:20" ht="12.75">
      <c r="A16" s="29" t="s">
        <v>484</v>
      </c>
      <c r="B16" s="30">
        <v>123089</v>
      </c>
      <c r="C16" s="110">
        <v>1.9</v>
      </c>
      <c r="D16" s="29">
        <v>9</v>
      </c>
      <c r="E16" s="29" t="s">
        <v>484</v>
      </c>
      <c r="F16" s="30">
        <v>181978</v>
      </c>
      <c r="G16" s="110">
        <v>1.9</v>
      </c>
      <c r="H16" s="29">
        <v>9</v>
      </c>
      <c r="I16" s="29" t="s">
        <v>484</v>
      </c>
      <c r="J16" s="30">
        <v>166475</v>
      </c>
      <c r="K16" s="110">
        <v>1.1</v>
      </c>
      <c r="L16" s="29">
        <v>9</v>
      </c>
      <c r="M16" s="29" t="s">
        <v>484</v>
      </c>
      <c r="N16" s="30">
        <v>471542</v>
      </c>
      <c r="O16" s="110">
        <v>1.6</v>
      </c>
      <c r="P16" s="29">
        <v>9</v>
      </c>
      <c r="Q16" s="29" t="s">
        <v>484</v>
      </c>
      <c r="R16" s="30">
        <v>1584690</v>
      </c>
      <c r="S16" s="110">
        <v>0.9</v>
      </c>
      <c r="T16" s="29">
        <v>9</v>
      </c>
    </row>
    <row r="17" spans="1:20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.75">
      <c r="A19" s="29" t="s">
        <v>485</v>
      </c>
      <c r="B19" s="30">
        <v>25145</v>
      </c>
      <c r="C19" s="110">
        <v>1.9</v>
      </c>
      <c r="D19" s="29">
        <v>10</v>
      </c>
      <c r="E19" s="29" t="s">
        <v>485</v>
      </c>
      <c r="F19" s="30">
        <v>36127</v>
      </c>
      <c r="G19" s="110">
        <v>1.8</v>
      </c>
      <c r="H19" s="29">
        <v>10</v>
      </c>
      <c r="I19" s="29" t="s">
        <v>485</v>
      </c>
      <c r="J19" s="30">
        <v>32128</v>
      </c>
      <c r="K19" s="110">
        <v>1</v>
      </c>
      <c r="L19" s="29">
        <v>10</v>
      </c>
      <c r="M19" s="29" t="s">
        <v>485</v>
      </c>
      <c r="N19" s="30">
        <v>93400</v>
      </c>
      <c r="O19" s="110">
        <v>1.6</v>
      </c>
      <c r="P19" s="29">
        <v>10</v>
      </c>
      <c r="Q19" s="29" t="s">
        <v>485</v>
      </c>
      <c r="R19" s="30">
        <v>290989</v>
      </c>
      <c r="S19" s="110">
        <v>0.8</v>
      </c>
      <c r="T19" s="29">
        <v>10</v>
      </c>
    </row>
    <row r="20" spans="1:20" ht="12.75">
      <c r="A20" s="29" t="s">
        <v>486</v>
      </c>
      <c r="B20" s="30">
        <v>23845</v>
      </c>
      <c r="C20" s="110">
        <v>1.9</v>
      </c>
      <c r="D20" s="29">
        <v>11</v>
      </c>
      <c r="E20" s="29" t="s">
        <v>486</v>
      </c>
      <c r="F20" s="30">
        <v>34782</v>
      </c>
      <c r="G20" s="110">
        <v>1.8</v>
      </c>
      <c r="H20" s="29">
        <v>11</v>
      </c>
      <c r="I20" s="29" t="s">
        <v>486</v>
      </c>
      <c r="J20" s="30">
        <v>31044</v>
      </c>
      <c r="K20" s="110">
        <v>1</v>
      </c>
      <c r="L20" s="29">
        <v>11</v>
      </c>
      <c r="M20" s="29" t="s">
        <v>486</v>
      </c>
      <c r="N20" s="30">
        <v>89671</v>
      </c>
      <c r="O20" s="110">
        <v>1.5</v>
      </c>
      <c r="P20" s="29">
        <v>11</v>
      </c>
      <c r="Q20" s="29" t="s">
        <v>486</v>
      </c>
      <c r="R20" s="30">
        <v>284989</v>
      </c>
      <c r="S20" s="110">
        <v>0.9</v>
      </c>
      <c r="T20" s="29">
        <v>11</v>
      </c>
    </row>
    <row r="21" spans="1:20" ht="13.5" thickBot="1">
      <c r="A21" s="137" t="s">
        <v>487</v>
      </c>
      <c r="B21" s="138">
        <v>21286</v>
      </c>
      <c r="C21" s="139">
        <v>1.8</v>
      </c>
      <c r="D21" s="137">
        <v>12</v>
      </c>
      <c r="E21" s="137" t="s">
        <v>487</v>
      </c>
      <c r="F21" s="138">
        <v>32284</v>
      </c>
      <c r="G21" s="139">
        <v>1.8</v>
      </c>
      <c r="H21" s="137">
        <v>12</v>
      </c>
      <c r="I21" s="137" t="s">
        <v>487</v>
      </c>
      <c r="J21" s="138">
        <v>28675</v>
      </c>
      <c r="K21" s="139">
        <v>1</v>
      </c>
      <c r="L21" s="137">
        <v>12</v>
      </c>
      <c r="M21" s="137" t="s">
        <v>487</v>
      </c>
      <c r="N21" s="138">
        <v>82245</v>
      </c>
      <c r="O21" s="139">
        <v>1.5</v>
      </c>
      <c r="P21" s="137">
        <v>12</v>
      </c>
      <c r="Q21" s="137" t="s">
        <v>487</v>
      </c>
      <c r="R21" s="138">
        <v>267434</v>
      </c>
      <c r="S21" s="139">
        <v>0.8</v>
      </c>
      <c r="T21" s="29">
        <v>12</v>
      </c>
    </row>
    <row r="22" spans="1:20" ht="12.75">
      <c r="A22" s="140" t="s">
        <v>488</v>
      </c>
      <c r="B22" s="141">
        <v>70276</v>
      </c>
      <c r="C22" s="142">
        <v>1.8</v>
      </c>
      <c r="D22" s="140">
        <v>13</v>
      </c>
      <c r="E22" s="140" t="s">
        <v>488</v>
      </c>
      <c r="F22" s="141">
        <v>103194</v>
      </c>
      <c r="G22" s="142">
        <v>1.8</v>
      </c>
      <c r="H22" s="140">
        <v>13</v>
      </c>
      <c r="I22" s="140" t="s">
        <v>488</v>
      </c>
      <c r="J22" s="141">
        <v>91847</v>
      </c>
      <c r="K22" s="142">
        <v>1</v>
      </c>
      <c r="L22" s="140">
        <v>13</v>
      </c>
      <c r="M22" s="140" t="s">
        <v>488</v>
      </c>
      <c r="N22" s="141">
        <v>265316</v>
      </c>
      <c r="O22" s="142">
        <v>1.5</v>
      </c>
      <c r="P22" s="140">
        <v>13</v>
      </c>
      <c r="Q22" s="140" t="s">
        <v>488</v>
      </c>
      <c r="R22" s="141">
        <v>843412</v>
      </c>
      <c r="S22" s="142">
        <v>0.8</v>
      </c>
      <c r="T22" s="33">
        <v>13</v>
      </c>
    </row>
    <row r="23" spans="1:20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.75">
      <c r="A25" s="29" t="s">
        <v>489</v>
      </c>
      <c r="B25" s="30">
        <v>22126</v>
      </c>
      <c r="C25" s="110">
        <v>1.9</v>
      </c>
      <c r="D25" s="29">
        <v>14</v>
      </c>
      <c r="E25" s="29" t="s">
        <v>489</v>
      </c>
      <c r="F25" s="30">
        <v>33499</v>
      </c>
      <c r="G25" s="110">
        <v>2</v>
      </c>
      <c r="H25" s="29">
        <v>14</v>
      </c>
      <c r="I25" s="29" t="s">
        <v>489</v>
      </c>
      <c r="J25" s="30">
        <v>29950</v>
      </c>
      <c r="K25" s="110">
        <v>1.1</v>
      </c>
      <c r="L25" s="29">
        <v>14</v>
      </c>
      <c r="M25" s="29" t="s">
        <v>489</v>
      </c>
      <c r="N25" s="30">
        <v>85575</v>
      </c>
      <c r="O25" s="110">
        <v>1.7</v>
      </c>
      <c r="P25" s="29">
        <v>14</v>
      </c>
      <c r="Q25" s="29" t="s">
        <v>489</v>
      </c>
      <c r="R25" s="30">
        <v>281382</v>
      </c>
      <c r="S25" s="110">
        <v>0.9</v>
      </c>
      <c r="T25" s="29">
        <v>14</v>
      </c>
    </row>
    <row r="26" spans="1:20" ht="12.75">
      <c r="A26" s="29" t="s">
        <v>490</v>
      </c>
      <c r="B26" s="30">
        <v>20747</v>
      </c>
      <c r="C26" s="110">
        <v>1.9</v>
      </c>
      <c r="D26" s="29">
        <v>15</v>
      </c>
      <c r="E26" s="29" t="s">
        <v>490</v>
      </c>
      <c r="F26" s="30">
        <v>30277</v>
      </c>
      <c r="G26" s="110">
        <v>2</v>
      </c>
      <c r="H26" s="29">
        <v>15</v>
      </c>
      <c r="I26" s="29" t="s">
        <v>490</v>
      </c>
      <c r="J26" s="30">
        <v>26662</v>
      </c>
      <c r="K26" s="110">
        <v>1.2</v>
      </c>
      <c r="L26" s="29">
        <v>15</v>
      </c>
      <c r="M26" s="29" t="s">
        <v>490</v>
      </c>
      <c r="N26" s="30">
        <v>77687</v>
      </c>
      <c r="O26" s="110">
        <v>1.7</v>
      </c>
      <c r="P26" s="29">
        <v>15</v>
      </c>
      <c r="Q26" s="29" t="s">
        <v>490</v>
      </c>
      <c r="R26" s="30">
        <v>260473</v>
      </c>
      <c r="S26" s="110">
        <v>0.9</v>
      </c>
      <c r="T26" s="29">
        <v>15</v>
      </c>
    </row>
    <row r="27" spans="1:20" ht="13.5" thickBot="1">
      <c r="A27" s="137" t="s">
        <v>491</v>
      </c>
      <c r="B27" s="138">
        <v>21002</v>
      </c>
      <c r="C27" s="139">
        <v>1.9</v>
      </c>
      <c r="D27" s="137">
        <v>16</v>
      </c>
      <c r="E27" s="137" t="s">
        <v>491</v>
      </c>
      <c r="F27" s="138">
        <v>30583</v>
      </c>
      <c r="G27" s="139">
        <v>2</v>
      </c>
      <c r="H27" s="137">
        <v>16</v>
      </c>
      <c r="I27" s="137" t="s">
        <v>491</v>
      </c>
      <c r="J27" s="138">
        <v>27097</v>
      </c>
      <c r="K27" s="139">
        <v>1.3</v>
      </c>
      <c r="L27" s="137">
        <v>16</v>
      </c>
      <c r="M27" s="137" t="s">
        <v>491</v>
      </c>
      <c r="N27" s="138">
        <v>78682</v>
      </c>
      <c r="O27" s="139">
        <v>1.7</v>
      </c>
      <c r="P27" s="137">
        <v>16</v>
      </c>
      <c r="Q27" s="137" t="s">
        <v>491</v>
      </c>
      <c r="R27" s="138">
        <v>270370</v>
      </c>
      <c r="S27" s="139">
        <v>0.9</v>
      </c>
      <c r="T27" s="29">
        <v>16</v>
      </c>
    </row>
    <row r="28" spans="1:20" ht="12.75">
      <c r="A28" s="140" t="s">
        <v>492</v>
      </c>
      <c r="B28" s="141">
        <v>63875</v>
      </c>
      <c r="C28" s="142">
        <v>1.9</v>
      </c>
      <c r="D28" s="140">
        <v>17</v>
      </c>
      <c r="E28" s="140" t="s">
        <v>492</v>
      </c>
      <c r="F28" s="141">
        <v>94360</v>
      </c>
      <c r="G28" s="142">
        <v>2</v>
      </c>
      <c r="H28" s="140">
        <v>17</v>
      </c>
      <c r="I28" s="140" t="s">
        <v>492</v>
      </c>
      <c r="J28" s="141">
        <v>83709</v>
      </c>
      <c r="K28" s="142">
        <v>1.2</v>
      </c>
      <c r="L28" s="140">
        <v>17</v>
      </c>
      <c r="M28" s="140" t="s">
        <v>492</v>
      </c>
      <c r="N28" s="141">
        <v>241944</v>
      </c>
      <c r="O28" s="142">
        <v>1.7</v>
      </c>
      <c r="P28" s="140">
        <v>17</v>
      </c>
      <c r="Q28" s="140" t="s">
        <v>492</v>
      </c>
      <c r="R28" s="141">
        <v>812225</v>
      </c>
      <c r="S28" s="142">
        <v>0.9</v>
      </c>
      <c r="T28" s="33">
        <v>17</v>
      </c>
    </row>
    <row r="29" spans="1:20" ht="12.75">
      <c r="A29" s="29" t="s">
        <v>493</v>
      </c>
      <c r="B29" s="30">
        <v>134151</v>
      </c>
      <c r="C29" s="110">
        <v>1.9</v>
      </c>
      <c r="D29" s="29">
        <v>18</v>
      </c>
      <c r="E29" s="29" t="s">
        <v>493</v>
      </c>
      <c r="F29" s="30">
        <v>197554</v>
      </c>
      <c r="G29" s="110">
        <v>1.9</v>
      </c>
      <c r="H29" s="29">
        <v>18</v>
      </c>
      <c r="I29" s="29" t="s">
        <v>493</v>
      </c>
      <c r="J29" s="30">
        <v>175556</v>
      </c>
      <c r="K29" s="110">
        <v>1.1</v>
      </c>
      <c r="L29" s="29">
        <v>18</v>
      </c>
      <c r="M29" s="29" t="s">
        <v>493</v>
      </c>
      <c r="N29" s="30">
        <v>507260</v>
      </c>
      <c r="O29" s="110">
        <v>1.6</v>
      </c>
      <c r="P29" s="29">
        <v>18</v>
      </c>
      <c r="Q29" s="29" t="s">
        <v>493</v>
      </c>
      <c r="R29" s="30">
        <v>1655637</v>
      </c>
      <c r="S29" s="110">
        <v>0.9</v>
      </c>
      <c r="T29" s="29">
        <v>18</v>
      </c>
    </row>
    <row r="30" spans="1:20" ht="12.75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257240</v>
      </c>
      <c r="C32" s="145">
        <v>1.9</v>
      </c>
      <c r="D32" s="143">
        <v>19</v>
      </c>
      <c r="E32" s="143" t="s">
        <v>31</v>
      </c>
      <c r="F32" s="144">
        <v>379531</v>
      </c>
      <c r="G32" s="145">
        <v>1.9</v>
      </c>
      <c r="H32" s="143">
        <v>19</v>
      </c>
      <c r="I32" s="143" t="s">
        <v>31</v>
      </c>
      <c r="J32" s="144">
        <v>342031</v>
      </c>
      <c r="K32" s="145">
        <v>1.1</v>
      </c>
      <c r="L32" s="143">
        <v>19</v>
      </c>
      <c r="M32" s="143" t="s">
        <v>31</v>
      </c>
      <c r="N32" s="144">
        <v>978802</v>
      </c>
      <c r="O32" s="145">
        <v>1.6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494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472</v>
      </c>
      <c r="D35" s="46"/>
      <c r="E35" s="57" t="s">
        <v>71</v>
      </c>
      <c r="F35" s="87"/>
      <c r="G35" s="109" t="s">
        <v>472</v>
      </c>
      <c r="H35" s="46"/>
      <c r="I35" s="56" t="s">
        <v>84</v>
      </c>
      <c r="J35" s="88"/>
      <c r="K35" s="109" t="s">
        <v>472</v>
      </c>
      <c r="L35" s="46"/>
      <c r="M35" s="56" t="s">
        <v>473</v>
      </c>
      <c r="N35" s="88"/>
      <c r="O35" s="109" t="s">
        <v>472</v>
      </c>
      <c r="P35" s="46"/>
      <c r="Q35" s="56" t="s">
        <v>133</v>
      </c>
      <c r="R35" s="88"/>
      <c r="S35" s="109" t="s">
        <v>472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476</v>
      </c>
      <c r="B37" s="30">
        <v>18734</v>
      </c>
      <c r="C37" s="110">
        <v>1.9</v>
      </c>
      <c r="D37" s="29">
        <v>20</v>
      </c>
      <c r="E37" s="29" t="s">
        <v>476</v>
      </c>
      <c r="F37" s="30">
        <v>27615</v>
      </c>
      <c r="G37" s="110">
        <v>2</v>
      </c>
      <c r="H37" s="29">
        <v>20</v>
      </c>
      <c r="I37" s="29" t="s">
        <v>476</v>
      </c>
      <c r="J37" s="30">
        <v>25101</v>
      </c>
      <c r="K37" s="110">
        <v>0.8</v>
      </c>
      <c r="L37" s="29">
        <v>20</v>
      </c>
      <c r="M37" s="29" t="s">
        <v>476</v>
      </c>
      <c r="N37" s="30">
        <v>71450</v>
      </c>
      <c r="O37" s="110">
        <v>1.6</v>
      </c>
      <c r="P37" s="29">
        <v>20</v>
      </c>
      <c r="Q37" s="29" t="s">
        <v>476</v>
      </c>
      <c r="R37" s="30">
        <v>248395</v>
      </c>
      <c r="S37" s="110">
        <v>1.5</v>
      </c>
      <c r="T37" s="29">
        <v>20</v>
      </c>
    </row>
    <row r="38" spans="1:20" ht="12.75">
      <c r="A38" s="29" t="s">
        <v>477</v>
      </c>
      <c r="B38" s="30">
        <v>16851</v>
      </c>
      <c r="C38" s="110">
        <v>0</v>
      </c>
      <c r="D38" s="29">
        <v>21</v>
      </c>
      <c r="E38" s="29" t="s">
        <v>477</v>
      </c>
      <c r="F38" s="30">
        <v>25662</v>
      </c>
      <c r="G38" s="110">
        <v>-0.1</v>
      </c>
      <c r="H38" s="29">
        <v>21</v>
      </c>
      <c r="I38" s="29" t="s">
        <v>477</v>
      </c>
      <c r="J38" s="30">
        <v>22764</v>
      </c>
      <c r="K38" s="110">
        <v>-0.8</v>
      </c>
      <c r="L38" s="29">
        <v>21</v>
      </c>
      <c r="M38" s="29" t="s">
        <v>477</v>
      </c>
      <c r="N38" s="30">
        <v>65277</v>
      </c>
      <c r="O38" s="110">
        <v>-0.3</v>
      </c>
      <c r="P38" s="29">
        <v>21</v>
      </c>
      <c r="Q38" s="29" t="s">
        <v>477</v>
      </c>
      <c r="R38" s="30">
        <v>226799</v>
      </c>
      <c r="S38" s="110">
        <v>-0.4</v>
      </c>
      <c r="T38" s="29">
        <v>21</v>
      </c>
    </row>
    <row r="39" spans="1:20" ht="13.5" thickBot="1">
      <c r="A39" s="137" t="s">
        <v>478</v>
      </c>
      <c r="B39" s="138">
        <v>20939</v>
      </c>
      <c r="C39" s="139">
        <v>0.9</v>
      </c>
      <c r="D39" s="137">
        <v>22</v>
      </c>
      <c r="E39" s="137" t="s">
        <v>478</v>
      </c>
      <c r="F39" s="138">
        <v>31012</v>
      </c>
      <c r="G39" s="139">
        <v>0.5</v>
      </c>
      <c r="H39" s="137">
        <v>22</v>
      </c>
      <c r="I39" s="137" t="s">
        <v>478</v>
      </c>
      <c r="J39" s="138">
        <v>27977</v>
      </c>
      <c r="K39" s="139">
        <v>-0.3</v>
      </c>
      <c r="L39" s="137">
        <v>22</v>
      </c>
      <c r="M39" s="137" t="s">
        <v>478</v>
      </c>
      <c r="N39" s="138">
        <v>79928</v>
      </c>
      <c r="O39" s="139">
        <v>0.3</v>
      </c>
      <c r="P39" s="137">
        <v>22</v>
      </c>
      <c r="Q39" s="137" t="s">
        <v>478</v>
      </c>
      <c r="R39" s="138">
        <v>271668</v>
      </c>
      <c r="S39" s="139">
        <v>0.4</v>
      </c>
      <c r="T39" s="29">
        <v>22</v>
      </c>
    </row>
    <row r="40" spans="1:20" ht="12.75">
      <c r="A40" s="140" t="s">
        <v>479</v>
      </c>
      <c r="B40" s="141">
        <v>56524</v>
      </c>
      <c r="C40" s="142">
        <v>1</v>
      </c>
      <c r="D40" s="140">
        <v>23</v>
      </c>
      <c r="E40" s="140" t="s">
        <v>479</v>
      </c>
      <c r="F40" s="141">
        <v>84289</v>
      </c>
      <c r="G40" s="142">
        <v>0.8</v>
      </c>
      <c r="H40" s="140">
        <v>23</v>
      </c>
      <c r="I40" s="140" t="s">
        <v>479</v>
      </c>
      <c r="J40" s="141">
        <v>75842</v>
      </c>
      <c r="K40" s="142">
        <v>-0.1</v>
      </c>
      <c r="L40" s="140">
        <v>23</v>
      </c>
      <c r="M40" s="140" t="s">
        <v>479</v>
      </c>
      <c r="N40" s="141">
        <v>216655</v>
      </c>
      <c r="O40" s="142">
        <v>0.5</v>
      </c>
      <c r="P40" s="140">
        <v>23</v>
      </c>
      <c r="Q40" s="140" t="s">
        <v>479</v>
      </c>
      <c r="R40" s="141">
        <v>746861</v>
      </c>
      <c r="S40" s="142">
        <v>0.5</v>
      </c>
      <c r="T40" s="33">
        <v>23</v>
      </c>
    </row>
    <row r="41" spans="1:20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.75">
      <c r="A43" s="29" t="s">
        <v>480</v>
      </c>
      <c r="B43" s="30">
        <v>22075</v>
      </c>
      <c r="C43" s="110">
        <v>2.8</v>
      </c>
      <c r="D43" s="29">
        <v>24</v>
      </c>
      <c r="E43" s="29" t="s">
        <v>480</v>
      </c>
      <c r="F43" s="30">
        <v>32269</v>
      </c>
      <c r="G43" s="110">
        <v>3.3</v>
      </c>
      <c r="H43" s="29">
        <v>24</v>
      </c>
      <c r="I43" s="29" t="s">
        <v>480</v>
      </c>
      <c r="J43" s="30">
        <v>30050</v>
      </c>
      <c r="K43" s="110">
        <v>2.8</v>
      </c>
      <c r="L43" s="29">
        <v>24</v>
      </c>
      <c r="M43" s="29" t="s">
        <v>480</v>
      </c>
      <c r="N43" s="30">
        <v>84394</v>
      </c>
      <c r="O43" s="110">
        <v>3</v>
      </c>
      <c r="P43" s="29">
        <v>24</v>
      </c>
      <c r="Q43" s="29" t="s">
        <v>480</v>
      </c>
      <c r="R43" s="30">
        <v>281646</v>
      </c>
      <c r="S43" s="110">
        <v>2.4</v>
      </c>
      <c r="T43" s="29">
        <v>24</v>
      </c>
    </row>
    <row r="44" spans="1:20" ht="12.75">
      <c r="A44" s="29" t="s">
        <v>481</v>
      </c>
      <c r="B44" s="30">
        <v>23167</v>
      </c>
      <c r="C44" s="110">
        <v>1.8</v>
      </c>
      <c r="D44" s="29">
        <v>25</v>
      </c>
      <c r="E44" s="29" t="s">
        <v>481</v>
      </c>
      <c r="F44" s="30">
        <v>33645</v>
      </c>
      <c r="G44" s="110">
        <v>1.1</v>
      </c>
      <c r="H44" s="29">
        <v>25</v>
      </c>
      <c r="I44" s="29" t="s">
        <v>481</v>
      </c>
      <c r="J44" s="30">
        <v>30687</v>
      </c>
      <c r="K44" s="110">
        <v>0.4</v>
      </c>
      <c r="L44" s="29">
        <v>25</v>
      </c>
      <c r="M44" s="29" t="s">
        <v>481</v>
      </c>
      <c r="N44" s="30">
        <v>87500</v>
      </c>
      <c r="O44" s="110">
        <v>1</v>
      </c>
      <c r="P44" s="29">
        <v>25</v>
      </c>
      <c r="Q44" s="29" t="s">
        <v>481</v>
      </c>
      <c r="R44" s="30">
        <v>286269</v>
      </c>
      <c r="S44" s="110">
        <v>0.9</v>
      </c>
      <c r="T44" s="29">
        <v>25</v>
      </c>
    </row>
    <row r="45" spans="1:20" ht="13.5" thickBot="1">
      <c r="A45" s="137" t="s">
        <v>482</v>
      </c>
      <c r="B45" s="138">
        <v>23002</v>
      </c>
      <c r="C45" s="139">
        <v>0.6</v>
      </c>
      <c r="D45" s="137">
        <v>26</v>
      </c>
      <c r="E45" s="137" t="s">
        <v>482</v>
      </c>
      <c r="F45" s="138">
        <v>33858</v>
      </c>
      <c r="G45" s="139">
        <v>0.1</v>
      </c>
      <c r="H45" s="137">
        <v>26</v>
      </c>
      <c r="I45" s="137" t="s">
        <v>482</v>
      </c>
      <c r="J45" s="138">
        <v>30525</v>
      </c>
      <c r="K45" s="139">
        <v>-0.7</v>
      </c>
      <c r="L45" s="137">
        <v>26</v>
      </c>
      <c r="M45" s="137" t="s">
        <v>482</v>
      </c>
      <c r="N45" s="138">
        <v>87384</v>
      </c>
      <c r="O45" s="139">
        <v>0</v>
      </c>
      <c r="P45" s="137">
        <v>26</v>
      </c>
      <c r="Q45" s="137" t="s">
        <v>482</v>
      </c>
      <c r="R45" s="138">
        <v>281345</v>
      </c>
      <c r="S45" s="139">
        <v>-0.5</v>
      </c>
      <c r="T45" s="29">
        <v>26</v>
      </c>
    </row>
    <row r="46" spans="1:20" ht="12.75">
      <c r="A46" s="140" t="s">
        <v>483</v>
      </c>
      <c r="B46" s="141">
        <v>68244</v>
      </c>
      <c r="C46" s="142">
        <v>1.7</v>
      </c>
      <c r="D46" s="140">
        <v>27</v>
      </c>
      <c r="E46" s="140" t="s">
        <v>483</v>
      </c>
      <c r="F46" s="141">
        <v>99772</v>
      </c>
      <c r="G46" s="142">
        <v>1.4</v>
      </c>
      <c r="H46" s="140">
        <v>27</v>
      </c>
      <c r="I46" s="140" t="s">
        <v>483</v>
      </c>
      <c r="J46" s="141">
        <v>91261</v>
      </c>
      <c r="K46" s="142">
        <v>0.8</v>
      </c>
      <c r="L46" s="140">
        <v>27</v>
      </c>
      <c r="M46" s="140" t="s">
        <v>483</v>
      </c>
      <c r="N46" s="141">
        <v>259278</v>
      </c>
      <c r="O46" s="142">
        <v>1.3</v>
      </c>
      <c r="P46" s="140">
        <v>27</v>
      </c>
      <c r="Q46" s="140" t="s">
        <v>483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484</v>
      </c>
      <c r="B47" s="30">
        <v>124768</v>
      </c>
      <c r="C47" s="110">
        <v>1.4</v>
      </c>
      <c r="D47" s="29">
        <v>28</v>
      </c>
      <c r="E47" s="29" t="s">
        <v>484</v>
      </c>
      <c r="F47" s="30">
        <v>184061</v>
      </c>
      <c r="G47" s="110">
        <v>1.1</v>
      </c>
      <c r="H47" s="29">
        <v>28</v>
      </c>
      <c r="I47" s="29" t="s">
        <v>484</v>
      </c>
      <c r="J47" s="30">
        <v>167104</v>
      </c>
      <c r="K47" s="110">
        <v>0.4</v>
      </c>
      <c r="L47" s="29">
        <v>28</v>
      </c>
      <c r="M47" s="29" t="s">
        <v>484</v>
      </c>
      <c r="N47" s="30">
        <v>475933</v>
      </c>
      <c r="O47" s="110">
        <v>0.9</v>
      </c>
      <c r="P47" s="29">
        <v>28</v>
      </c>
      <c r="Q47" s="29" t="s">
        <v>484</v>
      </c>
      <c r="R47" s="30">
        <v>1596121</v>
      </c>
      <c r="S47" s="110">
        <v>0.7</v>
      </c>
      <c r="T47" s="29">
        <v>28</v>
      </c>
    </row>
    <row r="48" spans="1:20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.75">
      <c r="A50" s="29" t="s">
        <v>485</v>
      </c>
      <c r="B50" s="30">
        <v>25417</v>
      </c>
      <c r="C50" s="110">
        <v>1.1</v>
      </c>
      <c r="D50" s="29">
        <v>29</v>
      </c>
      <c r="E50" s="29" t="s">
        <v>485</v>
      </c>
      <c r="F50" s="30">
        <v>36666</v>
      </c>
      <c r="G50" s="110">
        <v>1.5</v>
      </c>
      <c r="H50" s="29">
        <v>29</v>
      </c>
      <c r="I50" s="29" t="s">
        <v>485</v>
      </c>
      <c r="J50" s="30">
        <v>32732</v>
      </c>
      <c r="K50" s="110">
        <v>1.9</v>
      </c>
      <c r="L50" s="29">
        <v>29</v>
      </c>
      <c r="M50" s="29" t="s">
        <v>485</v>
      </c>
      <c r="N50" s="30">
        <v>94815</v>
      </c>
      <c r="O50" s="110">
        <v>1.5</v>
      </c>
      <c r="P50" s="29">
        <v>29</v>
      </c>
      <c r="Q50" s="29" t="s">
        <v>485</v>
      </c>
      <c r="R50" s="30">
        <v>295744</v>
      </c>
      <c r="S50" s="110">
        <v>1.6</v>
      </c>
      <c r="T50" s="29">
        <v>29</v>
      </c>
    </row>
    <row r="51" spans="1:20" ht="12.75">
      <c r="A51" s="29" t="s">
        <v>486</v>
      </c>
      <c r="B51" s="30">
        <v>24192</v>
      </c>
      <c r="C51" s="110">
        <v>1.5</v>
      </c>
      <c r="D51" s="29">
        <v>30</v>
      </c>
      <c r="E51" s="29" t="s">
        <v>486</v>
      </c>
      <c r="F51" s="30">
        <v>35215</v>
      </c>
      <c r="G51" s="110">
        <v>1.2</v>
      </c>
      <c r="H51" s="29">
        <v>30</v>
      </c>
      <c r="I51" s="29" t="s">
        <v>486</v>
      </c>
      <c r="J51" s="30">
        <v>31380</v>
      </c>
      <c r="K51" s="110">
        <v>1.1</v>
      </c>
      <c r="L51" s="29">
        <v>30</v>
      </c>
      <c r="M51" s="29" t="s">
        <v>486</v>
      </c>
      <c r="N51" s="30">
        <v>90787</v>
      </c>
      <c r="O51" s="110">
        <v>1.2</v>
      </c>
      <c r="P51" s="29">
        <v>30</v>
      </c>
      <c r="Q51" s="29" t="s">
        <v>486</v>
      </c>
      <c r="R51" s="30">
        <v>286857</v>
      </c>
      <c r="S51" s="110">
        <v>0.7</v>
      </c>
      <c r="T51" s="29">
        <v>30</v>
      </c>
    </row>
    <row r="52" spans="1:20" ht="13.5" thickBot="1">
      <c r="A52" s="137" t="s">
        <v>487</v>
      </c>
      <c r="B52" s="138">
        <v>21482</v>
      </c>
      <c r="C52" s="139">
        <v>0.9</v>
      </c>
      <c r="D52" s="137">
        <v>31</v>
      </c>
      <c r="E52" s="137" t="s">
        <v>487</v>
      </c>
      <c r="F52" s="138">
        <v>32912</v>
      </c>
      <c r="G52" s="139">
        <v>1.9</v>
      </c>
      <c r="H52" s="137">
        <v>31</v>
      </c>
      <c r="I52" s="137" t="s">
        <v>487</v>
      </c>
      <c r="J52" s="138">
        <v>29248</v>
      </c>
      <c r="K52" s="139">
        <v>2</v>
      </c>
      <c r="L52" s="137">
        <v>31</v>
      </c>
      <c r="M52" s="137" t="s">
        <v>487</v>
      </c>
      <c r="N52" s="138">
        <v>83642</v>
      </c>
      <c r="O52" s="139">
        <v>1.7</v>
      </c>
      <c r="P52" s="137">
        <v>31</v>
      </c>
      <c r="Q52" s="137" t="s">
        <v>487</v>
      </c>
      <c r="R52" s="138">
        <v>271986</v>
      </c>
      <c r="S52" s="139">
        <v>1.7</v>
      </c>
      <c r="T52" s="29">
        <v>31</v>
      </c>
    </row>
    <row r="53" spans="1:20" ht="12.75">
      <c r="A53" s="140" t="s">
        <v>488</v>
      </c>
      <c r="B53" s="141">
        <v>71091</v>
      </c>
      <c r="C53" s="142">
        <v>1.2</v>
      </c>
      <c r="D53" s="140">
        <v>32</v>
      </c>
      <c r="E53" s="140" t="s">
        <v>488</v>
      </c>
      <c r="F53" s="141">
        <v>104792</v>
      </c>
      <c r="G53" s="142">
        <v>1.5</v>
      </c>
      <c r="H53" s="140">
        <v>32</v>
      </c>
      <c r="I53" s="140" t="s">
        <v>488</v>
      </c>
      <c r="J53" s="141">
        <v>93361</v>
      </c>
      <c r="K53" s="142">
        <v>1.6</v>
      </c>
      <c r="L53" s="140">
        <v>32</v>
      </c>
      <c r="M53" s="140" t="s">
        <v>488</v>
      </c>
      <c r="N53" s="141">
        <v>269244</v>
      </c>
      <c r="O53" s="142">
        <v>1.5</v>
      </c>
      <c r="P53" s="140">
        <v>32</v>
      </c>
      <c r="Q53" s="140" t="s">
        <v>488</v>
      </c>
      <c r="R53" s="141">
        <v>854587</v>
      </c>
      <c r="S53" s="142">
        <v>1.3</v>
      </c>
      <c r="T53" s="33">
        <v>32</v>
      </c>
    </row>
    <row r="54" spans="1:20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.75">
      <c r="A56" s="29" t="s">
        <v>489</v>
      </c>
      <c r="B56" s="30">
        <v>22406</v>
      </c>
      <c r="C56" s="110">
        <v>1.3</v>
      </c>
      <c r="D56" s="29">
        <v>33</v>
      </c>
      <c r="E56" s="29" t="s">
        <v>489</v>
      </c>
      <c r="F56" s="30">
        <v>33957</v>
      </c>
      <c r="G56" s="110">
        <v>1.4</v>
      </c>
      <c r="H56" s="29">
        <v>33</v>
      </c>
      <c r="I56" s="29" t="s">
        <v>489</v>
      </c>
      <c r="J56" s="30">
        <v>30402</v>
      </c>
      <c r="K56" s="110">
        <v>1.5</v>
      </c>
      <c r="L56" s="29">
        <v>33</v>
      </c>
      <c r="M56" s="29" t="s">
        <v>489</v>
      </c>
      <c r="N56" s="30">
        <v>86765</v>
      </c>
      <c r="O56" s="110">
        <v>1.4</v>
      </c>
      <c r="P56" s="29">
        <v>33</v>
      </c>
      <c r="Q56" s="29" t="s">
        <v>489</v>
      </c>
      <c r="R56" s="30">
        <v>284203</v>
      </c>
      <c r="S56" s="110">
        <v>1</v>
      </c>
      <c r="T56" s="29">
        <v>33</v>
      </c>
    </row>
    <row r="57" spans="1:20" ht="12.75">
      <c r="A57" s="29" t="s">
        <v>490</v>
      </c>
      <c r="B57" s="30">
        <v>20452</v>
      </c>
      <c r="C57" s="110">
        <v>-1.4</v>
      </c>
      <c r="D57" s="29">
        <v>34</v>
      </c>
      <c r="E57" s="29" t="s">
        <v>490</v>
      </c>
      <c r="F57" s="30">
        <v>30302</v>
      </c>
      <c r="G57" s="110">
        <v>0.1</v>
      </c>
      <c r="H57" s="29">
        <v>34</v>
      </c>
      <c r="I57" s="29" t="s">
        <v>490</v>
      </c>
      <c r="J57" s="30">
        <v>26809</v>
      </c>
      <c r="K57" s="110">
        <v>0.6</v>
      </c>
      <c r="L57" s="29">
        <v>34</v>
      </c>
      <c r="M57" s="29" t="s">
        <v>490</v>
      </c>
      <c r="N57" s="30">
        <v>77563</v>
      </c>
      <c r="O57" s="110">
        <v>-0.2</v>
      </c>
      <c r="P57" s="29">
        <v>34</v>
      </c>
      <c r="Q57" s="29" t="s">
        <v>490</v>
      </c>
      <c r="R57" s="30">
        <v>260333</v>
      </c>
      <c r="S57" s="110">
        <v>-0.1</v>
      </c>
      <c r="T57" s="29">
        <v>34</v>
      </c>
    </row>
    <row r="58" spans="1:20" ht="13.5" thickBot="1">
      <c r="A58" s="137" t="s">
        <v>491</v>
      </c>
      <c r="B58" s="138">
        <v>21654</v>
      </c>
      <c r="C58" s="139">
        <v>3.1</v>
      </c>
      <c r="D58" s="137">
        <v>35</v>
      </c>
      <c r="E58" s="137" t="s">
        <v>491</v>
      </c>
      <c r="F58" s="138">
        <v>31257</v>
      </c>
      <c r="G58" s="139">
        <v>2.2</v>
      </c>
      <c r="H58" s="137">
        <v>35</v>
      </c>
      <c r="I58" s="137" t="s">
        <v>491</v>
      </c>
      <c r="J58" s="138">
        <v>27483</v>
      </c>
      <c r="K58" s="139">
        <v>1.4</v>
      </c>
      <c r="L58" s="137">
        <v>35</v>
      </c>
      <c r="M58" s="137" t="s">
        <v>491</v>
      </c>
      <c r="N58" s="138">
        <v>80395</v>
      </c>
      <c r="O58" s="139">
        <v>2.2</v>
      </c>
      <c r="P58" s="137">
        <v>35</v>
      </c>
      <c r="Q58" s="137" t="s">
        <v>491</v>
      </c>
      <c r="R58" s="138">
        <v>273844</v>
      </c>
      <c r="S58" s="139">
        <v>1.3</v>
      </c>
      <c r="T58" s="29">
        <v>35</v>
      </c>
    </row>
    <row r="59" spans="1:20" ht="12.75">
      <c r="A59" s="140" t="s">
        <v>492</v>
      </c>
      <c r="B59" s="141">
        <v>64512</v>
      </c>
      <c r="C59" s="142">
        <v>1</v>
      </c>
      <c r="D59" s="140">
        <v>36</v>
      </c>
      <c r="E59" s="140" t="s">
        <v>492</v>
      </c>
      <c r="F59" s="141">
        <v>95516</v>
      </c>
      <c r="G59" s="142">
        <v>1.2</v>
      </c>
      <c r="H59" s="140">
        <v>36</v>
      </c>
      <c r="I59" s="140" t="s">
        <v>492</v>
      </c>
      <c r="J59" s="141">
        <v>84694</v>
      </c>
      <c r="K59" s="142">
        <v>1.2</v>
      </c>
      <c r="L59" s="140">
        <v>36</v>
      </c>
      <c r="M59" s="140" t="s">
        <v>492</v>
      </c>
      <c r="N59" s="141">
        <v>244723</v>
      </c>
      <c r="O59" s="142">
        <v>1.1</v>
      </c>
      <c r="P59" s="140">
        <v>36</v>
      </c>
      <c r="Q59" s="140" t="s">
        <v>492</v>
      </c>
      <c r="R59" s="141">
        <v>818380</v>
      </c>
      <c r="S59" s="142">
        <v>0.8</v>
      </c>
      <c r="T59" s="33">
        <v>36</v>
      </c>
    </row>
    <row r="60" spans="1:20" ht="12.75">
      <c r="A60" s="29" t="s">
        <v>493</v>
      </c>
      <c r="B60" s="30">
        <v>135603</v>
      </c>
      <c r="C60" s="110">
        <v>1.1</v>
      </c>
      <c r="D60" s="29">
        <v>37</v>
      </c>
      <c r="E60" s="29" t="s">
        <v>493</v>
      </c>
      <c r="F60" s="30">
        <v>200308</v>
      </c>
      <c r="G60" s="110">
        <v>1.4</v>
      </c>
      <c r="H60" s="29">
        <v>37</v>
      </c>
      <c r="I60" s="29" t="s">
        <v>493</v>
      </c>
      <c r="J60" s="30">
        <v>178055</v>
      </c>
      <c r="K60" s="110">
        <v>1.4</v>
      </c>
      <c r="L60" s="29">
        <v>37</v>
      </c>
      <c r="M60" s="29" t="s">
        <v>493</v>
      </c>
      <c r="N60" s="30">
        <v>513967</v>
      </c>
      <c r="O60" s="110">
        <v>1.3</v>
      </c>
      <c r="P60" s="29">
        <v>37</v>
      </c>
      <c r="Q60" s="29" t="s">
        <v>493</v>
      </c>
      <c r="R60" s="30">
        <v>1672967</v>
      </c>
      <c r="S60" s="110">
        <v>1</v>
      </c>
      <c r="T60" s="29">
        <v>37</v>
      </c>
    </row>
    <row r="61" spans="1:20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260372</v>
      </c>
      <c r="C63" s="145">
        <v>1.2</v>
      </c>
      <c r="D63" s="143">
        <v>38</v>
      </c>
      <c r="E63" s="143" t="s">
        <v>31</v>
      </c>
      <c r="F63" s="144">
        <v>384369</v>
      </c>
      <c r="G63" s="145">
        <v>1.3</v>
      </c>
      <c r="H63" s="143">
        <v>38</v>
      </c>
      <c r="I63" s="143" t="s">
        <v>31</v>
      </c>
      <c r="J63" s="144">
        <v>345159</v>
      </c>
      <c r="K63" s="145">
        <v>0.9</v>
      </c>
      <c r="L63" s="143">
        <v>38</v>
      </c>
      <c r="M63" s="143" t="s">
        <v>31</v>
      </c>
      <c r="N63" s="144">
        <v>989900</v>
      </c>
      <c r="O63" s="145">
        <v>1.1</v>
      </c>
      <c r="P63" s="143">
        <v>38</v>
      </c>
      <c r="Q63" s="143" t="s">
        <v>31</v>
      </c>
      <c r="R63" s="144">
        <v>3269088</v>
      </c>
      <c r="S63" s="145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3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5" ht="12.75">
      <c r="A1" s="16"/>
      <c r="E1" t="s">
        <v>495</v>
      </c>
    </row>
    <row r="2" spans="1:19" ht="12.75" customHeight="1">
      <c r="A2" s="227" t="s">
        <v>471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95</v>
      </c>
      <c r="B3" s="263"/>
      <c r="C3" s="109" t="s">
        <v>472</v>
      </c>
      <c r="D3" s="46"/>
      <c r="E3" s="262" t="s">
        <v>108</v>
      </c>
      <c r="F3" s="263"/>
      <c r="G3" s="109" t="s">
        <v>472</v>
      </c>
      <c r="H3" s="46"/>
      <c r="I3" s="262" t="s">
        <v>121</v>
      </c>
      <c r="J3" s="263"/>
      <c r="K3" s="109" t="s">
        <v>472</v>
      </c>
      <c r="L3" s="46"/>
      <c r="M3" s="262" t="s">
        <v>496</v>
      </c>
      <c r="N3" s="263"/>
      <c r="O3" s="109" t="s">
        <v>472</v>
      </c>
      <c r="P3" s="46"/>
      <c r="Q3" s="262" t="s">
        <v>133</v>
      </c>
      <c r="R3" s="263"/>
      <c r="S3" s="109" t="s">
        <v>472</v>
      </c>
    </row>
    <row r="4" spans="1:19" ht="12.75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.75" hidden="1">
      <c r="A5" s="29"/>
      <c r="B5" s="29" t="s">
        <v>474</v>
      </c>
      <c r="C5" s="110" t="s">
        <v>475</v>
      </c>
      <c r="D5" s="29" t="s">
        <v>57</v>
      </c>
      <c r="E5" s="29"/>
      <c r="F5" s="29" t="s">
        <v>474</v>
      </c>
      <c r="G5" s="110" t="s">
        <v>475</v>
      </c>
      <c r="H5" s="29" t="s">
        <v>57</v>
      </c>
      <c r="I5" s="29"/>
      <c r="J5" s="29" t="s">
        <v>474</v>
      </c>
      <c r="K5" s="110" t="s">
        <v>475</v>
      </c>
      <c r="L5" s="29" t="s">
        <v>57</v>
      </c>
      <c r="M5" s="29"/>
      <c r="N5" s="29" t="s">
        <v>474</v>
      </c>
      <c r="O5" s="110" t="s">
        <v>475</v>
      </c>
      <c r="P5" s="29" t="s">
        <v>57</v>
      </c>
      <c r="Q5" s="29"/>
      <c r="R5" s="29" t="s">
        <v>474</v>
      </c>
      <c r="S5" s="110" t="s">
        <v>475</v>
      </c>
      <c r="T5" s="62" t="s">
        <v>57</v>
      </c>
    </row>
    <row r="6" spans="1:20" ht="12.75">
      <c r="A6" s="29" t="s">
        <v>476</v>
      </c>
      <c r="B6" s="30">
        <v>43552</v>
      </c>
      <c r="C6" s="110">
        <v>0.8</v>
      </c>
      <c r="D6" s="29">
        <v>1</v>
      </c>
      <c r="E6" s="29" t="s">
        <v>476</v>
      </c>
      <c r="F6" s="30">
        <v>89287</v>
      </c>
      <c r="G6" s="110">
        <v>0.9</v>
      </c>
      <c r="H6" s="29">
        <v>1</v>
      </c>
      <c r="I6" s="29" t="s">
        <v>476</v>
      </c>
      <c r="J6" s="30">
        <v>41546</v>
      </c>
      <c r="K6" s="110">
        <v>-0.4</v>
      </c>
      <c r="L6" s="29">
        <v>1</v>
      </c>
      <c r="M6" s="29" t="s">
        <v>476</v>
      </c>
      <c r="N6" s="30">
        <v>174385</v>
      </c>
      <c r="O6" s="110">
        <v>0.6</v>
      </c>
      <c r="P6" s="29">
        <v>1</v>
      </c>
      <c r="Q6" s="29" t="s">
        <v>476</v>
      </c>
      <c r="R6" s="30">
        <v>244736</v>
      </c>
      <c r="S6" s="110">
        <v>0.9</v>
      </c>
      <c r="T6" s="29">
        <v>1</v>
      </c>
    </row>
    <row r="7" spans="1:20" ht="12.75">
      <c r="A7" s="29" t="s">
        <v>477</v>
      </c>
      <c r="B7" s="30">
        <v>40115</v>
      </c>
      <c r="C7" s="110">
        <v>0.7</v>
      </c>
      <c r="D7" s="29">
        <v>2</v>
      </c>
      <c r="E7" s="29" t="s">
        <v>477</v>
      </c>
      <c r="F7" s="30">
        <v>83575</v>
      </c>
      <c r="G7" s="110">
        <v>1</v>
      </c>
      <c r="H7" s="29">
        <v>2</v>
      </c>
      <c r="I7" s="29" t="s">
        <v>477</v>
      </c>
      <c r="J7" s="30">
        <v>38569</v>
      </c>
      <c r="K7" s="110">
        <v>-0.2</v>
      </c>
      <c r="L7" s="29">
        <v>2</v>
      </c>
      <c r="M7" s="29" t="s">
        <v>477</v>
      </c>
      <c r="N7" s="30">
        <v>162259</v>
      </c>
      <c r="O7" s="110">
        <v>0.6</v>
      </c>
      <c r="P7" s="29">
        <v>2</v>
      </c>
      <c r="Q7" s="29" t="s">
        <v>477</v>
      </c>
      <c r="R7" s="30">
        <v>227759</v>
      </c>
      <c r="S7" s="110">
        <v>0.9</v>
      </c>
      <c r="T7" s="29">
        <v>2</v>
      </c>
    </row>
    <row r="8" spans="1:20" ht="13.5" thickBot="1">
      <c r="A8" s="29" t="s">
        <v>478</v>
      </c>
      <c r="B8" s="30">
        <v>47801</v>
      </c>
      <c r="C8" s="110">
        <v>0.7</v>
      </c>
      <c r="D8" s="29">
        <v>3</v>
      </c>
      <c r="E8" s="29" t="s">
        <v>478</v>
      </c>
      <c r="F8" s="30">
        <v>97815</v>
      </c>
      <c r="G8" s="110">
        <v>0.9</v>
      </c>
      <c r="H8" s="29">
        <v>3</v>
      </c>
      <c r="I8" s="29" t="s">
        <v>478</v>
      </c>
      <c r="J8" s="30">
        <v>45399</v>
      </c>
      <c r="K8" s="110">
        <v>-0.4</v>
      </c>
      <c r="L8" s="29">
        <v>3</v>
      </c>
      <c r="M8" s="29" t="s">
        <v>478</v>
      </c>
      <c r="N8" s="30">
        <v>191015</v>
      </c>
      <c r="O8" s="110">
        <v>0.5</v>
      </c>
      <c r="P8" s="29">
        <v>3</v>
      </c>
      <c r="Q8" s="29" t="s">
        <v>478</v>
      </c>
      <c r="R8" s="30">
        <v>270705</v>
      </c>
      <c r="S8" s="110">
        <v>0.9</v>
      </c>
      <c r="T8" s="29">
        <v>3</v>
      </c>
    </row>
    <row r="9" spans="1:20" ht="12.75">
      <c r="A9" s="140" t="s">
        <v>479</v>
      </c>
      <c r="B9" s="141">
        <v>131468</v>
      </c>
      <c r="C9" s="142">
        <v>0.7</v>
      </c>
      <c r="D9" s="140">
        <v>4</v>
      </c>
      <c r="E9" s="140" t="s">
        <v>479</v>
      </c>
      <c r="F9" s="141">
        <v>270677</v>
      </c>
      <c r="G9" s="142">
        <v>0.9</v>
      </c>
      <c r="H9" s="140">
        <v>4</v>
      </c>
      <c r="I9" s="140" t="s">
        <v>479</v>
      </c>
      <c r="J9" s="141">
        <v>125514</v>
      </c>
      <c r="K9" s="142">
        <v>-0.3</v>
      </c>
      <c r="L9" s="140">
        <v>4</v>
      </c>
      <c r="M9" s="140" t="s">
        <v>479</v>
      </c>
      <c r="N9" s="141">
        <v>527659</v>
      </c>
      <c r="O9" s="142">
        <v>0.6</v>
      </c>
      <c r="P9" s="140">
        <v>4</v>
      </c>
      <c r="Q9" s="140" t="s">
        <v>479</v>
      </c>
      <c r="R9" s="141">
        <v>743201</v>
      </c>
      <c r="S9" s="142">
        <v>0.9</v>
      </c>
      <c r="T9" s="33">
        <v>4</v>
      </c>
    </row>
    <row r="10" spans="1:23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.75">
      <c r="A12" s="29" t="s">
        <v>480</v>
      </c>
      <c r="B12" s="30">
        <v>48094</v>
      </c>
      <c r="C12" s="110">
        <v>0.7</v>
      </c>
      <c r="D12" s="29">
        <v>5</v>
      </c>
      <c r="E12" s="29" t="s">
        <v>480</v>
      </c>
      <c r="F12" s="30">
        <v>98739</v>
      </c>
      <c r="G12" s="110">
        <v>0.8</v>
      </c>
      <c r="H12" s="29">
        <v>5</v>
      </c>
      <c r="I12" s="29" t="s">
        <v>480</v>
      </c>
      <c r="J12" s="30">
        <v>46333</v>
      </c>
      <c r="K12" s="110">
        <v>-0.3</v>
      </c>
      <c r="L12" s="29">
        <v>5</v>
      </c>
      <c r="M12" s="29" t="s">
        <v>480</v>
      </c>
      <c r="N12" s="30">
        <v>193166</v>
      </c>
      <c r="O12" s="110">
        <v>0.5</v>
      </c>
      <c r="P12" s="29">
        <v>5</v>
      </c>
      <c r="Q12" s="29" t="s">
        <v>480</v>
      </c>
      <c r="R12" s="30">
        <v>275127</v>
      </c>
      <c r="S12" s="110">
        <v>0.8</v>
      </c>
      <c r="T12" s="29">
        <v>5</v>
      </c>
    </row>
    <row r="13" spans="1:20" ht="12.75">
      <c r="A13" s="29" t="s">
        <v>481</v>
      </c>
      <c r="B13" s="30">
        <v>49952</v>
      </c>
      <c r="C13" s="110">
        <v>0.7</v>
      </c>
      <c r="D13" s="29">
        <v>6</v>
      </c>
      <c r="E13" s="29" t="s">
        <v>481</v>
      </c>
      <c r="F13" s="30">
        <v>100055</v>
      </c>
      <c r="G13" s="110">
        <v>0.9</v>
      </c>
      <c r="H13" s="29">
        <v>6</v>
      </c>
      <c r="I13" s="29" t="s">
        <v>481</v>
      </c>
      <c r="J13" s="30">
        <v>47095</v>
      </c>
      <c r="K13" s="110">
        <v>-0.3</v>
      </c>
      <c r="L13" s="29">
        <v>6</v>
      </c>
      <c r="M13" s="29" t="s">
        <v>481</v>
      </c>
      <c r="N13" s="30">
        <v>197101</v>
      </c>
      <c r="O13" s="110">
        <v>0.6</v>
      </c>
      <c r="P13" s="29">
        <v>6</v>
      </c>
      <c r="Q13" s="29" t="s">
        <v>481</v>
      </c>
      <c r="R13" s="30">
        <v>283713</v>
      </c>
      <c r="S13" s="110">
        <v>0.9</v>
      </c>
      <c r="T13" s="29">
        <v>6</v>
      </c>
    </row>
    <row r="14" spans="1:20" ht="13.5" thickBot="1">
      <c r="A14" s="29" t="s">
        <v>482</v>
      </c>
      <c r="B14" s="30">
        <v>50887</v>
      </c>
      <c r="C14" s="110">
        <v>0.7</v>
      </c>
      <c r="D14" s="29">
        <v>7</v>
      </c>
      <c r="E14" s="29" t="s">
        <v>482</v>
      </c>
      <c r="F14" s="30">
        <v>98346</v>
      </c>
      <c r="G14" s="110">
        <v>0.9</v>
      </c>
      <c r="H14" s="29">
        <v>7</v>
      </c>
      <c r="I14" s="29" t="s">
        <v>482</v>
      </c>
      <c r="J14" s="30">
        <v>45987</v>
      </c>
      <c r="K14" s="110">
        <v>-0.4</v>
      </c>
      <c r="L14" s="29">
        <v>7</v>
      </c>
      <c r="M14" s="29" t="s">
        <v>482</v>
      </c>
      <c r="N14" s="30">
        <v>195221</v>
      </c>
      <c r="O14" s="110">
        <v>0.5</v>
      </c>
      <c r="P14" s="29">
        <v>7</v>
      </c>
      <c r="Q14" s="29" t="s">
        <v>482</v>
      </c>
      <c r="R14" s="30">
        <v>282648</v>
      </c>
      <c r="S14" s="110">
        <v>0.8</v>
      </c>
      <c r="T14" s="29">
        <v>7</v>
      </c>
    </row>
    <row r="15" spans="1:20" ht="12.75">
      <c r="A15" s="140" t="s">
        <v>483</v>
      </c>
      <c r="B15" s="141">
        <v>148933</v>
      </c>
      <c r="C15" s="142">
        <v>0.7</v>
      </c>
      <c r="D15" s="140">
        <v>8</v>
      </c>
      <c r="E15" s="140" t="s">
        <v>483</v>
      </c>
      <c r="F15" s="141">
        <v>297140</v>
      </c>
      <c r="G15" s="142">
        <v>0.9</v>
      </c>
      <c r="H15" s="140">
        <v>8</v>
      </c>
      <c r="I15" s="140" t="s">
        <v>483</v>
      </c>
      <c r="J15" s="141">
        <v>139415</v>
      </c>
      <c r="K15" s="142">
        <v>-0.3</v>
      </c>
      <c r="L15" s="140">
        <v>8</v>
      </c>
      <c r="M15" s="140" t="s">
        <v>483</v>
      </c>
      <c r="N15" s="141">
        <v>585488</v>
      </c>
      <c r="O15" s="142">
        <v>0.5</v>
      </c>
      <c r="P15" s="140">
        <v>8</v>
      </c>
      <c r="Q15" s="140" t="s">
        <v>483</v>
      </c>
      <c r="R15" s="141">
        <v>841489</v>
      </c>
      <c r="S15" s="142">
        <v>0.8</v>
      </c>
      <c r="T15" s="33">
        <v>8</v>
      </c>
    </row>
    <row r="16" spans="1:20" ht="12.75">
      <c r="A16" s="29" t="s">
        <v>484</v>
      </c>
      <c r="B16" s="30">
        <v>280401</v>
      </c>
      <c r="C16" s="110">
        <v>0.7</v>
      </c>
      <c r="D16" s="29">
        <v>9</v>
      </c>
      <c r="E16" s="29" t="s">
        <v>484</v>
      </c>
      <c r="F16" s="30">
        <v>567817</v>
      </c>
      <c r="G16" s="110">
        <v>0.9</v>
      </c>
      <c r="H16" s="29">
        <v>9</v>
      </c>
      <c r="I16" s="29" t="s">
        <v>484</v>
      </c>
      <c r="J16" s="30">
        <v>264930</v>
      </c>
      <c r="K16" s="110">
        <v>-0.3</v>
      </c>
      <c r="L16" s="29">
        <v>9</v>
      </c>
      <c r="M16" s="29" t="s">
        <v>484</v>
      </c>
      <c r="N16" s="30">
        <v>1113148</v>
      </c>
      <c r="O16" s="110">
        <v>0.6</v>
      </c>
      <c r="P16" s="29">
        <v>9</v>
      </c>
      <c r="Q16" s="29" t="s">
        <v>484</v>
      </c>
      <c r="R16" s="30">
        <v>1584690</v>
      </c>
      <c r="S16" s="110">
        <v>0.9</v>
      </c>
      <c r="T16" s="29">
        <v>9</v>
      </c>
    </row>
    <row r="17" spans="1:23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.75">
      <c r="A19" s="29" t="s">
        <v>485</v>
      </c>
      <c r="B19" s="30">
        <v>49340</v>
      </c>
      <c r="C19" s="110">
        <v>0.8</v>
      </c>
      <c r="D19" s="29">
        <v>10</v>
      </c>
      <c r="E19" s="29" t="s">
        <v>485</v>
      </c>
      <c r="F19" s="30">
        <v>100697</v>
      </c>
      <c r="G19" s="110">
        <v>0.9</v>
      </c>
      <c r="H19" s="29">
        <v>10</v>
      </c>
      <c r="I19" s="29" t="s">
        <v>485</v>
      </c>
      <c r="J19" s="30">
        <v>47552</v>
      </c>
      <c r="K19" s="110">
        <v>-0.5</v>
      </c>
      <c r="L19" s="29">
        <v>10</v>
      </c>
      <c r="M19" s="29" t="s">
        <v>485</v>
      </c>
      <c r="N19" s="30">
        <v>197589</v>
      </c>
      <c r="O19" s="110">
        <v>0.5</v>
      </c>
      <c r="P19" s="29">
        <v>10</v>
      </c>
      <c r="Q19" s="29" t="s">
        <v>485</v>
      </c>
      <c r="R19" s="30">
        <v>290989</v>
      </c>
      <c r="S19" s="110">
        <v>0.8</v>
      </c>
      <c r="T19" s="29">
        <v>10</v>
      </c>
    </row>
    <row r="20" spans="1:20" ht="12.75">
      <c r="A20" s="29" t="s">
        <v>486</v>
      </c>
      <c r="B20" s="30">
        <v>49638</v>
      </c>
      <c r="C20" s="110">
        <v>0.8</v>
      </c>
      <c r="D20" s="29">
        <v>11</v>
      </c>
      <c r="E20" s="29" t="s">
        <v>486</v>
      </c>
      <c r="F20" s="30">
        <v>99805</v>
      </c>
      <c r="G20" s="110">
        <v>0.9</v>
      </c>
      <c r="H20" s="29">
        <v>11</v>
      </c>
      <c r="I20" s="29" t="s">
        <v>486</v>
      </c>
      <c r="J20" s="30">
        <v>45875</v>
      </c>
      <c r="K20" s="110">
        <v>-0.4</v>
      </c>
      <c r="L20" s="29">
        <v>11</v>
      </c>
      <c r="M20" s="29" t="s">
        <v>486</v>
      </c>
      <c r="N20" s="30">
        <v>195318</v>
      </c>
      <c r="O20" s="110">
        <v>0.5</v>
      </c>
      <c r="P20" s="29">
        <v>11</v>
      </c>
      <c r="Q20" s="29" t="s">
        <v>486</v>
      </c>
      <c r="R20" s="30">
        <v>284989</v>
      </c>
      <c r="S20" s="110">
        <v>0.9</v>
      </c>
      <c r="T20" s="29">
        <v>11</v>
      </c>
    </row>
    <row r="21" spans="1:20" ht="13.5" thickBot="1">
      <c r="A21" s="29" t="s">
        <v>487</v>
      </c>
      <c r="B21" s="30">
        <v>47122</v>
      </c>
      <c r="C21" s="110">
        <v>0.7</v>
      </c>
      <c r="D21" s="29">
        <v>12</v>
      </c>
      <c r="E21" s="29" t="s">
        <v>487</v>
      </c>
      <c r="F21" s="30">
        <v>94400</v>
      </c>
      <c r="G21" s="110">
        <v>0.9</v>
      </c>
      <c r="H21" s="29">
        <v>12</v>
      </c>
      <c r="I21" s="29" t="s">
        <v>487</v>
      </c>
      <c r="J21" s="30">
        <v>43668</v>
      </c>
      <c r="K21" s="110">
        <v>-0.5</v>
      </c>
      <c r="L21" s="29">
        <v>12</v>
      </c>
      <c r="M21" s="29" t="s">
        <v>487</v>
      </c>
      <c r="N21" s="30">
        <v>185189</v>
      </c>
      <c r="O21" s="110">
        <v>0.5</v>
      </c>
      <c r="P21" s="29">
        <v>12</v>
      </c>
      <c r="Q21" s="29" t="s">
        <v>487</v>
      </c>
      <c r="R21" s="30">
        <v>267434</v>
      </c>
      <c r="S21" s="110">
        <v>0.8</v>
      </c>
      <c r="T21" s="29">
        <v>12</v>
      </c>
    </row>
    <row r="22" spans="1:20" ht="12.75">
      <c r="A22" s="140" t="s">
        <v>488</v>
      </c>
      <c r="B22" s="141">
        <v>146100</v>
      </c>
      <c r="C22" s="142">
        <v>0.7</v>
      </c>
      <c r="D22" s="140">
        <v>13</v>
      </c>
      <c r="E22" s="140" t="s">
        <v>488</v>
      </c>
      <c r="F22" s="141">
        <v>294901</v>
      </c>
      <c r="G22" s="142">
        <v>0.9</v>
      </c>
      <c r="H22" s="140">
        <v>13</v>
      </c>
      <c r="I22" s="140" t="s">
        <v>488</v>
      </c>
      <c r="J22" s="141">
        <v>137094</v>
      </c>
      <c r="K22" s="142">
        <v>-0.4</v>
      </c>
      <c r="L22" s="140">
        <v>13</v>
      </c>
      <c r="M22" s="140" t="s">
        <v>488</v>
      </c>
      <c r="N22" s="141">
        <v>578095</v>
      </c>
      <c r="O22" s="142">
        <v>0.5</v>
      </c>
      <c r="P22" s="140">
        <v>13</v>
      </c>
      <c r="Q22" s="140" t="s">
        <v>488</v>
      </c>
      <c r="R22" s="141">
        <v>843412</v>
      </c>
      <c r="S22" s="142">
        <v>0.8</v>
      </c>
      <c r="T22" s="33">
        <v>13</v>
      </c>
    </row>
    <row r="23" spans="1:23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.75">
      <c r="A25" s="29" t="s">
        <v>489</v>
      </c>
      <c r="B25" s="30">
        <v>48933</v>
      </c>
      <c r="C25" s="110">
        <v>0.7</v>
      </c>
      <c r="D25" s="29">
        <v>14</v>
      </c>
      <c r="E25" s="29" t="s">
        <v>489</v>
      </c>
      <c r="F25" s="30">
        <v>101317</v>
      </c>
      <c r="G25" s="110">
        <v>0.9</v>
      </c>
      <c r="H25" s="29">
        <v>14</v>
      </c>
      <c r="I25" s="29" t="s">
        <v>489</v>
      </c>
      <c r="J25" s="30">
        <v>45557</v>
      </c>
      <c r="K25" s="110">
        <v>-0.3</v>
      </c>
      <c r="L25" s="29">
        <v>14</v>
      </c>
      <c r="M25" s="29" t="s">
        <v>489</v>
      </c>
      <c r="N25" s="30">
        <v>195807</v>
      </c>
      <c r="O25" s="110">
        <v>0.6</v>
      </c>
      <c r="P25" s="29">
        <v>14</v>
      </c>
      <c r="Q25" s="29" t="s">
        <v>489</v>
      </c>
      <c r="R25" s="30">
        <v>281382</v>
      </c>
      <c r="S25" s="110">
        <v>0.9</v>
      </c>
      <c r="T25" s="29">
        <v>14</v>
      </c>
    </row>
    <row r="26" spans="1:20" ht="12.75">
      <c r="A26" s="29" t="s">
        <v>490</v>
      </c>
      <c r="B26" s="30">
        <v>47012</v>
      </c>
      <c r="C26" s="110">
        <v>0.8</v>
      </c>
      <c r="D26" s="29">
        <v>15</v>
      </c>
      <c r="E26" s="29" t="s">
        <v>490</v>
      </c>
      <c r="F26" s="30">
        <v>92583</v>
      </c>
      <c r="G26" s="110">
        <v>0.9</v>
      </c>
      <c r="H26" s="29">
        <v>15</v>
      </c>
      <c r="I26" s="29" t="s">
        <v>490</v>
      </c>
      <c r="J26" s="30">
        <v>43192</v>
      </c>
      <c r="K26" s="110">
        <v>-0.4</v>
      </c>
      <c r="L26" s="29">
        <v>15</v>
      </c>
      <c r="M26" s="29" t="s">
        <v>490</v>
      </c>
      <c r="N26" s="30">
        <v>182787</v>
      </c>
      <c r="O26" s="110">
        <v>0.6</v>
      </c>
      <c r="P26" s="29">
        <v>15</v>
      </c>
      <c r="Q26" s="29" t="s">
        <v>490</v>
      </c>
      <c r="R26" s="30">
        <v>260473</v>
      </c>
      <c r="S26" s="110">
        <v>0.9</v>
      </c>
      <c r="T26" s="29">
        <v>15</v>
      </c>
    </row>
    <row r="27" spans="1:20" ht="13.5" thickBot="1">
      <c r="A27" s="29" t="s">
        <v>491</v>
      </c>
      <c r="B27" s="30">
        <v>48969</v>
      </c>
      <c r="C27" s="110">
        <v>0.7</v>
      </c>
      <c r="D27" s="29">
        <v>16</v>
      </c>
      <c r="E27" s="29" t="s">
        <v>491</v>
      </c>
      <c r="F27" s="30">
        <v>97538</v>
      </c>
      <c r="G27" s="110">
        <v>0.8</v>
      </c>
      <c r="H27" s="29">
        <v>16</v>
      </c>
      <c r="I27" s="29" t="s">
        <v>491</v>
      </c>
      <c r="J27" s="30">
        <v>45181</v>
      </c>
      <c r="K27" s="110">
        <v>-0.2</v>
      </c>
      <c r="L27" s="29">
        <v>16</v>
      </c>
      <c r="M27" s="29" t="s">
        <v>491</v>
      </c>
      <c r="N27" s="30">
        <v>191688</v>
      </c>
      <c r="O27" s="110">
        <v>0.6</v>
      </c>
      <c r="P27" s="29">
        <v>16</v>
      </c>
      <c r="Q27" s="29" t="s">
        <v>491</v>
      </c>
      <c r="R27" s="30">
        <v>270370</v>
      </c>
      <c r="S27" s="110">
        <v>0.9</v>
      </c>
      <c r="T27" s="29">
        <v>16</v>
      </c>
    </row>
    <row r="28" spans="1:20" ht="12.75">
      <c r="A28" s="140" t="s">
        <v>492</v>
      </c>
      <c r="B28" s="141">
        <v>144914</v>
      </c>
      <c r="C28" s="142">
        <v>0.7</v>
      </c>
      <c r="D28" s="140">
        <v>17</v>
      </c>
      <c r="E28" s="140" t="s">
        <v>492</v>
      </c>
      <c r="F28" s="141">
        <v>291437</v>
      </c>
      <c r="G28" s="142">
        <v>0.9</v>
      </c>
      <c r="H28" s="140">
        <v>17</v>
      </c>
      <c r="I28" s="140" t="s">
        <v>492</v>
      </c>
      <c r="J28" s="141">
        <v>133930</v>
      </c>
      <c r="K28" s="142">
        <v>-0.3</v>
      </c>
      <c r="L28" s="140">
        <v>17</v>
      </c>
      <c r="M28" s="140" t="s">
        <v>492</v>
      </c>
      <c r="N28" s="141">
        <v>570282</v>
      </c>
      <c r="O28" s="142">
        <v>0.6</v>
      </c>
      <c r="P28" s="140">
        <v>17</v>
      </c>
      <c r="Q28" s="140" t="s">
        <v>492</v>
      </c>
      <c r="R28" s="141">
        <v>812225</v>
      </c>
      <c r="S28" s="142">
        <v>0.9</v>
      </c>
      <c r="T28" s="33">
        <v>17</v>
      </c>
    </row>
    <row r="29" spans="1:20" ht="13.5" thickBot="1">
      <c r="A29" s="150" t="s">
        <v>493</v>
      </c>
      <c r="B29" s="151">
        <v>291014</v>
      </c>
      <c r="C29" s="152">
        <v>0.7</v>
      </c>
      <c r="D29" s="150">
        <v>18</v>
      </c>
      <c r="E29" s="150" t="s">
        <v>493</v>
      </c>
      <c r="F29" s="151">
        <v>586339</v>
      </c>
      <c r="G29" s="152">
        <v>0.9</v>
      </c>
      <c r="H29" s="150">
        <v>18</v>
      </c>
      <c r="I29" s="150" t="s">
        <v>493</v>
      </c>
      <c r="J29" s="151">
        <v>271024</v>
      </c>
      <c r="K29" s="152">
        <v>-0.4</v>
      </c>
      <c r="L29" s="150">
        <v>18</v>
      </c>
      <c r="M29" s="150" t="s">
        <v>493</v>
      </c>
      <c r="N29" s="151">
        <v>1148377</v>
      </c>
      <c r="O29" s="152">
        <v>0.5</v>
      </c>
      <c r="P29" s="150">
        <v>18</v>
      </c>
      <c r="Q29" s="150" t="s">
        <v>493</v>
      </c>
      <c r="R29" s="151">
        <v>1655637</v>
      </c>
      <c r="S29" s="152">
        <v>0.9</v>
      </c>
      <c r="T29" s="29">
        <v>18</v>
      </c>
    </row>
    <row r="30" spans="1:23" ht="13.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571415</v>
      </c>
      <c r="C32" s="145">
        <v>0.7</v>
      </c>
      <c r="D32" s="143">
        <v>19</v>
      </c>
      <c r="E32" s="143" t="s">
        <v>31</v>
      </c>
      <c r="F32" s="144">
        <v>1154156</v>
      </c>
      <c r="G32" s="145">
        <v>0.9</v>
      </c>
      <c r="H32" s="143">
        <v>19</v>
      </c>
      <c r="I32" s="143" t="s">
        <v>31</v>
      </c>
      <c r="J32" s="144">
        <v>535954</v>
      </c>
      <c r="K32" s="145">
        <v>-0.4</v>
      </c>
      <c r="L32" s="143">
        <v>19</v>
      </c>
      <c r="M32" s="143" t="s">
        <v>31</v>
      </c>
      <c r="N32" s="144">
        <v>2261525</v>
      </c>
      <c r="O32" s="145">
        <v>0.6</v>
      </c>
      <c r="P32" s="143">
        <v>19</v>
      </c>
      <c r="Q32" s="143" t="s">
        <v>31</v>
      </c>
      <c r="R32" s="144">
        <v>3240327</v>
      </c>
      <c r="S32" s="145">
        <v>0.9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494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95</v>
      </c>
      <c r="B35" s="89"/>
      <c r="C35" s="109" t="s">
        <v>472</v>
      </c>
      <c r="D35" s="46"/>
      <c r="E35" s="61" t="s">
        <v>108</v>
      </c>
      <c r="F35" s="89"/>
      <c r="G35" s="109" t="s">
        <v>472</v>
      </c>
      <c r="H35" s="46"/>
      <c r="I35" s="61" t="s">
        <v>121</v>
      </c>
      <c r="J35" s="89"/>
      <c r="K35" s="109" t="s">
        <v>472</v>
      </c>
      <c r="L35" s="46"/>
      <c r="M35" s="61" t="s">
        <v>496</v>
      </c>
      <c r="N35" s="89"/>
      <c r="O35" s="109" t="s">
        <v>472</v>
      </c>
      <c r="P35" s="46"/>
      <c r="Q35" s="61" t="s">
        <v>133</v>
      </c>
      <c r="R35" s="89"/>
      <c r="S35" s="109" t="s">
        <v>472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476</v>
      </c>
      <c r="B37" s="30">
        <v>43988</v>
      </c>
      <c r="C37" s="110">
        <v>1</v>
      </c>
      <c r="D37" s="29">
        <v>20</v>
      </c>
      <c r="E37" s="29" t="s">
        <v>476</v>
      </c>
      <c r="F37" s="30">
        <v>90434</v>
      </c>
      <c r="G37" s="110">
        <v>1.3</v>
      </c>
      <c r="H37" s="29">
        <v>20</v>
      </c>
      <c r="I37" s="29" t="s">
        <v>476</v>
      </c>
      <c r="J37" s="30">
        <v>42523</v>
      </c>
      <c r="K37" s="110">
        <v>2.4</v>
      </c>
      <c r="L37" s="29">
        <v>20</v>
      </c>
      <c r="M37" s="29" t="s">
        <v>476</v>
      </c>
      <c r="N37" s="30">
        <v>176945</v>
      </c>
      <c r="O37" s="110">
        <v>1.5</v>
      </c>
      <c r="P37" s="29">
        <v>20</v>
      </c>
      <c r="Q37" s="29" t="s">
        <v>476</v>
      </c>
      <c r="R37" s="30">
        <v>248395</v>
      </c>
      <c r="S37" s="110">
        <v>1.5</v>
      </c>
      <c r="T37" s="29">
        <v>20</v>
      </c>
    </row>
    <row r="38" spans="1:20" ht="12.75">
      <c r="A38" s="29" t="s">
        <v>477</v>
      </c>
      <c r="B38" s="30">
        <v>39820</v>
      </c>
      <c r="C38" s="110">
        <v>-0.7</v>
      </c>
      <c r="D38" s="29">
        <v>21</v>
      </c>
      <c r="E38" s="29" t="s">
        <v>477</v>
      </c>
      <c r="F38" s="30">
        <v>83037</v>
      </c>
      <c r="G38" s="110">
        <v>-0.6</v>
      </c>
      <c r="H38" s="29">
        <v>21</v>
      </c>
      <c r="I38" s="29" t="s">
        <v>477</v>
      </c>
      <c r="J38" s="30">
        <v>38664</v>
      </c>
      <c r="K38" s="110">
        <v>0.2</v>
      </c>
      <c r="L38" s="29">
        <v>21</v>
      </c>
      <c r="M38" s="29" t="s">
        <v>477</v>
      </c>
      <c r="N38" s="30">
        <v>161521</v>
      </c>
      <c r="O38" s="110">
        <v>-0.5</v>
      </c>
      <c r="P38" s="29">
        <v>21</v>
      </c>
      <c r="Q38" s="29" t="s">
        <v>477</v>
      </c>
      <c r="R38" s="30">
        <v>226799</v>
      </c>
      <c r="S38" s="110">
        <v>-0.4</v>
      </c>
      <c r="T38" s="29">
        <v>21</v>
      </c>
    </row>
    <row r="39" spans="1:20" ht="13.5" thickBot="1">
      <c r="A39" s="29" t="s">
        <v>478</v>
      </c>
      <c r="B39" s="30">
        <v>48129</v>
      </c>
      <c r="C39" s="110">
        <v>0.7</v>
      </c>
      <c r="D39" s="29">
        <v>22</v>
      </c>
      <c r="E39" s="29" t="s">
        <v>478</v>
      </c>
      <c r="F39" s="30">
        <v>97915</v>
      </c>
      <c r="G39" s="110">
        <v>0.1</v>
      </c>
      <c r="H39" s="29">
        <v>22</v>
      </c>
      <c r="I39" s="29" t="s">
        <v>478</v>
      </c>
      <c r="J39" s="30">
        <v>45696</v>
      </c>
      <c r="K39" s="110">
        <v>0.7</v>
      </c>
      <c r="L39" s="29">
        <v>22</v>
      </c>
      <c r="M39" s="29" t="s">
        <v>478</v>
      </c>
      <c r="N39" s="30">
        <v>191740</v>
      </c>
      <c r="O39" s="110">
        <v>0.4</v>
      </c>
      <c r="P39" s="29">
        <v>22</v>
      </c>
      <c r="Q39" s="29" t="s">
        <v>478</v>
      </c>
      <c r="R39" s="30">
        <v>271668</v>
      </c>
      <c r="S39" s="110">
        <v>0.4</v>
      </c>
      <c r="T39" s="29">
        <v>22</v>
      </c>
    </row>
    <row r="40" spans="1:20" ht="12.75">
      <c r="A40" s="140" t="s">
        <v>479</v>
      </c>
      <c r="B40" s="141">
        <v>131937</v>
      </c>
      <c r="C40" s="142">
        <v>0.4</v>
      </c>
      <c r="D40" s="140">
        <v>23</v>
      </c>
      <c r="E40" s="140" t="s">
        <v>479</v>
      </c>
      <c r="F40" s="141">
        <v>271386</v>
      </c>
      <c r="G40" s="142">
        <v>0.3</v>
      </c>
      <c r="H40" s="140">
        <v>23</v>
      </c>
      <c r="I40" s="140" t="s">
        <v>479</v>
      </c>
      <c r="J40" s="141">
        <v>126883</v>
      </c>
      <c r="K40" s="142">
        <v>1.1</v>
      </c>
      <c r="L40" s="140">
        <v>23</v>
      </c>
      <c r="M40" s="140" t="s">
        <v>479</v>
      </c>
      <c r="N40" s="141">
        <v>530206</v>
      </c>
      <c r="O40" s="142">
        <v>0.5</v>
      </c>
      <c r="P40" s="140">
        <v>23</v>
      </c>
      <c r="Q40" s="140" t="s">
        <v>479</v>
      </c>
      <c r="R40" s="141">
        <v>746861</v>
      </c>
      <c r="S40" s="142">
        <v>0.5</v>
      </c>
      <c r="T40" s="33">
        <v>23</v>
      </c>
    </row>
    <row r="41" spans="1:23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.75">
      <c r="A43" s="29" t="s">
        <v>480</v>
      </c>
      <c r="B43" s="30">
        <v>48916</v>
      </c>
      <c r="C43" s="110">
        <v>1.7</v>
      </c>
      <c r="D43" s="29">
        <v>24</v>
      </c>
      <c r="E43" s="29" t="s">
        <v>480</v>
      </c>
      <c r="F43" s="30">
        <v>100622</v>
      </c>
      <c r="G43" s="110">
        <v>1.9</v>
      </c>
      <c r="H43" s="29">
        <v>24</v>
      </c>
      <c r="I43" s="29" t="s">
        <v>480</v>
      </c>
      <c r="J43" s="30">
        <v>47714</v>
      </c>
      <c r="K43" s="110">
        <v>3</v>
      </c>
      <c r="L43" s="29">
        <v>24</v>
      </c>
      <c r="M43" s="29" t="s">
        <v>480</v>
      </c>
      <c r="N43" s="30">
        <v>197252</v>
      </c>
      <c r="O43" s="110">
        <v>2.1</v>
      </c>
      <c r="P43" s="29">
        <v>24</v>
      </c>
      <c r="Q43" s="29" t="s">
        <v>480</v>
      </c>
      <c r="R43" s="30">
        <v>281646</v>
      </c>
      <c r="S43" s="110">
        <v>2.4</v>
      </c>
      <c r="T43" s="29">
        <v>24</v>
      </c>
    </row>
    <row r="44" spans="1:20" ht="12.75">
      <c r="A44" s="29" t="s">
        <v>481</v>
      </c>
      <c r="B44" s="30">
        <v>50369</v>
      </c>
      <c r="C44" s="110">
        <v>0.8</v>
      </c>
      <c r="D44" s="29">
        <v>25</v>
      </c>
      <c r="E44" s="29" t="s">
        <v>481</v>
      </c>
      <c r="F44" s="30">
        <v>100571</v>
      </c>
      <c r="G44" s="110">
        <v>0.5</v>
      </c>
      <c r="H44" s="29">
        <v>25</v>
      </c>
      <c r="I44" s="29" t="s">
        <v>481</v>
      </c>
      <c r="J44" s="30">
        <v>47829</v>
      </c>
      <c r="K44" s="110">
        <v>1.6</v>
      </c>
      <c r="L44" s="29">
        <v>25</v>
      </c>
      <c r="M44" s="29" t="s">
        <v>481</v>
      </c>
      <c r="N44" s="30">
        <v>198769</v>
      </c>
      <c r="O44" s="110">
        <v>0.8</v>
      </c>
      <c r="P44" s="29">
        <v>25</v>
      </c>
      <c r="Q44" s="29" t="s">
        <v>481</v>
      </c>
      <c r="R44" s="30">
        <v>286269</v>
      </c>
      <c r="S44" s="110">
        <v>0.9</v>
      </c>
      <c r="T44" s="29">
        <v>25</v>
      </c>
    </row>
    <row r="45" spans="1:20" ht="13.5" thickBot="1">
      <c r="A45" s="29" t="s">
        <v>482</v>
      </c>
      <c r="B45" s="30">
        <v>50570</v>
      </c>
      <c r="C45" s="110">
        <v>-0.6</v>
      </c>
      <c r="D45" s="29">
        <v>26</v>
      </c>
      <c r="E45" s="29" t="s">
        <v>482</v>
      </c>
      <c r="F45" s="30">
        <v>97521</v>
      </c>
      <c r="G45" s="110">
        <v>-0.8</v>
      </c>
      <c r="H45" s="29">
        <v>26</v>
      </c>
      <c r="I45" s="29" t="s">
        <v>482</v>
      </c>
      <c r="J45" s="30">
        <v>45870</v>
      </c>
      <c r="K45" s="110">
        <v>-0.3</v>
      </c>
      <c r="L45" s="29">
        <v>26</v>
      </c>
      <c r="M45" s="29" t="s">
        <v>482</v>
      </c>
      <c r="N45" s="30">
        <v>193961</v>
      </c>
      <c r="O45" s="110">
        <v>-0.6</v>
      </c>
      <c r="P45" s="29">
        <v>26</v>
      </c>
      <c r="Q45" s="29" t="s">
        <v>482</v>
      </c>
      <c r="R45" s="30">
        <v>281345</v>
      </c>
      <c r="S45" s="110">
        <v>-0.5</v>
      </c>
      <c r="T45" s="29">
        <v>26</v>
      </c>
    </row>
    <row r="46" spans="1:20" ht="12.75">
      <c r="A46" s="140" t="s">
        <v>483</v>
      </c>
      <c r="B46" s="141">
        <v>149855</v>
      </c>
      <c r="C46" s="142">
        <v>0.6</v>
      </c>
      <c r="D46" s="140">
        <v>27</v>
      </c>
      <c r="E46" s="140" t="s">
        <v>483</v>
      </c>
      <c r="F46" s="141">
        <v>298714</v>
      </c>
      <c r="G46" s="142">
        <v>0.5</v>
      </c>
      <c r="H46" s="140">
        <v>27</v>
      </c>
      <c r="I46" s="140" t="s">
        <v>483</v>
      </c>
      <c r="J46" s="141">
        <v>141413</v>
      </c>
      <c r="K46" s="142">
        <v>1.4</v>
      </c>
      <c r="L46" s="140">
        <v>27</v>
      </c>
      <c r="M46" s="140" t="s">
        <v>483</v>
      </c>
      <c r="N46" s="141">
        <v>589982</v>
      </c>
      <c r="O46" s="142">
        <v>0.8</v>
      </c>
      <c r="P46" s="140">
        <v>27</v>
      </c>
      <c r="Q46" s="140" t="s">
        <v>483</v>
      </c>
      <c r="R46" s="141">
        <v>849260</v>
      </c>
      <c r="S46" s="142">
        <v>0.9</v>
      </c>
      <c r="T46" s="33">
        <v>27</v>
      </c>
    </row>
    <row r="47" spans="1:20" ht="12.75">
      <c r="A47" s="29" t="s">
        <v>484</v>
      </c>
      <c r="B47" s="30">
        <v>281792</v>
      </c>
      <c r="C47" s="110">
        <v>0.5</v>
      </c>
      <c r="D47" s="29">
        <v>28</v>
      </c>
      <c r="E47" s="29" t="s">
        <v>484</v>
      </c>
      <c r="F47" s="30">
        <v>570100</v>
      </c>
      <c r="G47" s="110">
        <v>0.4</v>
      </c>
      <c r="H47" s="29">
        <v>28</v>
      </c>
      <c r="I47" s="29" t="s">
        <v>484</v>
      </c>
      <c r="J47" s="30">
        <v>268296</v>
      </c>
      <c r="K47" s="110">
        <v>1.3</v>
      </c>
      <c r="L47" s="29">
        <v>28</v>
      </c>
      <c r="M47" s="29" t="s">
        <v>484</v>
      </c>
      <c r="N47" s="30">
        <v>1120188</v>
      </c>
      <c r="O47" s="110">
        <v>0.6</v>
      </c>
      <c r="P47" s="29">
        <v>28</v>
      </c>
      <c r="Q47" s="29" t="s">
        <v>484</v>
      </c>
      <c r="R47" s="30">
        <v>1596121</v>
      </c>
      <c r="S47" s="110">
        <v>0.7</v>
      </c>
      <c r="T47" s="29">
        <v>28</v>
      </c>
    </row>
    <row r="48" spans="1:23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.75">
      <c r="A50" s="29" t="s">
        <v>485</v>
      </c>
      <c r="B50" s="30">
        <v>49962</v>
      </c>
      <c r="C50" s="110">
        <v>1.3</v>
      </c>
      <c r="D50" s="29">
        <v>29</v>
      </c>
      <c r="E50" s="29" t="s">
        <v>485</v>
      </c>
      <c r="F50" s="30">
        <v>102479</v>
      </c>
      <c r="G50" s="110">
        <v>1.8</v>
      </c>
      <c r="H50" s="29">
        <v>29</v>
      </c>
      <c r="I50" s="29" t="s">
        <v>485</v>
      </c>
      <c r="J50" s="30">
        <v>48488</v>
      </c>
      <c r="K50" s="110">
        <v>2</v>
      </c>
      <c r="L50" s="29">
        <v>29</v>
      </c>
      <c r="M50" s="29" t="s">
        <v>485</v>
      </c>
      <c r="N50" s="30">
        <v>200930</v>
      </c>
      <c r="O50" s="110">
        <v>1.7</v>
      </c>
      <c r="P50" s="29">
        <v>29</v>
      </c>
      <c r="Q50" s="29" t="s">
        <v>485</v>
      </c>
      <c r="R50" s="30">
        <v>295744</v>
      </c>
      <c r="S50" s="110">
        <v>1.6</v>
      </c>
      <c r="T50" s="29">
        <v>29</v>
      </c>
    </row>
    <row r="51" spans="1:20" ht="12.75">
      <c r="A51" s="29" t="s">
        <v>486</v>
      </c>
      <c r="B51" s="30">
        <v>49845</v>
      </c>
      <c r="C51" s="110">
        <v>0.4</v>
      </c>
      <c r="D51" s="29">
        <v>30</v>
      </c>
      <c r="E51" s="29" t="s">
        <v>486</v>
      </c>
      <c r="F51" s="30">
        <v>100013</v>
      </c>
      <c r="G51" s="110">
        <v>0.2</v>
      </c>
      <c r="H51" s="29">
        <v>30</v>
      </c>
      <c r="I51" s="29" t="s">
        <v>486</v>
      </c>
      <c r="J51" s="30">
        <v>46213</v>
      </c>
      <c r="K51" s="110">
        <v>0.7</v>
      </c>
      <c r="L51" s="29">
        <v>30</v>
      </c>
      <c r="M51" s="29" t="s">
        <v>486</v>
      </c>
      <c r="N51" s="30">
        <v>196070</v>
      </c>
      <c r="O51" s="110">
        <v>0.4</v>
      </c>
      <c r="P51" s="29">
        <v>30</v>
      </c>
      <c r="Q51" s="29" t="s">
        <v>486</v>
      </c>
      <c r="R51" s="30">
        <v>286857</v>
      </c>
      <c r="S51" s="110">
        <v>0.7</v>
      </c>
      <c r="T51" s="29">
        <v>30</v>
      </c>
    </row>
    <row r="52" spans="1:20" ht="13.5" thickBot="1">
      <c r="A52" s="29" t="s">
        <v>487</v>
      </c>
      <c r="B52" s="30">
        <v>48023</v>
      </c>
      <c r="C52" s="110">
        <v>1.9</v>
      </c>
      <c r="D52" s="29">
        <v>31</v>
      </c>
      <c r="E52" s="29" t="s">
        <v>487</v>
      </c>
      <c r="F52" s="30">
        <v>95781</v>
      </c>
      <c r="G52" s="110">
        <v>1.5</v>
      </c>
      <c r="H52" s="29">
        <v>31</v>
      </c>
      <c r="I52" s="29" t="s">
        <v>487</v>
      </c>
      <c r="J52" s="30">
        <v>44539</v>
      </c>
      <c r="K52" s="110">
        <v>2</v>
      </c>
      <c r="L52" s="29">
        <v>31</v>
      </c>
      <c r="M52" s="29" t="s">
        <v>487</v>
      </c>
      <c r="N52" s="30">
        <v>188343</v>
      </c>
      <c r="O52" s="110">
        <v>1.7</v>
      </c>
      <c r="P52" s="29">
        <v>31</v>
      </c>
      <c r="Q52" s="29" t="s">
        <v>487</v>
      </c>
      <c r="R52" s="30">
        <v>271986</v>
      </c>
      <c r="S52" s="110">
        <v>1.7</v>
      </c>
      <c r="T52" s="29">
        <v>31</v>
      </c>
    </row>
    <row r="53" spans="1:20" ht="12.75">
      <c r="A53" s="140" t="s">
        <v>488</v>
      </c>
      <c r="B53" s="141">
        <v>147830</v>
      </c>
      <c r="C53" s="142">
        <v>1.2</v>
      </c>
      <c r="D53" s="140">
        <v>32</v>
      </c>
      <c r="E53" s="140" t="s">
        <v>488</v>
      </c>
      <c r="F53" s="141">
        <v>298273</v>
      </c>
      <c r="G53" s="142">
        <v>1.1</v>
      </c>
      <c r="H53" s="140">
        <v>32</v>
      </c>
      <c r="I53" s="140" t="s">
        <v>488</v>
      </c>
      <c r="J53" s="141">
        <v>139240</v>
      </c>
      <c r="K53" s="142">
        <v>1.6</v>
      </c>
      <c r="L53" s="140">
        <v>32</v>
      </c>
      <c r="M53" s="140" t="s">
        <v>488</v>
      </c>
      <c r="N53" s="141">
        <v>585343</v>
      </c>
      <c r="O53" s="142">
        <v>1.3</v>
      </c>
      <c r="P53" s="140">
        <v>32</v>
      </c>
      <c r="Q53" s="140" t="s">
        <v>488</v>
      </c>
      <c r="R53" s="141">
        <v>854587</v>
      </c>
      <c r="S53" s="142">
        <v>1.3</v>
      </c>
      <c r="T53" s="33">
        <v>32</v>
      </c>
    </row>
    <row r="54" spans="1:23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.75">
      <c r="A56" s="29" t="s">
        <v>489</v>
      </c>
      <c r="B56" s="30">
        <v>49422</v>
      </c>
      <c r="C56" s="110">
        <v>1</v>
      </c>
      <c r="D56" s="29">
        <v>33</v>
      </c>
      <c r="E56" s="29" t="s">
        <v>489</v>
      </c>
      <c r="F56" s="30">
        <v>101816</v>
      </c>
      <c r="G56" s="110">
        <v>0.5</v>
      </c>
      <c r="H56" s="29">
        <v>33</v>
      </c>
      <c r="I56" s="29" t="s">
        <v>489</v>
      </c>
      <c r="J56" s="30">
        <v>46199</v>
      </c>
      <c r="K56" s="110">
        <v>1.4</v>
      </c>
      <c r="L56" s="29">
        <v>33</v>
      </c>
      <c r="M56" s="29" t="s">
        <v>489</v>
      </c>
      <c r="N56" s="30">
        <v>197438</v>
      </c>
      <c r="O56" s="110">
        <v>0.8</v>
      </c>
      <c r="P56" s="29">
        <v>33</v>
      </c>
      <c r="Q56" s="29" t="s">
        <v>489</v>
      </c>
      <c r="R56" s="30">
        <v>284203</v>
      </c>
      <c r="S56" s="110">
        <v>1</v>
      </c>
      <c r="T56" s="29">
        <v>33</v>
      </c>
    </row>
    <row r="57" spans="1:20" ht="12.75">
      <c r="A57" s="29" t="s">
        <v>490</v>
      </c>
      <c r="B57" s="30">
        <v>47094</v>
      </c>
      <c r="C57" s="110">
        <v>0.2</v>
      </c>
      <c r="D57" s="29">
        <v>34</v>
      </c>
      <c r="E57" s="29" t="s">
        <v>490</v>
      </c>
      <c r="F57" s="30">
        <v>92355</v>
      </c>
      <c r="G57" s="110">
        <v>-0.2</v>
      </c>
      <c r="H57" s="29">
        <v>34</v>
      </c>
      <c r="I57" s="29" t="s">
        <v>490</v>
      </c>
      <c r="J57" s="30">
        <v>43322</v>
      </c>
      <c r="K57" s="110">
        <v>0.3</v>
      </c>
      <c r="L57" s="29">
        <v>34</v>
      </c>
      <c r="M57" s="29" t="s">
        <v>490</v>
      </c>
      <c r="N57" s="30">
        <v>182771</v>
      </c>
      <c r="O57" s="110">
        <v>0</v>
      </c>
      <c r="P57" s="29">
        <v>34</v>
      </c>
      <c r="Q57" s="29" t="s">
        <v>490</v>
      </c>
      <c r="R57" s="30">
        <v>260333</v>
      </c>
      <c r="S57" s="110">
        <v>-0.1</v>
      </c>
      <c r="T57" s="29">
        <v>34</v>
      </c>
    </row>
    <row r="58" spans="1:20" ht="13.5" thickBot="1">
      <c r="A58" s="29" t="s">
        <v>491</v>
      </c>
      <c r="B58" s="30">
        <v>49689</v>
      </c>
      <c r="C58" s="110">
        <v>1.5</v>
      </c>
      <c r="D58" s="29">
        <v>35</v>
      </c>
      <c r="E58" s="29" t="s">
        <v>491</v>
      </c>
      <c r="F58" s="30">
        <v>98085</v>
      </c>
      <c r="G58" s="110">
        <v>0.6</v>
      </c>
      <c r="H58" s="29">
        <v>35</v>
      </c>
      <c r="I58" s="29" t="s">
        <v>491</v>
      </c>
      <c r="J58" s="30">
        <v>45674</v>
      </c>
      <c r="K58" s="110">
        <v>1.1</v>
      </c>
      <c r="L58" s="29">
        <v>35</v>
      </c>
      <c r="M58" s="29" t="s">
        <v>491</v>
      </c>
      <c r="N58" s="30">
        <v>193448</v>
      </c>
      <c r="O58" s="110">
        <v>0.9</v>
      </c>
      <c r="P58" s="29">
        <v>35</v>
      </c>
      <c r="Q58" s="29" t="s">
        <v>491</v>
      </c>
      <c r="R58" s="30">
        <v>273844</v>
      </c>
      <c r="S58" s="110">
        <v>1.3</v>
      </c>
      <c r="T58" s="29">
        <v>35</v>
      </c>
    </row>
    <row r="59" spans="1:20" ht="12.75">
      <c r="A59" s="140" t="s">
        <v>492</v>
      </c>
      <c r="B59" s="141">
        <v>146206</v>
      </c>
      <c r="C59" s="142">
        <v>0.9</v>
      </c>
      <c r="D59" s="140">
        <v>36</v>
      </c>
      <c r="E59" s="140" t="s">
        <v>492</v>
      </c>
      <c r="F59" s="141">
        <v>292256</v>
      </c>
      <c r="G59" s="142">
        <v>0.3</v>
      </c>
      <c r="H59" s="140">
        <v>36</v>
      </c>
      <c r="I59" s="140" t="s">
        <v>492</v>
      </c>
      <c r="J59" s="141">
        <v>135195</v>
      </c>
      <c r="K59" s="142">
        <v>0.9</v>
      </c>
      <c r="L59" s="140">
        <v>36</v>
      </c>
      <c r="M59" s="140" t="s">
        <v>492</v>
      </c>
      <c r="N59" s="141">
        <v>573657</v>
      </c>
      <c r="O59" s="142">
        <v>0.6</v>
      </c>
      <c r="P59" s="140">
        <v>36</v>
      </c>
      <c r="Q59" s="140" t="s">
        <v>492</v>
      </c>
      <c r="R59" s="141">
        <v>818380</v>
      </c>
      <c r="S59" s="142">
        <v>0.8</v>
      </c>
      <c r="T59" s="33">
        <v>36</v>
      </c>
    </row>
    <row r="60" spans="1:20" ht="12.75">
      <c r="A60" s="29" t="s">
        <v>493</v>
      </c>
      <c r="B60" s="30">
        <v>294036</v>
      </c>
      <c r="C60" s="110">
        <v>1</v>
      </c>
      <c r="D60" s="29">
        <v>37</v>
      </c>
      <c r="E60" s="29" t="s">
        <v>493</v>
      </c>
      <c r="F60" s="30">
        <v>590529</v>
      </c>
      <c r="G60" s="110">
        <v>0.7</v>
      </c>
      <c r="H60" s="29">
        <v>37</v>
      </c>
      <c r="I60" s="29" t="s">
        <v>493</v>
      </c>
      <c r="J60" s="30">
        <v>274435</v>
      </c>
      <c r="K60" s="110">
        <v>1.3</v>
      </c>
      <c r="L60" s="29">
        <v>37</v>
      </c>
      <c r="M60" s="29" t="s">
        <v>493</v>
      </c>
      <c r="N60" s="30">
        <v>1159000</v>
      </c>
      <c r="O60" s="110">
        <v>0.9</v>
      </c>
      <c r="P60" s="29">
        <v>37</v>
      </c>
      <c r="Q60" s="29" t="s">
        <v>493</v>
      </c>
      <c r="R60" s="30">
        <v>1672967</v>
      </c>
      <c r="S60" s="110">
        <v>1</v>
      </c>
      <c r="T60" s="29">
        <v>37</v>
      </c>
    </row>
    <row r="61" spans="1:23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575828</v>
      </c>
      <c r="C63" s="145">
        <v>0.8</v>
      </c>
      <c r="D63" s="143">
        <v>38</v>
      </c>
      <c r="E63" s="143" t="s">
        <v>31</v>
      </c>
      <c r="F63" s="144">
        <v>1160629</v>
      </c>
      <c r="G63" s="145">
        <v>0.6</v>
      </c>
      <c r="H63" s="143">
        <v>38</v>
      </c>
      <c r="I63" s="143" t="s">
        <v>31</v>
      </c>
      <c r="J63" s="144">
        <v>542731</v>
      </c>
      <c r="K63" s="145">
        <v>1.3</v>
      </c>
      <c r="L63" s="143">
        <v>38</v>
      </c>
      <c r="M63" s="143" t="s">
        <v>31</v>
      </c>
      <c r="N63" s="144">
        <v>2279188</v>
      </c>
      <c r="O63" s="145">
        <v>0.8</v>
      </c>
      <c r="P63" s="143">
        <v>38</v>
      </c>
      <c r="Q63" s="143" t="s">
        <v>31</v>
      </c>
      <c r="R63" s="144">
        <v>3269088</v>
      </c>
      <c r="S63" s="145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497</v>
      </c>
      <c r="N1" s="15" t="s">
        <v>498</v>
      </c>
      <c r="O1" s="19"/>
    </row>
    <row r="2" spans="12:14" ht="12.75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.75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.75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.75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.75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.75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.75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.75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.75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.75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.75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.75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.75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.75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.75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.75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.75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.75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.75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.75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.75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.75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.75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.75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.75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.75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.75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.75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.75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.75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.75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.75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.75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.75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.75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.75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.75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.75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.75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.75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.75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.75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.75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.75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.75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.75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.75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.75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.75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.75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.75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.75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.75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.75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.75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.75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.75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.75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.75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.75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.75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.75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.75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.75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.75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.75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.75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.75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.75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.75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.75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.75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.75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.75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.75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.75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.75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.75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.75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.75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.75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.75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.75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.75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.75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.75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.75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.75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.75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.75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.75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.75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.75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.75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.75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.75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.75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.75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.75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.75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.75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.75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.75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.75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.75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.75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.75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.75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.75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.75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.75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.75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.75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.75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.75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.75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.75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.75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.75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.75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.75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.75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.75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.75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.75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.75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.75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.75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.75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.75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.75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.75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.75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.75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.75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.75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.75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.75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.75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.75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.75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.75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.75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.75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.75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.75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.75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.75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.75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.75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.75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.75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.75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.75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.75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.75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.75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.75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.75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.75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.75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.75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.75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.75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.75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.75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.75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.75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.75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.75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.75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.75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.75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.75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.75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.75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.75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.75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.75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.75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.75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.75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.75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.75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.75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.75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.75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.75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.75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.75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.75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.75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.75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.75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.75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.75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.75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.75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.75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.75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.75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.75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.75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.75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.75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.75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.75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.75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.75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.75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.75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.75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.75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.75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.75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.75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.75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.75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.75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.75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.75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.75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.75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.75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.75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.75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.75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.75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.75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.75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.75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.75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.75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.75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.75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.75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.75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.75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.75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.75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.75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.75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.75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.75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.75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.75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.75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.75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.75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.75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.75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.75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.75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.75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.75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.75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.75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.75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.75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.75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.75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.75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.75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.75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.75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.75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.75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.75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.75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.75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.75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.75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.75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.75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.75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.75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.75">
      <c r="L278" s="170">
        <f>IF(Data!H318&lt;&gt;"",Data!J318,"")</f>
        <v>43101</v>
      </c>
      <c r="M278" s="166">
        <f>Data!H318</f>
        <v>43101</v>
      </c>
      <c r="N278" s="17">
        <f>Data!I318</f>
        <v>3215</v>
      </c>
    </row>
    <row r="279" spans="12:14" ht="12.75">
      <c r="L279" s="170">
        <f>IF(Data!H319&lt;&gt;"",Data!J319,"")</f>
        <v>43132</v>
      </c>
      <c r="M279" s="166">
        <f>Data!H319</f>
        <v>43132</v>
      </c>
      <c r="N279" s="17">
        <f>Data!I319</f>
        <v>3217</v>
      </c>
    </row>
    <row r="280" spans="12:14" ht="12.75">
      <c r="L280" s="170">
        <f>IF(Data!H320&lt;&gt;"",Data!J320,"")</f>
        <v>43160</v>
      </c>
      <c r="M280" s="166">
        <f>Data!H320</f>
        <v>43160</v>
      </c>
      <c r="N280" s="17">
        <f>Data!I320</f>
        <v>3220</v>
      </c>
    </row>
    <row r="281" spans="12:14" ht="12.75">
      <c r="L281" s="170">
        <f>IF(Data!H321&lt;&gt;"",Data!J321,"")</f>
        <v>43191</v>
      </c>
      <c r="M281" s="166">
        <f>Data!H321</f>
        <v>43191</v>
      </c>
      <c r="N281" s="17">
        <f>Data!I321</f>
        <v>3222</v>
      </c>
    </row>
    <row r="282" spans="12:14" ht="12.75">
      <c r="L282" s="170">
        <f>IF(Data!H322&lt;&gt;"",Data!J322,"")</f>
        <v>43221</v>
      </c>
      <c r="M282" s="166">
        <f>Data!H322</f>
        <v>43221</v>
      </c>
      <c r="N282" s="17">
        <f>Data!I322</f>
        <v>3225</v>
      </c>
    </row>
    <row r="283" spans="12:14" ht="12.75">
      <c r="L283" s="170">
        <f>IF(Data!H323&lt;&gt;"",Data!J323,"")</f>
        <v>43252</v>
      </c>
      <c r="M283" s="166">
        <f>Data!H323</f>
        <v>43252</v>
      </c>
      <c r="N283" s="17">
        <f>Data!I323</f>
        <v>3228</v>
      </c>
    </row>
    <row r="284" spans="12:14" ht="12.75">
      <c r="L284" s="170">
        <f>IF(Data!H324&lt;&gt;"",Data!J324,"")</f>
        <v>43282</v>
      </c>
      <c r="M284" s="166">
        <f>Data!H324</f>
        <v>43282</v>
      </c>
      <c r="N284" s="17">
        <f>Data!I324</f>
        <v>3230</v>
      </c>
    </row>
    <row r="285" spans="12:14" ht="12.75">
      <c r="L285" s="170">
        <f>IF(Data!H325&lt;&gt;"",Data!J325,"")</f>
        <v>43313</v>
      </c>
      <c r="M285" s="166">
        <f>Data!H325</f>
        <v>43313</v>
      </c>
      <c r="N285" s="17">
        <f>Data!I325</f>
        <v>3232</v>
      </c>
    </row>
    <row r="286" spans="12:14" ht="12.75">
      <c r="L286" s="170">
        <f>IF(Data!H326&lt;&gt;"",Data!J326,"")</f>
        <v>43344</v>
      </c>
      <c r="M286" s="166">
        <f>Data!H326</f>
        <v>43344</v>
      </c>
      <c r="N286" s="17">
        <f>Data!I326</f>
        <v>3234</v>
      </c>
    </row>
    <row r="287" spans="12:14" ht="12.75">
      <c r="L287" s="170">
        <f>IF(Data!H327&lt;&gt;"",Data!J327,"")</f>
        <v>43374</v>
      </c>
      <c r="M287" s="166">
        <f>Data!H327</f>
        <v>43374</v>
      </c>
      <c r="N287" s="17">
        <f>Data!I327</f>
        <v>3236</v>
      </c>
    </row>
    <row r="288" spans="12:14" ht="12.75">
      <c r="L288" s="170">
        <f>IF(Data!H328&lt;&gt;"",Data!J328,"")</f>
        <v>43405</v>
      </c>
      <c r="M288" s="166">
        <f>Data!H328</f>
        <v>43405</v>
      </c>
      <c r="N288" s="17">
        <f>Data!I328</f>
        <v>3238</v>
      </c>
    </row>
    <row r="289" spans="12:14" ht="12.75">
      <c r="L289" s="170">
        <f>IF(Data!H329&lt;&gt;"",Data!J329,"")</f>
        <v>43435</v>
      </c>
      <c r="M289" s="166">
        <f>Data!H329</f>
        <v>43435</v>
      </c>
      <c r="N289" s="17">
        <f>Data!I329</f>
        <v>3240</v>
      </c>
    </row>
    <row r="290" spans="12:14" ht="12.75">
      <c r="L290" s="170">
        <f>IF(Data!H330&lt;&gt;"",Data!J330,"")</f>
        <v>43466</v>
      </c>
      <c r="M290" s="166">
        <f>Data!H330</f>
        <v>43466</v>
      </c>
      <c r="N290" s="17">
        <f>Data!I330</f>
        <v>3243</v>
      </c>
    </row>
    <row r="291" spans="12:14" ht="12.75">
      <c r="L291" s="170">
        <f>IF(Data!H331&lt;&gt;"",Data!J331,"")</f>
        <v>43497</v>
      </c>
      <c r="M291" s="166">
        <f>Data!H331</f>
        <v>43497</v>
      </c>
      <c r="N291" s="17">
        <f>Data!I331</f>
        <v>3242</v>
      </c>
    </row>
    <row r="292" spans="12:14" ht="12.75">
      <c r="L292" s="170">
        <f>IF(Data!H332&lt;&gt;"",Data!J332,"")</f>
        <v>43525</v>
      </c>
      <c r="M292" s="166">
        <f>Data!H332</f>
        <v>43525</v>
      </c>
      <c r="N292" s="17">
        <f>Data!I332</f>
        <v>3243</v>
      </c>
    </row>
    <row r="293" spans="12:14" ht="12.75">
      <c r="L293" s="170">
        <f>IF(Data!H333&lt;&gt;"",Data!J333,"")</f>
        <v>43556</v>
      </c>
      <c r="M293" s="166">
        <f>Data!H333</f>
        <v>43556</v>
      </c>
      <c r="N293" s="17">
        <f>Data!I333</f>
        <v>3250</v>
      </c>
    </row>
    <row r="294" spans="12:14" ht="12.75">
      <c r="L294" s="170">
        <f>IF(Data!H334&lt;&gt;"",Data!J334,"")</f>
        <v>43586</v>
      </c>
      <c r="M294" s="166">
        <f>Data!H334</f>
        <v>43586</v>
      </c>
      <c r="N294" s="17">
        <f>Data!I334</f>
        <v>3252</v>
      </c>
    </row>
    <row r="295" spans="12:14" ht="12.75">
      <c r="L295" s="170">
        <f>IF(Data!H335&lt;&gt;"",Data!J335,"")</f>
        <v>43617</v>
      </c>
      <c r="M295" s="166">
        <f>Data!H335</f>
        <v>43617</v>
      </c>
      <c r="N295" s="17">
        <f>Data!I335</f>
        <v>3250</v>
      </c>
    </row>
    <row r="296" spans="12:14" ht="12.75">
      <c r="L296" s="170">
        <f>IF(Data!H336&lt;&gt;"",Data!J336,"")</f>
        <v>43647</v>
      </c>
      <c r="M296" s="166">
        <f>Data!H336</f>
        <v>43647</v>
      </c>
      <c r="N296" s="17">
        <f>Data!I336</f>
        <v>3255</v>
      </c>
    </row>
    <row r="297" spans="12:14" ht="12.75">
      <c r="L297" s="170">
        <f>IF(Data!H337&lt;&gt;"",Data!J337,"")</f>
        <v>43678</v>
      </c>
      <c r="M297" s="166">
        <f>Data!H337</f>
        <v>43678</v>
      </c>
      <c r="N297" s="17">
        <f>Data!I337</f>
        <v>3257</v>
      </c>
    </row>
    <row r="298" spans="12:14" ht="12.75">
      <c r="L298" s="170">
        <f>IF(Data!H338&lt;&gt;"",Data!J338,"")</f>
        <v>43709</v>
      </c>
      <c r="M298" s="166">
        <f>Data!H338</f>
        <v>43709</v>
      </c>
      <c r="N298" s="17">
        <f>Data!I338</f>
        <v>3262</v>
      </c>
    </row>
    <row r="299" spans="12:14" ht="12.75">
      <c r="L299" s="170">
        <f>IF(Data!H339&lt;&gt;"",Data!J339,"")</f>
        <v>43739</v>
      </c>
      <c r="M299" s="166">
        <f>Data!H339</f>
        <v>43739</v>
      </c>
      <c r="N299" s="17">
        <f>Data!I339</f>
        <v>3265</v>
      </c>
    </row>
    <row r="300" spans="12:14" ht="12.75">
      <c r="L300" s="170">
        <f>IF(Data!H340&lt;&gt;"",Data!J340,"")</f>
        <v>43770</v>
      </c>
      <c r="M300" s="166">
        <f>Data!H340</f>
        <v>43770</v>
      </c>
      <c r="N300" s="17">
        <f>Data!I340</f>
        <v>3265</v>
      </c>
    </row>
    <row r="301" spans="12:14" ht="12.75">
      <c r="L301" s="170">
        <f>IF(Data!H341&lt;&gt;"",Data!J341,"")</f>
        <v>43800</v>
      </c>
      <c r="M301" s="166">
        <f>Data!H341</f>
        <v>43800</v>
      </c>
      <c r="N301" s="17">
        <f>Data!I341</f>
        <v>3269</v>
      </c>
    </row>
    <row r="302" spans="12:14" ht="12.75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.75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.75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.75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.75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.75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.75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.75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.75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.75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.75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.75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.75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.75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.75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.75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.75">
      <c r="M320" s="158"/>
      <c r="N320" s="159"/>
    </row>
    <row r="321" spans="13:14" ht="12.75">
      <c r="M321" s="158"/>
      <c r="N321" s="159"/>
    </row>
    <row r="322" spans="13:14" ht="12.75">
      <c r="M322" s="158"/>
      <c r="N322" s="159"/>
    </row>
    <row r="323" spans="13:14" ht="12.75">
      <c r="M323" s="158"/>
      <c r="N323" s="159"/>
    </row>
    <row r="324" spans="13:14" ht="12.75">
      <c r="M324" s="158"/>
      <c r="N324" s="159"/>
    </row>
    <row r="325" spans="13:14" ht="12.75">
      <c r="M325" s="158"/>
      <c r="N325" s="159"/>
    </row>
    <row r="326" spans="13:14" ht="12.75">
      <c r="M326" s="158"/>
      <c r="N326" s="159"/>
    </row>
    <row r="327" spans="13:14" ht="12.75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2020-02-11T17:02:24Z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