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50" windowWidth="24240" windowHeight="12330" tabRatio="667" activeTab="0"/>
  </bookViews>
  <sheets>
    <sheet name="Cover Sheet" sheetId="1" r:id="rId1"/>
    <sheet name="Notice" sheetId="2" r:id="rId2"/>
    <sheet name="Trends" sheetId="3" r:id="rId3"/>
    <sheet name="MF33G_Jan_Mar" sheetId="4" r:id="rId4"/>
    <sheet name="MF33G_Apr_Jun" sheetId="5" state="hidden"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<sst xmlns="http://schemas.openxmlformats.org/spreadsheetml/2006/main" count="1926" uniqueCount="561">
  <si>
    <t>Line</t>
  </si>
  <si>
    <t>USPct</t>
  </si>
  <si>
    <t>NEPct</t>
  </si>
  <si>
    <t>NCPct</t>
  </si>
  <si>
    <t>SAPct</t>
  </si>
  <si>
    <t>SGPct</t>
  </si>
  <si>
    <t>WPct</t>
  </si>
  <si>
    <t>CurrMon</t>
  </si>
  <si>
    <t>CurrYear</t>
  </si>
  <si>
    <t>PrevYear</t>
  </si>
  <si>
    <t>MonSpan</t>
  </si>
  <si>
    <t>PubNum</t>
  </si>
  <si>
    <t>0</t>
  </si>
  <si>
    <t>3.1</t>
  </si>
  <si>
    <t>-4.3</t>
  </si>
  <si>
    <t>3.2</t>
  </si>
  <si>
    <t>3.4</t>
  </si>
  <si>
    <t>-1.4</t>
  </si>
  <si>
    <t>February</t>
  </si>
  <si>
    <t>2019</t>
  </si>
  <si>
    <t>2018</t>
  </si>
  <si>
    <t>January - February</t>
  </si>
  <si>
    <t>-52</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</si>
  <si>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</si>
  <si>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</si>
  <si>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</si>
  <si>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</si>
  <si>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</si>
  <si>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</si>
  <si>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</si>
  <si>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</si>
  <si>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</si>
  <si>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</si>
  <si>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</si>
  <si>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</si>
  <si>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</si>
  <si>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</si>
  <si>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</si>
  <si>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</si>
  <si>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</si>
  <si>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</si>
  <si>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</si>
  <si>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</si>
  <si>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</si>
  <si>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</si>
  <si>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Federal Highway Administration</t>
  </si>
  <si>
    <t>Office of Highway Policy Information (OHPI)</t>
  </si>
  <si>
    <t>1200 New Jersey Avenue SE</t>
  </si>
  <si>
    <t>Washington, DC 20590</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</si>
  <si>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</si>
  <si>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</si>
  <si>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</si>
  <si>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</si>
  <si>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</si>
  <si>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</si>
  <si>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</si>
  <si>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</si>
  <si>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</si>
  <si>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</si>
  <si>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</si>
  <si>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</si>
  <si>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</si>
  <si>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</si>
  <si>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52</t>
  </si>
  <si>
    <t>0.6</t>
  </si>
  <si>
    <t>8.01</t>
  </si>
  <si>
    <t>57.6</t>
  </si>
  <si>
    <t>8</t>
  </si>
  <si>
    <t>74.1</t>
  </si>
  <si>
    <t>26.8</t>
  </si>
  <si>
    <t>10/24/2019</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</si>
  <si>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</si>
  <si>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</si>
  <si>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</si>
  <si>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</si>
  <si>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</si>
  <si>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</si>
  <si>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</si>
  <si>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</si>
  <si>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</si>
  <si>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</si>
  <si>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</si>
  <si>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Comparison of Gross Volume of Gasoline/Gasohol</t>
  </si>
  <si>
    <t>Reported by States (1)</t>
  </si>
  <si>
    <t>TABLE MF-33G</t>
  </si>
  <si>
    <t xml:space="preserve">   (GALLONS)</t>
  </si>
  <si>
    <t>January</t>
  </si>
  <si>
    <t xml:space="preserve">Calendar </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</si>
  <si>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</si>
  <si>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</si>
  <si>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</si>
  <si>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</si>
  <si>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</si>
  <si>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</si>
  <si>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</si>
  <si>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</si>
  <si>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</si>
  <si>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</si>
  <si>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</si>
  <si>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</si>
  <si>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</si>
  <si>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</si>
  <si>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</si>
  <si>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</si>
  <si>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</si>
  <si>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</si>
  <si>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</si>
  <si>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</si>
  <si>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</si>
  <si>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</si>
  <si>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</si>
  <si>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</si>
  <si>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</si>
  <si>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</si>
  <si>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</si>
  <si>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</si>
  <si>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</si>
  <si>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</si>
  <si>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</si>
  <si>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</si>
  <si>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</si>
  <si>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</si>
  <si>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</si>
  <si>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</si>
  <si>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</si>
  <si>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</si>
  <si>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</si>
  <si>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</si>
  <si>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</si>
  <si>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</si>
  <si>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</si>
  <si>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</si>
  <si>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</si>
  <si>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</si>
  <si>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</si>
  <si>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</si>
  <si>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</si>
  <si>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</si>
  <si>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</si>
  <si>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</si>
  <si>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</si>
  <si>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</si>
  <si>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</si>
  <si>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</si>
  <si>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</si>
  <si>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</si>
  <si>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</si>
  <si>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</si>
  <si>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</si>
  <si>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</si>
  <si>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</si>
  <si>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</si>
  <si>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</si>
  <si>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</si>
  <si>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</si>
  <si>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</si>
  <si>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</si>
  <si>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</si>
  <si>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</si>
  <si>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</si>
  <si>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</si>
  <si>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</si>
  <si>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</si>
  <si>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April</t>
  </si>
  <si>
    <t>May</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</si>
  <si>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</si>
  <si>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</si>
  <si>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</si>
  <si>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</si>
  <si>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</si>
  <si>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</si>
  <si>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</si>
  <si>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</si>
  <si>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</si>
  <si>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</si>
  <si>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</si>
  <si>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</si>
  <si>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</si>
  <si>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</si>
  <si>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</si>
  <si>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</si>
  <si>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</si>
  <si>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</si>
  <si>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</si>
  <si>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</si>
  <si>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</si>
  <si>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</si>
  <si>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</si>
  <si>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</si>
  <si>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</si>
  <si>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</si>
  <si>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</si>
  <si>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</si>
  <si>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</si>
  <si>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</si>
  <si>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</si>
  <si>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</si>
  <si>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</si>
  <si>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</si>
  <si>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</si>
  <si>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</si>
  <si>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</si>
  <si>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</si>
  <si>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</si>
  <si>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</si>
  <si>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</si>
  <si>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</si>
  <si>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</si>
  <si>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</si>
  <si>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</si>
  <si>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</si>
  <si>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</si>
  <si>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</si>
  <si>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</si>
  <si>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</si>
  <si>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</si>
  <si>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</si>
  <si>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</si>
  <si>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</si>
  <si>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</si>
  <si>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</si>
  <si>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</si>
  <si>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</si>
  <si>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</si>
  <si>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</si>
  <si>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</si>
  <si>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</si>
  <si>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</si>
  <si>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</si>
  <si>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</si>
  <si>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</si>
  <si>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</si>
  <si>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</si>
  <si>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</si>
  <si>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</si>
  <si>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</si>
  <si>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</si>
  <si>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</si>
  <si>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</si>
  <si>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</si>
  <si>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</si>
  <si>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</si>
  <si>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</si>
  <si>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</si>
  <si>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</si>
  <si>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</si>
  <si>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</si>
  <si>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</si>
  <si>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</si>
  <si>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</si>
  <si>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</si>
  <si>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</si>
  <si>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</si>
  <si>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</si>
  <si>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</si>
  <si>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</si>
  <si>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</si>
  <si>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</si>
  <si>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</si>
  <si>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</si>
  <si>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</si>
  <si>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</si>
  <si>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</si>
  <si>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</si>
  <si>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</si>
  <si>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</si>
  <si>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</si>
  <si>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</si>
  <si>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</si>
  <si>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</si>
  <si>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</si>
  <si>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10/03/95</t>
  </si>
  <si>
    <t>-</t>
  </si>
  <si>
    <t>09/01/09</t>
  </si>
  <si>
    <t>07/01/00</t>
  </si>
  <si>
    <t>07/01/01</t>
  </si>
  <si>
    <t>04/01/91</t>
  </si>
  <si>
    <t>11/01/17</t>
  </si>
  <si>
    <t>10/01/96</t>
  </si>
  <si>
    <t>01/01/91</t>
  </si>
  <si>
    <t>01/01/92</t>
  </si>
  <si>
    <t>01/01/17</t>
  </si>
  <si>
    <t>07/01/04</t>
  </si>
  <si>
    <t>07/01/17</t>
  </si>
  <si>
    <t>07/01/05</t>
  </si>
  <si>
    <t>01/01/95</t>
  </si>
  <si>
    <t>01/01/19</t>
  </si>
  <si>
    <t>10/01/09</t>
  </si>
  <si>
    <t>01/01/65</t>
  </si>
  <si>
    <t>01/01/16</t>
  </si>
  <si>
    <t>07/01/91</t>
  </si>
  <si>
    <t>07/01/15</t>
  </si>
  <si>
    <t>01/01/90</t>
  </si>
  <si>
    <t>07/01/18</t>
  </si>
  <si>
    <t>03/01/15</t>
  </si>
  <si>
    <t>07/01/16</t>
  </si>
  <si>
    <t>07/01/03</t>
  </si>
  <si>
    <t>07/01/11</t>
  </si>
  <si>
    <t>08/01/99</t>
  </si>
  <si>
    <t>07/30/13</t>
  </si>
  <si>
    <t>07/01/12</t>
  </si>
  <si>
    <t>08/01/00</t>
  </si>
  <si>
    <t>01/31/89</t>
  </si>
  <si>
    <t>04/01/96</t>
  </si>
  <si>
    <t>01/01/98</t>
  </si>
  <si>
    <t>10/02/92</t>
  </si>
  <si>
    <t>07/01/97</t>
  </si>
  <si>
    <t>07/01/14</t>
  </si>
  <si>
    <t>01/01/15</t>
  </si>
  <si>
    <t>11/01/16</t>
  </si>
  <si>
    <t>07/01/88</t>
  </si>
  <si>
    <t>07/01/95</t>
  </si>
  <si>
    <t>01/01/02</t>
  </si>
  <si>
    <t>01/01/18</t>
  </si>
  <si>
    <t>01/03/19</t>
  </si>
  <si>
    <t>01/04/19</t>
  </si>
  <si>
    <t>01/02/19</t>
  </si>
  <si>
    <t>04/01/15</t>
  </si>
  <si>
    <t>04/01/99</t>
  </si>
  <si>
    <t>10/01/91</t>
  </si>
  <si>
    <t>09/01/97</t>
  </si>
  <si>
    <t>05/01/97</t>
  </si>
  <si>
    <t>07/01/13</t>
  </si>
  <si>
    <t>04/01/06</t>
  </si>
  <si>
    <t>07/01/75</t>
  </si>
  <si>
    <t>07/01/94</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</si>
  <si>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</si>
  <si>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</si>
  <si>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</si>
  <si>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</si>
  <si>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</si>
  <si>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</si>
  <si>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</si>
  <si>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</si>
  <si>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</si>
  <si>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</si>
  <si>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</si>
  <si>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</si>
  <si>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</si>
  <si>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</si>
  <si>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</si>
  <si>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</si>
  <si>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</si>
  <si>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</si>
  <si>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</si>
  <si>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</si>
  <si>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</si>
  <si>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</si>
  <si>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</si>
  <si>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</si>
  <si>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</si>
  <si>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</si>
  <si>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</si>
  <si>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</si>
  <si>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</si>
  <si>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</si>
  <si>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</si>
  <si>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</si>
  <si>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</si>
  <si>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</si>
  <si>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</si>
  <si>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</si>
  <si>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</si>
  <si>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</si>
  <si>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</si>
  <si>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</si>
  <si>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</si>
  <si>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</si>
  <si>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</si>
  <si>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</si>
  <si>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</si>
  <si>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</si>
  <si>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</si>
  <si>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</si>
  <si>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</si>
  <si>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</si>
  <si>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</si>
  <si>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</si>
  <si>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</si>
  <si>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</si>
  <si>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</si>
  <si>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</si>
  <si>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</si>
  <si>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</si>
  <si>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</si>
  <si>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</si>
  <si>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</si>
  <si>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</si>
  <si>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</si>
  <si>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</si>
  <si>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</si>
  <si>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</si>
  <si>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</si>
  <si>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</si>
  <si>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</si>
  <si>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</si>
  <si>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</si>
  <si>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</si>
  <si>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</si>
  <si>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</si>
  <si>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</si>
  <si>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</si>
  <si>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</si>
  <si>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</si>
  <si>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</si>
  <si>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</si>
  <si>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</si>
  <si>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</si>
  <si>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</si>
  <si>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</si>
  <si>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</si>
  <si>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</si>
  <si>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</si>
  <si>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</si>
  <si>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</si>
  <si>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</si>
  <si>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</si>
  <si>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</si>
  <si>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</si>
  <si>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</si>
  <si>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</si>
  <si>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</si>
  <si>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</si>
  <si>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</si>
  <si>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</si>
  <si>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</si>
  <si>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46</t>
  </si>
  <si>
    <t>make gasohol.</t>
  </si>
  <si>
    <t>47</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</si>
  <si>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</si>
  <si>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</si>
  <si>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</si>
  <si>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49</t>
  </si>
  <si>
    <t>cents for fuel inspection.  LPG users may pay an annual fee in lieu of the volume tax.</t>
  </si>
  <si>
    <t>50</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</si>
  <si>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</si>
  <si>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</si>
  <si>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</si>
  <si>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</si>
  <si>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</si>
  <si>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</si>
  <si>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</si>
  <si>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</si>
  <si>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</si>
  <si>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</si>
  <si>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</si>
  <si>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</si>
  <si>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</si>
  <si>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</si>
  <si>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</si>
  <si>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</si>
  <si>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</si>
  <si>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</si>
  <si>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</si>
  <si>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</si>
  <si>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</si>
  <si>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</si>
  <si>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</si>
  <si>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</si>
  <si>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</si>
  <si>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</si>
  <si>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</si>
  <si>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</si>
  <si>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</si>
  <si>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</si>
  <si>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</si>
  <si>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</si>
  <si>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</si>
  <si>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</si>
  <si>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</si>
  <si>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</si>
  <si>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</si>
  <si>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</si>
  <si>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</si>
  <si>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</si>
  <si>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</si>
  <si>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</si>
  <si>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</si>
  <si>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</si>
  <si>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</si>
  <si>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</si>
  <si>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</si>
  <si>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</si>
  <si>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</si>
  <si>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</si>
  <si>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</si>
  <si>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</si>
  <si>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</si>
  <si>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</si>
  <si>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</si>
  <si>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</si>
  <si>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</si>
  <si>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</si>
  <si>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</si>
  <si>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</si>
  <si>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</si>
  <si>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</si>
  <si>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</si>
  <si>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</si>
  <si>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</si>
  <si>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</si>
  <si>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</si>
  <si>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</si>
  <si>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</si>
  <si>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</si>
  <si>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</si>
  <si>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</si>
  <si>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</si>
  <si>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</si>
  <si>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</si>
  <si>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</si>
  <si>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</si>
  <si>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</si>
  <si>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</si>
  <si>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</si>
  <si>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</si>
  <si>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</si>
  <si>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</si>
  <si>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</si>
  <si>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</si>
  <si>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</si>
  <si>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</si>
  <si>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</si>
  <si>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</si>
  <si>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</si>
  <si>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</si>
  <si>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</si>
  <si>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</si>
  <si>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</si>
  <si>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</si>
  <si>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</si>
  <si>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</si>
  <si>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</si>
  <si>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</si>
  <si>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</si>
  <si>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</si>
  <si>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</si>
  <si>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</si>
  <si>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</si>
  <si>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</si>
  <si>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</si>
  <si>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</si>
  <si>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</si>
  <si>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</si>
  <si>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</si>
  <si>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</si>
  <si>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</si>
  <si>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</si>
  <si>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</si>
  <si>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</si>
  <si>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</si>
  <si>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</si>
  <si>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</si>
  <si>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</si>
  <si>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</si>
  <si>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</si>
  <si>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</si>
  <si>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</si>
  <si>
    <t>Michael Dougherty</t>
  </si>
  <si>
    <t>Telephone: 202 366-9234</t>
  </si>
  <si>
    <t>E-Mail: michael.dougherty@dot.gov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</si>
</sst>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78117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6960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 hidden="1">
      <c r="A2" t="s">
        <v>0</v>
      </c>
      <c r="B2" t="s">
        <v>1</v>
      </c>
      <c r="C2" t="s">
        <v>2</v>
      </c>
      <c r="D2" t="s">
        <v>3</v>
      </c>
      <c r="E2" t="s">
        <v>4</v>
      </c>
      <c r="F2" t="s">
        <v>5</v>
      </c>
      <c r="G2" t="s">
        <v>6</v>
      </c>
      <c r="H2" t="s">
        <v>7</v>
      </c>
      <c r="I2" t="s">
        <v>8</v>
      </c>
      <c r="J2" t="s">
        <v>9</v>
      </c>
      <c r="K2" t="s">
        <v>10</v>
      </c>
      <c r="L2" t="s">
        <v>11</v>
      </c>
    </row>
    <row r="3" spans="1:12" ht="12" hidden="1">
      <c r="A3" s="23" t="s">
        <v>12</v>
      </c>
      <c r="B3" s="28">
        <v>0.6</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29.25">
      <c r="A6" s="25" t="str">
        <f>CONCATENATE(H3," ",I3)</f>
        <v>February 2019</v>
      </c>
      <c r="B6" s="19"/>
      <c r="C6" s="19"/>
      <c r="D6" s="19"/>
      <c r="E6" s="19"/>
      <c r="F6" s="19"/>
      <c r="G6" s="19"/>
      <c r="H6" s="19"/>
      <c r="I6" s="19"/>
      <c r="J6" s="26"/>
    </row>
    <row r="7" ht="12">
      <c r="A7" s="20"/>
    </row>
    <row r="30" spans="1:10" ht="12">
      <c r="A30" t="s">
        <v>25</v>
      </c>
      <c r="G30" s="32" t="str">
        <f>CONCATENATE("Publication No. FHWA-PL",L3)</f>
        <v>Publication No. FHWA-PL-52</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February</v>
      </c>
      <c r="B34" s="26"/>
      <c r="C34" s="26"/>
      <c r="D34" s="26"/>
      <c r="E34" s="26"/>
      <c r="F34" s="26"/>
      <c r="G34" s="26"/>
      <c r="H34" s="26"/>
      <c r="I34" s="26"/>
      <c r="J34" s="26"/>
    </row>
    <row r="35" spans="1:10" ht="12.75" customHeight="1">
      <c r="A35" s="15" t="str">
        <f>CONCATENATE(J3," vs. ",I3)</f>
        <v>2018 vs. 2019</v>
      </c>
      <c r="B35" s="26"/>
      <c r="C35" s="26"/>
      <c r="D35" s="26"/>
      <c r="E35" s="26"/>
      <c r="F35" s="26"/>
      <c r="G35" s="26"/>
      <c r="H35" s="26"/>
      <c r="I35" s="26"/>
      <c r="J35" s="26"/>
    </row>
    <row r="36" spans="1:10" ht="12.75">
      <c r="A36" s="27" t="str">
        <f>CONCATENATE("Change for US: ",B3)</f>
        <v>Change for US: 0.6</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
      <c r="B43" s="10"/>
      <c r="C43" s="18"/>
      <c r="D43" t="s">
        <v>33</v>
      </c>
      <c r="E43" s="10"/>
      <c r="F43" s="18">
        <f>B3</f>
        <v>0.6</v>
      </c>
      <c r="G43" s="17"/>
    </row>
    <row r="44" spans="1:7" ht="12">
      <c r="A44" s="10"/>
      <c r="B44" s="12"/>
      <c r="C44" s="24"/>
      <c r="D44" s="10" t="s">
        <v>34</v>
      </c>
      <c r="E44" s="12"/>
      <c r="F44" s="24" t="str">
        <f>C3</f>
        <v>3.1</v>
      </c>
      <c r="G44" s="17"/>
    </row>
    <row r="45" spans="1:7" ht="12">
      <c r="A45" s="10"/>
      <c r="B45" s="12"/>
      <c r="C45" s="24"/>
      <c r="D45" s="10" t="s">
        <v>35</v>
      </c>
      <c r="E45" s="12"/>
      <c r="F45" s="24" t="str">
        <f>D3</f>
        <v>-4.3</v>
      </c>
      <c r="G45" s="17"/>
    </row>
    <row r="46" spans="1:7" ht="12">
      <c r="A46" s="10"/>
      <c r="B46" s="12"/>
      <c r="C46" s="24"/>
      <c r="D46" s="10" t="s">
        <v>36</v>
      </c>
      <c r="E46" s="12"/>
      <c r="F46" s="24" t="str">
        <f>E3</f>
        <v>3.2</v>
      </c>
      <c r="G46" s="17"/>
    </row>
    <row r="47" spans="1:7" ht="12">
      <c r="A47" s="10"/>
      <c r="B47" s="12"/>
      <c r="C47" s="24"/>
      <c r="D47" s="10" t="s">
        <v>37</v>
      </c>
      <c r="E47" s="12"/>
      <c r="F47" s="24" t="str">
        <f>F3</f>
        <v>3.4</v>
      </c>
      <c r="G47" s="17"/>
    </row>
    <row r="48" spans="1:7" ht="12">
      <c r="A48" s="10"/>
      <c r="B48" s="12"/>
      <c r="C48" s="24"/>
      <c r="D48" s="10" t="s">
        <v>38</v>
      </c>
      <c r="E48" s="12"/>
      <c r="F48" s="24" t="str">
        <f>G3</f>
        <v>-1.4</v>
      </c>
      <c r="G48" s="17"/>
    </row>
    <row r="49" ht="12">
      <c r="A49" s="10"/>
    </row>
    <row r="51" ht="12">
      <c r="A51" s="10" t="str">
        <f>CONCATENATE("Based on All Reported ",I3," Data")</f>
        <v>Based on All Reported 2019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224</v>
      </c>
      <c r="G2" s="29" t="s">
        <v>225</v>
      </c>
      <c r="H2" s="29" t="s">
        <v>226</v>
      </c>
      <c r="I2" s="29" t="s">
        <v>227</v>
      </c>
      <c r="J2" s="29" t="s">
        <v>228</v>
      </c>
      <c r="K2" s="29" t="s">
        <v>229</v>
      </c>
      <c r="L2" s="29" t="s">
        <v>230</v>
      </c>
      <c r="M2" s="29" t="s">
        <v>231</v>
      </c>
      <c r="N2" s="29" t="s">
        <v>232</v>
      </c>
      <c r="O2" s="29" t="s">
        <v>80</v>
      </c>
      <c r="P2" s="29" t="s">
        <v>8</v>
      </c>
    </row>
    <row r="3" spans="2:16" ht="12" customHeight="1" hidden="1">
      <c r="B3" s="30" t="s">
        <v>233</v>
      </c>
      <c r="C3" s="29" t="s">
        <v>234</v>
      </c>
      <c r="D3" s="29" t="s">
        <v>234</v>
      </c>
      <c r="E3" s="29" t="s">
        <v>12</v>
      </c>
      <c r="F3" s="29" t="s">
        <v>12</v>
      </c>
      <c r="G3" s="29" t="s">
        <v>12</v>
      </c>
      <c r="H3" s="195" t="s">
        <v>12</v>
      </c>
      <c r="I3" s="195" t="s">
        <v>12</v>
      </c>
      <c r="J3" s="195" t="s">
        <v>12</v>
      </c>
      <c r="K3" s="195" t="s">
        <v>12</v>
      </c>
      <c r="L3" s="195" t="s">
        <v>12</v>
      </c>
      <c r="M3" s="195" t="s">
        <v>12</v>
      </c>
      <c r="N3" s="195" t="s">
        <v>12</v>
      </c>
      <c r="O3" s="195" t="s">
        <v>70</v>
      </c>
      <c r="P3" s="195" t="s">
        <v>19</v>
      </c>
    </row>
    <row r="4" ht="12" customHeight="1"/>
    <row r="5" spans="2:15" ht="16.5" customHeight="1">
      <c r="B5" s="19" t="str">
        <f>CONCATENATE("Monthly Special Fuel Reported by States ",P3," (1)")</f>
        <v>Monthly Special Fuel Reported by States 2019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10/24/2019</v>
      </c>
      <c r="N10" s="84"/>
      <c r="O10" s="84" t="str">
        <f>CONCATENATE(P3," Reporting Period")</f>
        <v>2019 Reporting Period</v>
      </c>
    </row>
    <row r="11" spans="2:15" ht="7.5" customHeight="1">
      <c r="B11" s="73"/>
      <c r="C11" s="33" t="s">
        <v>205</v>
      </c>
      <c r="D11" s="33" t="s">
        <v>206</v>
      </c>
      <c r="E11" s="33" t="s">
        <v>207</v>
      </c>
      <c r="F11" s="33" t="s">
        <v>208</v>
      </c>
      <c r="G11" s="33" t="s">
        <v>209</v>
      </c>
      <c r="H11" s="33" t="s">
        <v>210</v>
      </c>
      <c r="I11" s="33" t="s">
        <v>211</v>
      </c>
      <c r="J11" s="33" t="s">
        <v>212</v>
      </c>
      <c r="K11" s="33" t="s">
        <v>213</v>
      </c>
      <c r="L11" s="33" t="s">
        <v>214</v>
      </c>
      <c r="M11" s="33" t="s">
        <v>215</v>
      </c>
      <c r="N11" s="33" t="s">
        <v>216</v>
      </c>
      <c r="O11" s="73"/>
    </row>
    <row r="12" spans="2:15" ht="7.5" customHeight="1">
      <c r="B12" s="47" t="s">
        <v>95</v>
      </c>
      <c r="C12" s="47" t="str">
        <f aca="true" t="shared" si="0" ref="C12:N12">CONCATENATE("(",C3," Entries)")</f>
        <v>(51 Entries)</v>
      </c>
      <c r="D12" s="47" t="str">
        <f t="shared" si="0"/>
        <v>(51 Entries)</v>
      </c>
      <c r="E12" s="47" t="str">
        <f t="shared" si="0"/>
        <v>(0 Entries)</v>
      </c>
      <c r="F12" s="47" t="str">
        <f t="shared" si="0"/>
        <v>(0 Entries)</v>
      </c>
      <c r="G12" s="47" t="str">
        <f t="shared" si="0"/>
        <v>(0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6"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68832008</v>
      </c>
      <c r="D15" s="79">
        <v>70555259</v>
      </c>
      <c r="E15" s="79">
        <v>0</v>
      </c>
      <c r="F15" s="79">
        <v>0</v>
      </c>
      <c r="G15" s="79">
        <v>0</v>
      </c>
      <c r="H15" s="79">
        <v>0</v>
      </c>
      <c r="I15" s="79">
        <v>0</v>
      </c>
      <c r="J15" s="79">
        <v>0</v>
      </c>
      <c r="K15" s="79">
        <v>0</v>
      </c>
      <c r="L15" s="79">
        <v>0</v>
      </c>
      <c r="M15" s="79">
        <v>0</v>
      </c>
      <c r="N15" s="79">
        <v>0</v>
      </c>
      <c r="O15" s="79">
        <v>139387267</v>
      </c>
    </row>
    <row r="16" spans="2:15" ht="7.5" customHeight="1">
      <c r="B16" s="75" t="s">
        <v>106</v>
      </c>
      <c r="C16" s="79">
        <v>12450947</v>
      </c>
      <c r="D16" s="79">
        <v>8072917</v>
      </c>
      <c r="E16" s="79">
        <v>0</v>
      </c>
      <c r="F16" s="79">
        <v>0</v>
      </c>
      <c r="G16" s="79">
        <v>0</v>
      </c>
      <c r="H16" s="79">
        <v>0</v>
      </c>
      <c r="I16" s="79">
        <v>0</v>
      </c>
      <c r="J16" s="79">
        <v>0</v>
      </c>
      <c r="K16" s="79">
        <v>0</v>
      </c>
      <c r="L16" s="79">
        <v>0</v>
      </c>
      <c r="M16" s="79">
        <v>0</v>
      </c>
      <c r="N16" s="79">
        <v>0</v>
      </c>
      <c r="O16" s="79">
        <v>20523864</v>
      </c>
    </row>
    <row r="17" spans="2:15" ht="7.5" customHeight="1">
      <c r="B17" s="75" t="s">
        <v>107</v>
      </c>
      <c r="C17" s="79">
        <v>73653747</v>
      </c>
      <c r="D17" s="79">
        <v>79232288</v>
      </c>
      <c r="E17" s="79">
        <v>0</v>
      </c>
      <c r="F17" s="79">
        <v>0</v>
      </c>
      <c r="G17" s="79">
        <v>0</v>
      </c>
      <c r="H17" s="79">
        <v>0</v>
      </c>
      <c r="I17" s="79">
        <v>0</v>
      </c>
      <c r="J17" s="79">
        <v>0</v>
      </c>
      <c r="K17" s="79">
        <v>0</v>
      </c>
      <c r="L17" s="79">
        <v>0</v>
      </c>
      <c r="M17" s="79">
        <v>0</v>
      </c>
      <c r="N17" s="79">
        <v>0</v>
      </c>
      <c r="O17" s="79">
        <v>152886035</v>
      </c>
    </row>
    <row r="18" spans="2:15" ht="7.5" customHeight="1">
      <c r="B18" s="144" t="s">
        <v>108</v>
      </c>
      <c r="C18" s="145">
        <v>50698125</v>
      </c>
      <c r="D18" s="145">
        <v>60613508</v>
      </c>
      <c r="E18" s="145">
        <v>0</v>
      </c>
      <c r="F18" s="145">
        <v>0</v>
      </c>
      <c r="G18" s="145">
        <v>0</v>
      </c>
      <c r="H18" s="145">
        <v>0</v>
      </c>
      <c r="I18" s="145">
        <v>0</v>
      </c>
      <c r="J18" s="145">
        <v>0</v>
      </c>
      <c r="K18" s="145">
        <v>0</v>
      </c>
      <c r="L18" s="145">
        <v>0</v>
      </c>
      <c r="M18" s="145">
        <v>0</v>
      </c>
      <c r="N18" s="145">
        <v>0</v>
      </c>
      <c r="O18" s="145">
        <v>111311633</v>
      </c>
    </row>
    <row r="19" spans="2:15" ht="7.5" customHeight="1">
      <c r="B19" s="79" t="s">
        <v>109</v>
      </c>
      <c r="C19" s="79">
        <v>216507712</v>
      </c>
      <c r="D19" s="79">
        <v>190777018</v>
      </c>
      <c r="E19" s="79">
        <v>0</v>
      </c>
      <c r="F19" s="79">
        <v>0</v>
      </c>
      <c r="G19" s="79">
        <v>0</v>
      </c>
      <c r="H19" s="79">
        <v>0</v>
      </c>
      <c r="I19" s="79">
        <v>0</v>
      </c>
      <c r="J19" s="79">
        <v>0</v>
      </c>
      <c r="K19" s="79">
        <v>0</v>
      </c>
      <c r="L19" s="79">
        <v>0</v>
      </c>
      <c r="M19" s="79">
        <v>0</v>
      </c>
      <c r="N19" s="79">
        <v>0</v>
      </c>
      <c r="O19" s="79">
        <v>407284730</v>
      </c>
    </row>
    <row r="20" spans="2:15" ht="7.5" customHeight="1">
      <c r="B20" s="75" t="s">
        <v>110</v>
      </c>
      <c r="C20" s="79">
        <v>54337126</v>
      </c>
      <c r="D20" s="79">
        <v>50291579</v>
      </c>
      <c r="E20" s="79">
        <v>0</v>
      </c>
      <c r="F20" s="79">
        <v>0</v>
      </c>
      <c r="G20" s="79">
        <v>0</v>
      </c>
      <c r="H20" s="79">
        <v>0</v>
      </c>
      <c r="I20" s="79">
        <v>0</v>
      </c>
      <c r="J20" s="79">
        <v>0</v>
      </c>
      <c r="K20" s="79">
        <v>0</v>
      </c>
      <c r="L20" s="79">
        <v>0</v>
      </c>
      <c r="M20" s="79">
        <v>0</v>
      </c>
      <c r="N20" s="79">
        <v>0</v>
      </c>
      <c r="O20" s="79">
        <v>104628705</v>
      </c>
    </row>
    <row r="21" spans="2:15" ht="7.5" customHeight="1">
      <c r="B21" s="75" t="s">
        <v>111</v>
      </c>
      <c r="C21" s="79">
        <v>20973823</v>
      </c>
      <c r="D21" s="79">
        <v>18080540</v>
      </c>
      <c r="E21" s="79">
        <v>0</v>
      </c>
      <c r="F21" s="79">
        <v>0</v>
      </c>
      <c r="G21" s="79">
        <v>0</v>
      </c>
      <c r="H21" s="79">
        <v>0</v>
      </c>
      <c r="I21" s="79">
        <v>0</v>
      </c>
      <c r="J21" s="79">
        <v>0</v>
      </c>
      <c r="K21" s="79">
        <v>0</v>
      </c>
      <c r="L21" s="79">
        <v>0</v>
      </c>
      <c r="M21" s="79">
        <v>0</v>
      </c>
      <c r="N21" s="79">
        <v>0</v>
      </c>
      <c r="O21" s="79">
        <v>39054363</v>
      </c>
    </row>
    <row r="22" spans="2:15" ht="7.5" customHeight="1">
      <c r="B22" s="144" t="s">
        <v>112</v>
      </c>
      <c r="C22" s="145">
        <v>7110669</v>
      </c>
      <c r="D22" s="145">
        <v>6248887</v>
      </c>
      <c r="E22" s="145">
        <v>0</v>
      </c>
      <c r="F22" s="145">
        <v>0</v>
      </c>
      <c r="G22" s="145">
        <v>0</v>
      </c>
      <c r="H22" s="145">
        <v>0</v>
      </c>
      <c r="I22" s="145">
        <v>0</v>
      </c>
      <c r="J22" s="145">
        <v>0</v>
      </c>
      <c r="K22" s="145">
        <v>0</v>
      </c>
      <c r="L22" s="145">
        <v>0</v>
      </c>
      <c r="M22" s="145">
        <v>0</v>
      </c>
      <c r="N22" s="145">
        <v>0</v>
      </c>
      <c r="O22" s="145">
        <v>13359556</v>
      </c>
    </row>
    <row r="23" spans="2:15" ht="7.5" customHeight="1">
      <c r="B23" s="79" t="s">
        <v>113</v>
      </c>
      <c r="C23" s="79">
        <v>735136</v>
      </c>
      <c r="D23" s="79">
        <v>767464</v>
      </c>
      <c r="E23" s="79">
        <v>0</v>
      </c>
      <c r="F23" s="79">
        <v>0</v>
      </c>
      <c r="G23" s="79">
        <v>0</v>
      </c>
      <c r="H23" s="79">
        <v>0</v>
      </c>
      <c r="I23" s="79">
        <v>0</v>
      </c>
      <c r="J23" s="79">
        <v>0</v>
      </c>
      <c r="K23" s="79">
        <v>0</v>
      </c>
      <c r="L23" s="79">
        <v>0</v>
      </c>
      <c r="M23" s="79">
        <v>0</v>
      </c>
      <c r="N23" s="79">
        <v>0</v>
      </c>
      <c r="O23" s="79">
        <v>1502600</v>
      </c>
    </row>
    <row r="24" spans="2:15" ht="7.5" customHeight="1">
      <c r="B24" s="75" t="s">
        <v>114</v>
      </c>
      <c r="C24" s="79">
        <v>136771334</v>
      </c>
      <c r="D24" s="79">
        <v>153033420</v>
      </c>
      <c r="E24" s="79">
        <v>0</v>
      </c>
      <c r="F24" s="79">
        <v>0</v>
      </c>
      <c r="G24" s="79">
        <v>0</v>
      </c>
      <c r="H24" s="79">
        <v>0</v>
      </c>
      <c r="I24" s="79">
        <v>0</v>
      </c>
      <c r="J24" s="79">
        <v>0</v>
      </c>
      <c r="K24" s="79">
        <v>0</v>
      </c>
      <c r="L24" s="79">
        <v>0</v>
      </c>
      <c r="M24" s="79">
        <v>0</v>
      </c>
      <c r="N24" s="79">
        <v>0</v>
      </c>
      <c r="O24" s="79">
        <v>289804754</v>
      </c>
    </row>
    <row r="25" spans="2:15" ht="7.5" customHeight="1">
      <c r="B25" s="75" t="s">
        <v>115</v>
      </c>
      <c r="C25" s="79">
        <v>105628054</v>
      </c>
      <c r="D25" s="79">
        <v>105700760</v>
      </c>
      <c r="E25" s="79">
        <v>0</v>
      </c>
      <c r="F25" s="79">
        <v>0</v>
      </c>
      <c r="G25" s="79">
        <v>0</v>
      </c>
      <c r="H25" s="79">
        <v>0</v>
      </c>
      <c r="I25" s="79">
        <v>0</v>
      </c>
      <c r="J25" s="79">
        <v>0</v>
      </c>
      <c r="K25" s="79">
        <v>0</v>
      </c>
      <c r="L25" s="79">
        <v>0</v>
      </c>
      <c r="M25" s="79">
        <v>0</v>
      </c>
      <c r="N25" s="79">
        <v>0</v>
      </c>
      <c r="O25" s="79">
        <v>211328814</v>
      </c>
    </row>
    <row r="26" spans="2:15" ht="7.5" customHeight="1">
      <c r="B26" s="144" t="s">
        <v>116</v>
      </c>
      <c r="C26" s="145">
        <v>4833103</v>
      </c>
      <c r="D26" s="145">
        <v>3424366</v>
      </c>
      <c r="E26" s="145">
        <v>0</v>
      </c>
      <c r="F26" s="145">
        <v>0</v>
      </c>
      <c r="G26" s="145">
        <v>0</v>
      </c>
      <c r="H26" s="145">
        <v>0</v>
      </c>
      <c r="I26" s="145">
        <v>0</v>
      </c>
      <c r="J26" s="145">
        <v>0</v>
      </c>
      <c r="K26" s="145">
        <v>0</v>
      </c>
      <c r="L26" s="145">
        <v>0</v>
      </c>
      <c r="M26" s="145">
        <v>0</v>
      </c>
      <c r="N26" s="145">
        <v>0</v>
      </c>
      <c r="O26" s="145">
        <v>8257469</v>
      </c>
    </row>
    <row r="27" spans="2:15" ht="7.5" customHeight="1">
      <c r="B27" s="79" t="s">
        <v>117</v>
      </c>
      <c r="C27" s="79">
        <v>27206841</v>
      </c>
      <c r="D27" s="79">
        <v>26431150</v>
      </c>
      <c r="E27" s="79">
        <v>0</v>
      </c>
      <c r="F27" s="79">
        <v>0</v>
      </c>
      <c r="G27" s="79">
        <v>0</v>
      </c>
      <c r="H27" s="79">
        <v>0</v>
      </c>
      <c r="I27" s="79">
        <v>0</v>
      </c>
      <c r="J27" s="79">
        <v>0</v>
      </c>
      <c r="K27" s="79">
        <v>0</v>
      </c>
      <c r="L27" s="79">
        <v>0</v>
      </c>
      <c r="M27" s="79">
        <v>0</v>
      </c>
      <c r="N27" s="79">
        <v>0</v>
      </c>
      <c r="O27" s="79">
        <v>53637991</v>
      </c>
    </row>
    <row r="28" spans="2:15" ht="7.5" customHeight="1">
      <c r="B28" s="75" t="s">
        <v>118</v>
      </c>
      <c r="C28" s="79">
        <v>126334221</v>
      </c>
      <c r="D28" s="79">
        <v>122444849</v>
      </c>
      <c r="E28" s="79">
        <v>0</v>
      </c>
      <c r="F28" s="79">
        <v>0</v>
      </c>
      <c r="G28" s="79">
        <v>0</v>
      </c>
      <c r="H28" s="79">
        <v>0</v>
      </c>
      <c r="I28" s="79">
        <v>0</v>
      </c>
      <c r="J28" s="79">
        <v>0</v>
      </c>
      <c r="K28" s="79">
        <v>0</v>
      </c>
      <c r="L28" s="79">
        <v>0</v>
      </c>
      <c r="M28" s="79">
        <v>0</v>
      </c>
      <c r="N28" s="79">
        <v>0</v>
      </c>
      <c r="O28" s="79">
        <v>248779070</v>
      </c>
    </row>
    <row r="29" spans="2:15" ht="7.5" customHeight="1">
      <c r="B29" s="75" t="s">
        <v>119</v>
      </c>
      <c r="C29" s="79">
        <v>98496004</v>
      </c>
      <c r="D29" s="79">
        <v>112568530</v>
      </c>
      <c r="E29" s="79">
        <v>0</v>
      </c>
      <c r="F29" s="79">
        <v>0</v>
      </c>
      <c r="G29" s="79">
        <v>0</v>
      </c>
      <c r="H29" s="79">
        <v>0</v>
      </c>
      <c r="I29" s="79">
        <v>0</v>
      </c>
      <c r="J29" s="79">
        <v>0</v>
      </c>
      <c r="K29" s="79">
        <v>0</v>
      </c>
      <c r="L29" s="79">
        <v>0</v>
      </c>
      <c r="M29" s="79">
        <v>0</v>
      </c>
      <c r="N29" s="79">
        <v>0</v>
      </c>
      <c r="O29" s="79">
        <v>211064534</v>
      </c>
    </row>
    <row r="30" spans="2:15" ht="7.5" customHeight="1">
      <c r="B30" s="144" t="s">
        <v>120</v>
      </c>
      <c r="C30" s="145">
        <v>58967550</v>
      </c>
      <c r="D30" s="145">
        <v>53614975</v>
      </c>
      <c r="E30" s="145">
        <v>0</v>
      </c>
      <c r="F30" s="145">
        <v>0</v>
      </c>
      <c r="G30" s="145">
        <v>0</v>
      </c>
      <c r="H30" s="145">
        <v>0</v>
      </c>
      <c r="I30" s="145">
        <v>0</v>
      </c>
      <c r="J30" s="145">
        <v>0</v>
      </c>
      <c r="K30" s="145">
        <v>0</v>
      </c>
      <c r="L30" s="145">
        <v>0</v>
      </c>
      <c r="M30" s="145">
        <v>0</v>
      </c>
      <c r="N30" s="145">
        <v>0</v>
      </c>
      <c r="O30" s="145">
        <v>112582525</v>
      </c>
    </row>
    <row r="31" spans="2:15" ht="7.5" customHeight="1">
      <c r="B31" s="79" t="s">
        <v>121</v>
      </c>
      <c r="C31" s="79">
        <v>35955299</v>
      </c>
      <c r="D31" s="79">
        <v>32569447</v>
      </c>
      <c r="E31" s="79">
        <v>0</v>
      </c>
      <c r="F31" s="79">
        <v>0</v>
      </c>
      <c r="G31" s="79">
        <v>0</v>
      </c>
      <c r="H31" s="79">
        <v>0</v>
      </c>
      <c r="I31" s="79">
        <v>0</v>
      </c>
      <c r="J31" s="79">
        <v>0</v>
      </c>
      <c r="K31" s="79">
        <v>0</v>
      </c>
      <c r="L31" s="79">
        <v>0</v>
      </c>
      <c r="M31" s="79">
        <v>0</v>
      </c>
      <c r="N31" s="79">
        <v>0</v>
      </c>
      <c r="O31" s="79">
        <v>68524746</v>
      </c>
    </row>
    <row r="32" spans="2:15" ht="7.5" customHeight="1">
      <c r="B32" s="75" t="s">
        <v>122</v>
      </c>
      <c r="C32" s="79">
        <v>68813708</v>
      </c>
      <c r="D32" s="79">
        <v>62481555</v>
      </c>
      <c r="E32" s="79">
        <v>0</v>
      </c>
      <c r="F32" s="79">
        <v>0</v>
      </c>
      <c r="G32" s="79">
        <v>0</v>
      </c>
      <c r="H32" s="79">
        <v>0</v>
      </c>
      <c r="I32" s="79">
        <v>0</v>
      </c>
      <c r="J32" s="79">
        <v>0</v>
      </c>
      <c r="K32" s="79">
        <v>0</v>
      </c>
      <c r="L32" s="79">
        <v>0</v>
      </c>
      <c r="M32" s="79">
        <v>0</v>
      </c>
      <c r="N32" s="79">
        <v>0</v>
      </c>
      <c r="O32" s="79">
        <v>131295263</v>
      </c>
    </row>
    <row r="33" spans="2:15" ht="7.5" customHeight="1">
      <c r="B33" s="75" t="s">
        <v>123</v>
      </c>
      <c r="C33" s="79">
        <v>68037206</v>
      </c>
      <c r="D33" s="79">
        <v>58202748</v>
      </c>
      <c r="E33" s="79">
        <v>0</v>
      </c>
      <c r="F33" s="79">
        <v>0</v>
      </c>
      <c r="G33" s="79">
        <v>0</v>
      </c>
      <c r="H33" s="79">
        <v>0</v>
      </c>
      <c r="I33" s="79">
        <v>0</v>
      </c>
      <c r="J33" s="79">
        <v>0</v>
      </c>
      <c r="K33" s="79">
        <v>0</v>
      </c>
      <c r="L33" s="79">
        <v>0</v>
      </c>
      <c r="M33" s="79">
        <v>0</v>
      </c>
      <c r="N33" s="79">
        <v>0</v>
      </c>
      <c r="O33" s="79">
        <v>126239954</v>
      </c>
    </row>
    <row r="34" spans="2:15" ht="7.5" customHeight="1">
      <c r="B34" s="144" t="s">
        <v>124</v>
      </c>
      <c r="C34" s="145">
        <v>22224822</v>
      </c>
      <c r="D34" s="145">
        <v>16996328</v>
      </c>
      <c r="E34" s="145">
        <v>0</v>
      </c>
      <c r="F34" s="145">
        <v>0</v>
      </c>
      <c r="G34" s="145">
        <v>0</v>
      </c>
      <c r="H34" s="145">
        <v>0</v>
      </c>
      <c r="I34" s="145">
        <v>0</v>
      </c>
      <c r="J34" s="145">
        <v>0</v>
      </c>
      <c r="K34" s="145">
        <v>0</v>
      </c>
      <c r="L34" s="145">
        <v>0</v>
      </c>
      <c r="M34" s="145">
        <v>0</v>
      </c>
      <c r="N34" s="145">
        <v>0</v>
      </c>
      <c r="O34" s="145">
        <v>39221150</v>
      </c>
    </row>
    <row r="35" spans="2:15" ht="7.5" customHeight="1">
      <c r="B35" s="79" t="s">
        <v>125</v>
      </c>
      <c r="C35" s="79">
        <v>46785657</v>
      </c>
      <c r="D35" s="79">
        <v>35883298</v>
      </c>
      <c r="E35" s="79">
        <v>0</v>
      </c>
      <c r="F35" s="79">
        <v>0</v>
      </c>
      <c r="G35" s="79">
        <v>0</v>
      </c>
      <c r="H35" s="79">
        <v>0</v>
      </c>
      <c r="I35" s="79">
        <v>0</v>
      </c>
      <c r="J35" s="79">
        <v>0</v>
      </c>
      <c r="K35" s="79">
        <v>0</v>
      </c>
      <c r="L35" s="79">
        <v>0</v>
      </c>
      <c r="M35" s="79">
        <v>0</v>
      </c>
      <c r="N35" s="79">
        <v>0</v>
      </c>
      <c r="O35" s="79">
        <v>82668955</v>
      </c>
    </row>
    <row r="36" spans="2:15" ht="7.5" customHeight="1">
      <c r="B36" s="75" t="s">
        <v>126</v>
      </c>
      <c r="C36" s="79">
        <v>34757479</v>
      </c>
      <c r="D36" s="79">
        <v>32452043</v>
      </c>
      <c r="E36" s="79">
        <v>0</v>
      </c>
      <c r="F36" s="79">
        <v>0</v>
      </c>
      <c r="G36" s="79">
        <v>0</v>
      </c>
      <c r="H36" s="79">
        <v>0</v>
      </c>
      <c r="I36" s="79">
        <v>0</v>
      </c>
      <c r="J36" s="79">
        <v>0</v>
      </c>
      <c r="K36" s="79">
        <v>0</v>
      </c>
      <c r="L36" s="79">
        <v>0</v>
      </c>
      <c r="M36" s="79">
        <v>0</v>
      </c>
      <c r="N36" s="79">
        <v>0</v>
      </c>
      <c r="O36" s="79">
        <v>67209522</v>
      </c>
    </row>
    <row r="37" spans="2:15" ht="7.5" customHeight="1">
      <c r="B37" s="75" t="s">
        <v>127</v>
      </c>
      <c r="C37" s="79">
        <v>55742243</v>
      </c>
      <c r="D37" s="79">
        <v>83699578</v>
      </c>
      <c r="E37" s="79">
        <v>0</v>
      </c>
      <c r="F37" s="79">
        <v>0</v>
      </c>
      <c r="G37" s="79">
        <v>0</v>
      </c>
      <c r="H37" s="79">
        <v>0</v>
      </c>
      <c r="I37" s="79">
        <v>0</v>
      </c>
      <c r="J37" s="79">
        <v>0</v>
      </c>
      <c r="K37" s="79">
        <v>0</v>
      </c>
      <c r="L37" s="79">
        <v>0</v>
      </c>
      <c r="M37" s="79">
        <v>0</v>
      </c>
      <c r="N37" s="79">
        <v>0</v>
      </c>
      <c r="O37" s="79">
        <v>139441821</v>
      </c>
    </row>
    <row r="38" spans="2:15" ht="7.5" customHeight="1">
      <c r="B38" s="144" t="s">
        <v>128</v>
      </c>
      <c r="C38" s="145">
        <v>65832857</v>
      </c>
      <c r="D38" s="145">
        <v>67077113</v>
      </c>
      <c r="E38" s="145">
        <v>0</v>
      </c>
      <c r="F38" s="145">
        <v>0</v>
      </c>
      <c r="G38" s="145">
        <v>0</v>
      </c>
      <c r="H38" s="145">
        <v>0</v>
      </c>
      <c r="I38" s="145">
        <v>0</v>
      </c>
      <c r="J38" s="145">
        <v>0</v>
      </c>
      <c r="K38" s="145">
        <v>0</v>
      </c>
      <c r="L38" s="145">
        <v>0</v>
      </c>
      <c r="M38" s="145">
        <v>0</v>
      </c>
      <c r="N38" s="145">
        <v>0</v>
      </c>
      <c r="O38" s="145">
        <v>132909970</v>
      </c>
    </row>
    <row r="39" spans="2:15" ht="7.5" customHeight="1">
      <c r="B39" s="79" t="s">
        <v>129</v>
      </c>
      <c r="C39" s="79">
        <v>53970151</v>
      </c>
      <c r="D39" s="79">
        <v>57359041</v>
      </c>
      <c r="E39" s="79">
        <v>0</v>
      </c>
      <c r="F39" s="79">
        <v>0</v>
      </c>
      <c r="G39" s="79">
        <v>0</v>
      </c>
      <c r="H39" s="79">
        <v>0</v>
      </c>
      <c r="I39" s="79">
        <v>0</v>
      </c>
      <c r="J39" s="79">
        <v>0</v>
      </c>
      <c r="K39" s="79">
        <v>0</v>
      </c>
      <c r="L39" s="79">
        <v>0</v>
      </c>
      <c r="M39" s="79">
        <v>0</v>
      </c>
      <c r="N39" s="79">
        <v>0</v>
      </c>
      <c r="O39" s="79">
        <v>111329192</v>
      </c>
    </row>
    <row r="40" spans="2:15" ht="7.5" customHeight="1">
      <c r="B40" s="75" t="s">
        <v>130</v>
      </c>
      <c r="C40" s="79">
        <v>72555582</v>
      </c>
      <c r="D40" s="79">
        <v>90205377</v>
      </c>
      <c r="E40" s="79">
        <v>0</v>
      </c>
      <c r="F40" s="79">
        <v>0</v>
      </c>
      <c r="G40" s="79">
        <v>0</v>
      </c>
      <c r="H40" s="79">
        <v>0</v>
      </c>
      <c r="I40" s="79">
        <v>0</v>
      </c>
      <c r="J40" s="79">
        <v>0</v>
      </c>
      <c r="K40" s="79">
        <v>0</v>
      </c>
      <c r="L40" s="79">
        <v>0</v>
      </c>
      <c r="M40" s="79">
        <v>0</v>
      </c>
      <c r="N40" s="79">
        <v>0</v>
      </c>
      <c r="O40" s="79">
        <v>162760959</v>
      </c>
    </row>
    <row r="41" spans="2:15" ht="7.5" customHeight="1">
      <c r="B41" s="75" t="s">
        <v>131</v>
      </c>
      <c r="C41" s="79">
        <v>19181620</v>
      </c>
      <c r="D41" s="79">
        <v>18668892</v>
      </c>
      <c r="E41" s="79">
        <v>0</v>
      </c>
      <c r="F41" s="79">
        <v>0</v>
      </c>
      <c r="G41" s="79">
        <v>0</v>
      </c>
      <c r="H41" s="79">
        <v>0</v>
      </c>
      <c r="I41" s="79">
        <v>0</v>
      </c>
      <c r="J41" s="79">
        <v>0</v>
      </c>
      <c r="K41" s="79">
        <v>0</v>
      </c>
      <c r="L41" s="79">
        <v>0</v>
      </c>
      <c r="M41" s="79">
        <v>0</v>
      </c>
      <c r="N41" s="79">
        <v>0</v>
      </c>
      <c r="O41" s="79">
        <v>37850512</v>
      </c>
    </row>
    <row r="42" spans="2:15" ht="7.5" customHeight="1">
      <c r="B42" s="144" t="s">
        <v>132</v>
      </c>
      <c r="C42" s="145">
        <v>35682700</v>
      </c>
      <c r="D42" s="145">
        <v>31130840</v>
      </c>
      <c r="E42" s="145">
        <v>0</v>
      </c>
      <c r="F42" s="145">
        <v>0</v>
      </c>
      <c r="G42" s="145">
        <v>0</v>
      </c>
      <c r="H42" s="145">
        <v>0</v>
      </c>
      <c r="I42" s="145">
        <v>0</v>
      </c>
      <c r="J42" s="145">
        <v>0</v>
      </c>
      <c r="K42" s="145">
        <v>0</v>
      </c>
      <c r="L42" s="145">
        <v>0</v>
      </c>
      <c r="M42" s="145">
        <v>0</v>
      </c>
      <c r="N42" s="145">
        <v>0</v>
      </c>
      <c r="O42" s="145">
        <v>66813540</v>
      </c>
    </row>
    <row r="43" spans="2:15" ht="7.5" customHeight="1">
      <c r="B43" s="79" t="s">
        <v>133</v>
      </c>
      <c r="C43" s="79">
        <v>33735905</v>
      </c>
      <c r="D43" s="79">
        <v>29990775</v>
      </c>
      <c r="E43" s="79">
        <v>0</v>
      </c>
      <c r="F43" s="79">
        <v>0</v>
      </c>
      <c r="G43" s="79">
        <v>0</v>
      </c>
      <c r="H43" s="79">
        <v>0</v>
      </c>
      <c r="I43" s="79">
        <v>0</v>
      </c>
      <c r="J43" s="79">
        <v>0</v>
      </c>
      <c r="K43" s="79">
        <v>0</v>
      </c>
      <c r="L43" s="79">
        <v>0</v>
      </c>
      <c r="M43" s="79">
        <v>0</v>
      </c>
      <c r="N43" s="79">
        <v>0</v>
      </c>
      <c r="O43" s="79">
        <v>63726680</v>
      </c>
    </row>
    <row r="44" spans="2:15" ht="7.5" customHeight="1">
      <c r="B44" s="75" t="s">
        <v>134</v>
      </c>
      <c r="C44" s="79">
        <v>7429912</v>
      </c>
      <c r="D44" s="79">
        <v>6513772</v>
      </c>
      <c r="E44" s="79">
        <v>0</v>
      </c>
      <c r="F44" s="79">
        <v>0</v>
      </c>
      <c r="G44" s="79">
        <v>0</v>
      </c>
      <c r="H44" s="79">
        <v>0</v>
      </c>
      <c r="I44" s="79">
        <v>0</v>
      </c>
      <c r="J44" s="79">
        <v>0</v>
      </c>
      <c r="K44" s="79">
        <v>0</v>
      </c>
      <c r="L44" s="79">
        <v>0</v>
      </c>
      <c r="M44" s="79">
        <v>0</v>
      </c>
      <c r="N44" s="79">
        <v>0</v>
      </c>
      <c r="O44" s="79">
        <v>13943684</v>
      </c>
    </row>
    <row r="45" spans="2:15" ht="7.5" customHeight="1">
      <c r="B45" s="75" t="s">
        <v>135</v>
      </c>
      <c r="C45" s="79">
        <v>66424900</v>
      </c>
      <c r="D45" s="79">
        <v>57905285</v>
      </c>
      <c r="E45" s="79">
        <v>0</v>
      </c>
      <c r="F45" s="79">
        <v>0</v>
      </c>
      <c r="G45" s="79">
        <v>0</v>
      </c>
      <c r="H45" s="79">
        <v>0</v>
      </c>
      <c r="I45" s="79">
        <v>0</v>
      </c>
      <c r="J45" s="79">
        <v>0</v>
      </c>
      <c r="K45" s="79">
        <v>0</v>
      </c>
      <c r="L45" s="79">
        <v>0</v>
      </c>
      <c r="M45" s="79">
        <v>0</v>
      </c>
      <c r="N45" s="79">
        <v>0</v>
      </c>
      <c r="O45" s="79">
        <v>124330185</v>
      </c>
    </row>
    <row r="46" spans="2:15" ht="7.5" customHeight="1">
      <c r="B46" s="144" t="s">
        <v>136</v>
      </c>
      <c r="C46" s="145">
        <v>50583361</v>
      </c>
      <c r="D46" s="145">
        <v>45615017</v>
      </c>
      <c r="E46" s="145">
        <v>0</v>
      </c>
      <c r="F46" s="145">
        <v>0</v>
      </c>
      <c r="G46" s="145">
        <v>0</v>
      </c>
      <c r="H46" s="145">
        <v>0</v>
      </c>
      <c r="I46" s="145">
        <v>0</v>
      </c>
      <c r="J46" s="145">
        <v>0</v>
      </c>
      <c r="K46" s="145">
        <v>0</v>
      </c>
      <c r="L46" s="145">
        <v>0</v>
      </c>
      <c r="M46" s="145">
        <v>0</v>
      </c>
      <c r="N46" s="145">
        <v>0</v>
      </c>
      <c r="O46" s="145">
        <v>96198378</v>
      </c>
    </row>
    <row r="47" spans="2:15" ht="7.5" customHeight="1">
      <c r="B47" s="79" t="s">
        <v>137</v>
      </c>
      <c r="C47" s="79">
        <v>110039470</v>
      </c>
      <c r="D47" s="79">
        <v>98668376</v>
      </c>
      <c r="E47" s="79">
        <v>0</v>
      </c>
      <c r="F47" s="79">
        <v>0</v>
      </c>
      <c r="G47" s="79">
        <v>0</v>
      </c>
      <c r="H47" s="79">
        <v>0</v>
      </c>
      <c r="I47" s="79">
        <v>0</v>
      </c>
      <c r="J47" s="79">
        <v>0</v>
      </c>
      <c r="K47" s="79">
        <v>0</v>
      </c>
      <c r="L47" s="79">
        <v>0</v>
      </c>
      <c r="M47" s="79">
        <v>0</v>
      </c>
      <c r="N47" s="79">
        <v>0</v>
      </c>
      <c r="O47" s="79">
        <v>208707846</v>
      </c>
    </row>
    <row r="48" spans="2:15" ht="7.5" customHeight="1">
      <c r="B48" s="75" t="s">
        <v>138</v>
      </c>
      <c r="C48" s="79">
        <v>79103047</v>
      </c>
      <c r="D48" s="79">
        <v>93686103</v>
      </c>
      <c r="E48" s="79">
        <v>0</v>
      </c>
      <c r="F48" s="79">
        <v>0</v>
      </c>
      <c r="G48" s="79">
        <v>0</v>
      </c>
      <c r="H48" s="79">
        <v>0</v>
      </c>
      <c r="I48" s="79">
        <v>0</v>
      </c>
      <c r="J48" s="79">
        <v>0</v>
      </c>
      <c r="K48" s="79">
        <v>0</v>
      </c>
      <c r="L48" s="79">
        <v>0</v>
      </c>
      <c r="M48" s="79">
        <v>0</v>
      </c>
      <c r="N48" s="79">
        <v>0</v>
      </c>
      <c r="O48" s="79">
        <v>172789150</v>
      </c>
    </row>
    <row r="49" spans="2:15" ht="7.5" customHeight="1">
      <c r="B49" s="75" t="s">
        <v>139</v>
      </c>
      <c r="C49" s="79">
        <v>26164311</v>
      </c>
      <c r="D49" s="79">
        <v>19667422</v>
      </c>
      <c r="E49" s="79">
        <v>0</v>
      </c>
      <c r="F49" s="79">
        <v>0</v>
      </c>
      <c r="G49" s="79">
        <v>0</v>
      </c>
      <c r="H49" s="79">
        <v>0</v>
      </c>
      <c r="I49" s="79">
        <v>0</v>
      </c>
      <c r="J49" s="79">
        <v>0</v>
      </c>
      <c r="K49" s="79">
        <v>0</v>
      </c>
      <c r="L49" s="79">
        <v>0</v>
      </c>
      <c r="M49" s="79">
        <v>0</v>
      </c>
      <c r="N49" s="79">
        <v>0</v>
      </c>
      <c r="O49" s="79">
        <v>45831733</v>
      </c>
    </row>
    <row r="50" spans="2:15" ht="7.5" customHeight="1">
      <c r="B50" s="144" t="s">
        <v>140</v>
      </c>
      <c r="C50" s="145">
        <v>125449566</v>
      </c>
      <c r="D50" s="145">
        <v>133092777</v>
      </c>
      <c r="E50" s="145">
        <v>0</v>
      </c>
      <c r="F50" s="145">
        <v>0</v>
      </c>
      <c r="G50" s="145">
        <v>0</v>
      </c>
      <c r="H50" s="145">
        <v>0</v>
      </c>
      <c r="I50" s="145">
        <v>0</v>
      </c>
      <c r="J50" s="145">
        <v>0</v>
      </c>
      <c r="K50" s="145">
        <v>0</v>
      </c>
      <c r="L50" s="145">
        <v>0</v>
      </c>
      <c r="M50" s="145">
        <v>0</v>
      </c>
      <c r="N50" s="145">
        <v>0</v>
      </c>
      <c r="O50" s="145">
        <v>258542343</v>
      </c>
    </row>
    <row r="51" spans="2:15" ht="7.5" customHeight="1">
      <c r="B51" s="79" t="s">
        <v>141</v>
      </c>
      <c r="C51" s="79">
        <v>47582800</v>
      </c>
      <c r="D51" s="79">
        <v>101686329</v>
      </c>
      <c r="E51" s="79">
        <v>0</v>
      </c>
      <c r="F51" s="79">
        <v>0</v>
      </c>
      <c r="G51" s="79">
        <v>0</v>
      </c>
      <c r="H51" s="79">
        <v>0</v>
      </c>
      <c r="I51" s="79">
        <v>0</v>
      </c>
      <c r="J51" s="79">
        <v>0</v>
      </c>
      <c r="K51" s="79">
        <v>0</v>
      </c>
      <c r="L51" s="79">
        <v>0</v>
      </c>
      <c r="M51" s="79">
        <v>0</v>
      </c>
      <c r="N51" s="79">
        <v>0</v>
      </c>
      <c r="O51" s="79">
        <v>149269129</v>
      </c>
    </row>
    <row r="52" spans="2:15" ht="7.5" customHeight="1">
      <c r="B52" s="75" t="s">
        <v>142</v>
      </c>
      <c r="C52" s="79">
        <v>45725120</v>
      </c>
      <c r="D52" s="79">
        <v>43866323</v>
      </c>
      <c r="E52" s="79">
        <v>0</v>
      </c>
      <c r="F52" s="79">
        <v>0</v>
      </c>
      <c r="G52" s="79">
        <v>0</v>
      </c>
      <c r="H52" s="79">
        <v>0</v>
      </c>
      <c r="I52" s="79">
        <v>0</v>
      </c>
      <c r="J52" s="79">
        <v>0</v>
      </c>
      <c r="K52" s="79">
        <v>0</v>
      </c>
      <c r="L52" s="79">
        <v>0</v>
      </c>
      <c r="M52" s="79">
        <v>0</v>
      </c>
      <c r="N52" s="79">
        <v>0</v>
      </c>
      <c r="O52" s="79">
        <v>89591442</v>
      </c>
    </row>
    <row r="53" spans="2:15" ht="7.5" customHeight="1">
      <c r="B53" s="75" t="s">
        <v>143</v>
      </c>
      <c r="C53" s="79">
        <v>115451092</v>
      </c>
      <c r="D53" s="79">
        <v>104010855</v>
      </c>
      <c r="E53" s="79">
        <v>0</v>
      </c>
      <c r="F53" s="79">
        <v>0</v>
      </c>
      <c r="G53" s="79">
        <v>0</v>
      </c>
      <c r="H53" s="79">
        <v>0</v>
      </c>
      <c r="I53" s="79">
        <v>0</v>
      </c>
      <c r="J53" s="79">
        <v>0</v>
      </c>
      <c r="K53" s="79">
        <v>0</v>
      </c>
      <c r="L53" s="79">
        <v>0</v>
      </c>
      <c r="M53" s="79">
        <v>0</v>
      </c>
      <c r="N53" s="79">
        <v>0</v>
      </c>
      <c r="O53" s="79">
        <v>219461947</v>
      </c>
    </row>
    <row r="54" spans="2:15" ht="7.5" customHeight="1">
      <c r="B54" s="144" t="s">
        <v>144</v>
      </c>
      <c r="C54" s="145">
        <v>6690296</v>
      </c>
      <c r="D54" s="145">
        <v>4925155</v>
      </c>
      <c r="E54" s="145">
        <v>0</v>
      </c>
      <c r="F54" s="145">
        <v>0</v>
      </c>
      <c r="G54" s="145">
        <v>0</v>
      </c>
      <c r="H54" s="145">
        <v>0</v>
      </c>
      <c r="I54" s="145">
        <v>0</v>
      </c>
      <c r="J54" s="145">
        <v>0</v>
      </c>
      <c r="K54" s="145">
        <v>0</v>
      </c>
      <c r="L54" s="145">
        <v>0</v>
      </c>
      <c r="M54" s="145">
        <v>0</v>
      </c>
      <c r="N54" s="145">
        <v>0</v>
      </c>
      <c r="O54" s="145">
        <v>11615451</v>
      </c>
    </row>
    <row r="55" spans="2:15" ht="7.5" customHeight="1">
      <c r="B55" s="79" t="s">
        <v>145</v>
      </c>
      <c r="C55" s="79">
        <v>76331529</v>
      </c>
      <c r="D55" s="79">
        <v>68323606</v>
      </c>
      <c r="E55" s="79">
        <v>0</v>
      </c>
      <c r="F55" s="79">
        <v>0</v>
      </c>
      <c r="G55" s="79">
        <v>0</v>
      </c>
      <c r="H55" s="79">
        <v>0</v>
      </c>
      <c r="I55" s="79">
        <v>0</v>
      </c>
      <c r="J55" s="79">
        <v>0</v>
      </c>
      <c r="K55" s="79">
        <v>0</v>
      </c>
      <c r="L55" s="79">
        <v>0</v>
      </c>
      <c r="M55" s="79">
        <v>0</v>
      </c>
      <c r="N55" s="79">
        <v>0</v>
      </c>
      <c r="O55" s="79">
        <v>144655135</v>
      </c>
    </row>
    <row r="56" spans="2:15" ht="7.5" customHeight="1">
      <c r="B56" s="75" t="s">
        <v>146</v>
      </c>
      <c r="C56" s="79">
        <v>17330945</v>
      </c>
      <c r="D56" s="79">
        <v>18143386</v>
      </c>
      <c r="E56" s="79">
        <v>0</v>
      </c>
      <c r="F56" s="79">
        <v>0</v>
      </c>
      <c r="G56" s="79">
        <v>0</v>
      </c>
      <c r="H56" s="79">
        <v>0</v>
      </c>
      <c r="I56" s="79">
        <v>0</v>
      </c>
      <c r="J56" s="79">
        <v>0</v>
      </c>
      <c r="K56" s="79">
        <v>0</v>
      </c>
      <c r="L56" s="79">
        <v>0</v>
      </c>
      <c r="M56" s="79">
        <v>0</v>
      </c>
      <c r="N56" s="79">
        <v>0</v>
      </c>
      <c r="O56" s="79">
        <v>35474331</v>
      </c>
    </row>
    <row r="57" spans="2:15" ht="7.5" customHeight="1">
      <c r="B57" s="75" t="s">
        <v>147</v>
      </c>
      <c r="C57" s="79">
        <v>79848375</v>
      </c>
      <c r="D57" s="79">
        <v>78232869</v>
      </c>
      <c r="E57" s="79">
        <v>0</v>
      </c>
      <c r="F57" s="79">
        <v>0</v>
      </c>
      <c r="G57" s="79">
        <v>0</v>
      </c>
      <c r="H57" s="79">
        <v>0</v>
      </c>
      <c r="I57" s="79">
        <v>0</v>
      </c>
      <c r="J57" s="79">
        <v>0</v>
      </c>
      <c r="K57" s="79">
        <v>0</v>
      </c>
      <c r="L57" s="79">
        <v>0</v>
      </c>
      <c r="M57" s="79">
        <v>0</v>
      </c>
      <c r="N57" s="79">
        <v>0</v>
      </c>
      <c r="O57" s="79">
        <v>158081244</v>
      </c>
    </row>
    <row r="58" spans="2:15" ht="7.5" customHeight="1">
      <c r="B58" s="144" t="s">
        <v>148</v>
      </c>
      <c r="C58" s="145">
        <v>547600512</v>
      </c>
      <c r="D58" s="145">
        <v>454836130</v>
      </c>
      <c r="E58" s="145">
        <v>0</v>
      </c>
      <c r="F58" s="145">
        <v>0</v>
      </c>
      <c r="G58" s="145">
        <v>0</v>
      </c>
      <c r="H58" s="145">
        <v>0</v>
      </c>
      <c r="I58" s="145">
        <v>0</v>
      </c>
      <c r="J58" s="145">
        <v>0</v>
      </c>
      <c r="K58" s="145">
        <v>0</v>
      </c>
      <c r="L58" s="145">
        <v>0</v>
      </c>
      <c r="M58" s="145">
        <v>0</v>
      </c>
      <c r="N58" s="145">
        <v>0</v>
      </c>
      <c r="O58" s="145">
        <v>1002436642</v>
      </c>
    </row>
    <row r="59" spans="2:15" ht="7.5" customHeight="1">
      <c r="B59" s="79" t="s">
        <v>149</v>
      </c>
      <c r="C59" s="79">
        <v>38208273</v>
      </c>
      <c r="D59" s="79">
        <v>38683101</v>
      </c>
      <c r="E59" s="79">
        <v>0</v>
      </c>
      <c r="F59" s="79">
        <v>0</v>
      </c>
      <c r="G59" s="79">
        <v>0</v>
      </c>
      <c r="H59" s="79">
        <v>0</v>
      </c>
      <c r="I59" s="79">
        <v>0</v>
      </c>
      <c r="J59" s="79">
        <v>0</v>
      </c>
      <c r="K59" s="79">
        <v>0</v>
      </c>
      <c r="L59" s="79">
        <v>0</v>
      </c>
      <c r="M59" s="79">
        <v>0</v>
      </c>
      <c r="N59" s="79">
        <v>0</v>
      </c>
      <c r="O59" s="79">
        <v>76891374</v>
      </c>
    </row>
    <row r="60" spans="2:15" ht="7.5" customHeight="1">
      <c r="B60" s="75" t="s">
        <v>150</v>
      </c>
      <c r="C60" s="79">
        <v>5304562</v>
      </c>
      <c r="D60" s="79">
        <v>3259783</v>
      </c>
      <c r="E60" s="79">
        <v>0</v>
      </c>
      <c r="F60" s="79">
        <v>0</v>
      </c>
      <c r="G60" s="79">
        <v>0</v>
      </c>
      <c r="H60" s="79">
        <v>0</v>
      </c>
      <c r="I60" s="79">
        <v>0</v>
      </c>
      <c r="J60" s="79">
        <v>0</v>
      </c>
      <c r="K60" s="79">
        <v>0</v>
      </c>
      <c r="L60" s="79">
        <v>0</v>
      </c>
      <c r="M60" s="79">
        <v>0</v>
      </c>
      <c r="N60" s="79">
        <v>0</v>
      </c>
      <c r="O60" s="79">
        <v>8564345</v>
      </c>
    </row>
    <row r="61" spans="2:15" ht="7.5" customHeight="1">
      <c r="B61" s="75" t="s">
        <v>151</v>
      </c>
      <c r="C61" s="79">
        <v>118793316</v>
      </c>
      <c r="D61" s="79">
        <v>85979591</v>
      </c>
      <c r="E61" s="79">
        <v>0</v>
      </c>
      <c r="F61" s="79">
        <v>0</v>
      </c>
      <c r="G61" s="79">
        <v>0</v>
      </c>
      <c r="H61" s="79">
        <v>0</v>
      </c>
      <c r="I61" s="79">
        <v>0</v>
      </c>
      <c r="J61" s="79">
        <v>0</v>
      </c>
      <c r="K61" s="79">
        <v>0</v>
      </c>
      <c r="L61" s="79">
        <v>0</v>
      </c>
      <c r="M61" s="79">
        <v>0</v>
      </c>
      <c r="N61" s="79">
        <v>0</v>
      </c>
      <c r="O61" s="79">
        <v>204772907</v>
      </c>
    </row>
    <row r="62" spans="2:15" ht="7.5" customHeight="1">
      <c r="B62" s="144" t="s">
        <v>152</v>
      </c>
      <c r="C62" s="145">
        <v>45662198</v>
      </c>
      <c r="D62" s="145">
        <v>59509942</v>
      </c>
      <c r="E62" s="145">
        <v>0</v>
      </c>
      <c r="F62" s="145">
        <v>0</v>
      </c>
      <c r="G62" s="145">
        <v>0</v>
      </c>
      <c r="H62" s="145">
        <v>0</v>
      </c>
      <c r="I62" s="145">
        <v>0</v>
      </c>
      <c r="J62" s="145">
        <v>0</v>
      </c>
      <c r="K62" s="145">
        <v>0</v>
      </c>
      <c r="L62" s="145">
        <v>0</v>
      </c>
      <c r="M62" s="145">
        <v>0</v>
      </c>
      <c r="N62" s="145">
        <v>0</v>
      </c>
      <c r="O62" s="145">
        <v>105172140</v>
      </c>
    </row>
    <row r="63" spans="2:15" ht="7.5" customHeight="1">
      <c r="B63" s="75" t="s">
        <v>153</v>
      </c>
      <c r="C63" s="79">
        <v>39857005</v>
      </c>
      <c r="D63" s="79">
        <v>29347829</v>
      </c>
      <c r="E63" s="79">
        <v>0</v>
      </c>
      <c r="F63" s="79">
        <v>0</v>
      </c>
      <c r="G63" s="79">
        <v>0</v>
      </c>
      <c r="H63" s="79">
        <v>0</v>
      </c>
      <c r="I63" s="79">
        <v>0</v>
      </c>
      <c r="J63" s="79">
        <v>0</v>
      </c>
      <c r="K63" s="79">
        <v>0</v>
      </c>
      <c r="L63" s="79">
        <v>0</v>
      </c>
      <c r="M63" s="79">
        <v>0</v>
      </c>
      <c r="N63" s="79">
        <v>0</v>
      </c>
      <c r="O63" s="79">
        <v>69204834</v>
      </c>
    </row>
    <row r="64" spans="2:15" ht="7.5" customHeight="1">
      <c r="B64" s="75" t="s">
        <v>154</v>
      </c>
      <c r="C64" s="79">
        <v>58488972</v>
      </c>
      <c r="D64" s="79">
        <v>39976703</v>
      </c>
      <c r="E64" s="79">
        <v>0</v>
      </c>
      <c r="F64" s="79">
        <v>0</v>
      </c>
      <c r="G64" s="79">
        <v>0</v>
      </c>
      <c r="H64" s="79">
        <v>0</v>
      </c>
      <c r="I64" s="79">
        <v>0</v>
      </c>
      <c r="J64" s="79">
        <v>0</v>
      </c>
      <c r="K64" s="79">
        <v>0</v>
      </c>
      <c r="L64" s="79">
        <v>0</v>
      </c>
      <c r="M64" s="79">
        <v>0</v>
      </c>
      <c r="N64" s="79">
        <v>0</v>
      </c>
      <c r="O64" s="79">
        <v>98465675</v>
      </c>
    </row>
    <row r="65" spans="2:15" ht="7.5" customHeight="1" thickBot="1">
      <c r="B65" s="80" t="s">
        <v>155</v>
      </c>
      <c r="C65" s="79">
        <v>30678422</v>
      </c>
      <c r="D65" s="79">
        <v>24936124</v>
      </c>
      <c r="E65" s="79">
        <v>0</v>
      </c>
      <c r="F65" s="79">
        <v>0</v>
      </c>
      <c r="G65" s="79">
        <v>0</v>
      </c>
      <c r="H65" s="79">
        <v>0</v>
      </c>
      <c r="I65" s="79">
        <v>0</v>
      </c>
      <c r="J65" s="79">
        <v>0</v>
      </c>
      <c r="K65" s="79">
        <v>0</v>
      </c>
      <c r="L65" s="79">
        <v>0</v>
      </c>
      <c r="M65" s="79">
        <v>0</v>
      </c>
      <c r="N65" s="79">
        <v>0</v>
      </c>
      <c r="O65" s="79">
        <v>55614546</v>
      </c>
    </row>
    <row r="66" spans="2:15" ht="7.5" customHeight="1" thickTop="1">
      <c r="B66" s="76" t="s">
        <v>218</v>
      </c>
      <c r="C66" s="83">
        <v>3415559613</v>
      </c>
      <c r="D66" s="83">
        <v>3289441023</v>
      </c>
      <c r="E66" s="83">
        <v>0</v>
      </c>
      <c r="F66" s="83">
        <v>0</v>
      </c>
      <c r="G66" s="83">
        <v>0</v>
      </c>
      <c r="H66" s="83">
        <v>0</v>
      </c>
      <c r="I66" s="83">
        <v>0</v>
      </c>
      <c r="J66" s="83">
        <v>0</v>
      </c>
      <c r="K66" s="83">
        <v>0</v>
      </c>
      <c r="L66" s="83">
        <v>0</v>
      </c>
      <c r="M66" s="83">
        <v>0</v>
      </c>
      <c r="N66" s="83">
        <v>0</v>
      </c>
      <c r="O66" s="83">
        <v>6705000635</v>
      </c>
    </row>
    <row r="67" spans="2:15" ht="7.5" customHeight="1" thickBot="1">
      <c r="B67" s="77" t="s">
        <v>157</v>
      </c>
      <c r="C67" s="82">
        <v>22447725</v>
      </c>
      <c r="D67" s="82">
        <v>21362696</v>
      </c>
      <c r="E67" s="82">
        <v>0</v>
      </c>
      <c r="F67" s="82">
        <v>0</v>
      </c>
      <c r="G67" s="82">
        <v>0</v>
      </c>
      <c r="H67" s="82">
        <v>0</v>
      </c>
      <c r="I67" s="82">
        <v>0</v>
      </c>
      <c r="J67" s="82">
        <v>0</v>
      </c>
      <c r="K67" s="82">
        <v>0</v>
      </c>
      <c r="L67" s="82">
        <v>0</v>
      </c>
      <c r="M67" s="82">
        <v>0</v>
      </c>
      <c r="N67" s="82">
        <v>0</v>
      </c>
      <c r="O67" s="82">
        <v>43810421</v>
      </c>
    </row>
    <row r="68" spans="2:15" ht="9" customHeight="1" thickTop="1">
      <c r="B68" s="78" t="s">
        <v>219</v>
      </c>
      <c r="C68" s="81">
        <v>3438007338</v>
      </c>
      <c r="D68" s="81">
        <v>3310803719</v>
      </c>
      <c r="E68" s="81">
        <v>0</v>
      </c>
      <c r="F68" s="81">
        <v>0</v>
      </c>
      <c r="G68" s="81">
        <v>0</v>
      </c>
      <c r="H68" s="81">
        <v>0</v>
      </c>
      <c r="I68" s="81">
        <v>0</v>
      </c>
      <c r="J68" s="81">
        <v>0</v>
      </c>
      <c r="K68" s="81">
        <v>0</v>
      </c>
      <c r="L68" s="81">
        <v>0</v>
      </c>
      <c r="M68" s="81">
        <v>0</v>
      </c>
      <c r="N68" s="81">
        <v>0</v>
      </c>
      <c r="O68" s="81">
        <v>6748811056</v>
      </c>
    </row>
    <row r="69" spans="2:15" ht="12">
      <c r="B69" s="172" t="s">
        <v>236</v>
      </c>
      <c r="C69" s="162"/>
      <c r="D69" s="162"/>
      <c r="E69" s="162"/>
      <c r="F69" s="162"/>
      <c r="G69" s="162"/>
      <c r="H69" s="162"/>
      <c r="I69" s="162"/>
      <c r="J69" s="173" t="s">
        <v>237</v>
      </c>
      <c r="K69" s="162"/>
      <c r="L69" s="162"/>
      <c r="M69" s="162"/>
      <c r="N69" s="162"/>
      <c r="O69" s="163"/>
    </row>
    <row r="70" spans="2:15" ht="12">
      <c r="B70" s="171" t="s">
        <v>238</v>
      </c>
      <c r="C70" s="114"/>
      <c r="D70" s="114"/>
      <c r="E70" s="114"/>
      <c r="F70" s="114"/>
      <c r="G70" s="114"/>
      <c r="H70" s="114"/>
      <c r="I70" s="114"/>
      <c r="J70" s="174" t="s">
        <v>239</v>
      </c>
      <c r="K70" s="114"/>
      <c r="L70" s="114"/>
      <c r="M70" s="114"/>
      <c r="N70" s="114"/>
      <c r="O70" s="125"/>
    </row>
    <row r="71" spans="2:15" ht="12">
      <c r="B71" s="171" t="s">
        <v>240</v>
      </c>
      <c r="C71" s="114"/>
      <c r="D71" s="114"/>
      <c r="E71" s="114"/>
      <c r="F71" s="114"/>
      <c r="G71" s="114"/>
      <c r="H71" s="114"/>
      <c r="I71" s="114"/>
      <c r="J71" s="114"/>
      <c r="K71" s="114"/>
      <c r="L71" s="114"/>
      <c r="M71" s="114"/>
      <c r="N71" s="114"/>
      <c r="O71" s="125"/>
    </row>
    <row r="72" spans="2:15" ht="12">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224</v>
      </c>
      <c r="G2" s="29" t="s">
        <v>225</v>
      </c>
      <c r="H2" s="29" t="s">
        <v>226</v>
      </c>
      <c r="I2" s="29" t="s">
        <v>227</v>
      </c>
      <c r="J2" s="29" t="s">
        <v>228</v>
      </c>
      <c r="K2" s="29" t="s">
        <v>229</v>
      </c>
      <c r="L2" s="29" t="s">
        <v>230</v>
      </c>
      <c r="M2" s="29" t="s">
        <v>231</v>
      </c>
      <c r="N2" s="29" t="s">
        <v>232</v>
      </c>
      <c r="O2" s="29" t="s">
        <v>80</v>
      </c>
      <c r="P2" s="29" t="s">
        <v>8</v>
      </c>
    </row>
    <row r="3" spans="2:16" ht="12" customHeight="1" hidden="1">
      <c r="B3" s="30" t="s">
        <v>233</v>
      </c>
      <c r="C3" s="29" t="s">
        <v>63</v>
      </c>
      <c r="D3" s="29" t="s">
        <v>63</v>
      </c>
      <c r="E3" s="29" t="s">
        <v>63</v>
      </c>
      <c r="F3" s="29" t="s">
        <v>63</v>
      </c>
      <c r="G3" s="29" t="s">
        <v>63</v>
      </c>
      <c r="H3" s="195" t="s">
        <v>63</v>
      </c>
      <c r="I3" s="195" t="s">
        <v>63</v>
      </c>
      <c r="J3" s="195" t="s">
        <v>63</v>
      </c>
      <c r="K3" s="195" t="s">
        <v>63</v>
      </c>
      <c r="L3" s="195" t="s">
        <v>63</v>
      </c>
      <c r="M3" s="195" t="s">
        <v>63</v>
      </c>
      <c r="N3" s="195" t="s">
        <v>63</v>
      </c>
      <c r="O3" s="195" t="s">
        <v>70</v>
      </c>
      <c r="P3" s="195" t="s">
        <v>20</v>
      </c>
    </row>
    <row r="4" ht="12" customHeight="1"/>
    <row r="5" spans="2:15" ht="16.5" customHeight="1">
      <c r="B5" s="19" t="str">
        <f>CONCATENATE("Monthly Special Fuel Reported by States ",P3," 1/")</f>
        <v>Monthly Special Fuel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235</v>
      </c>
    </row>
    <row r="10" spans="2:15" ht="9" customHeight="1">
      <c r="B10" s="85" t="str">
        <f>CONCATENATE("Created On: ",O3)</f>
        <v>Created On: 10/24/2019</v>
      </c>
      <c r="N10" s="84"/>
      <c r="O10" s="84" t="str">
        <f>CONCATENATE(P3," Reporting Period")</f>
        <v>2018 Reporting Period</v>
      </c>
    </row>
    <row r="11" spans="2:15" ht="7.5" customHeight="1">
      <c r="B11" s="73"/>
      <c r="C11" s="33" t="s">
        <v>242</v>
      </c>
      <c r="D11" s="33" t="s">
        <v>243</v>
      </c>
      <c r="E11" s="33" t="s">
        <v>244</v>
      </c>
      <c r="F11" s="33" t="s">
        <v>245</v>
      </c>
      <c r="G11" s="33" t="s">
        <v>246</v>
      </c>
      <c r="H11" s="33" t="s">
        <v>247</v>
      </c>
      <c r="I11" s="33" t="s">
        <v>248</v>
      </c>
      <c r="J11" s="33" t="s">
        <v>249</v>
      </c>
      <c r="K11" s="33" t="s">
        <v>250</v>
      </c>
      <c r="L11" s="33" t="s">
        <v>251</v>
      </c>
      <c r="M11" s="33" t="s">
        <v>252</v>
      </c>
      <c r="N11" s="33" t="s">
        <v>253</v>
      </c>
      <c r="O11" s="73"/>
    </row>
    <row r="12" spans="2:15" ht="7.5" customHeight="1">
      <c r="B12" s="47" t="s">
        <v>95</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6"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69314063</v>
      </c>
      <c r="D15" s="79">
        <v>68493665</v>
      </c>
      <c r="E15" s="79">
        <v>72593570</v>
      </c>
      <c r="F15" s="79">
        <v>78583887</v>
      </c>
      <c r="G15" s="79">
        <v>70113681</v>
      </c>
      <c r="H15" s="79">
        <v>72394718</v>
      </c>
      <c r="I15" s="79">
        <v>67168825</v>
      </c>
      <c r="J15" s="79">
        <v>70247634</v>
      </c>
      <c r="K15" s="79">
        <v>73278727</v>
      </c>
      <c r="L15" s="79">
        <v>70705116</v>
      </c>
      <c r="M15" s="79">
        <v>77251069</v>
      </c>
      <c r="N15" s="79">
        <v>69354658</v>
      </c>
      <c r="O15" s="79">
        <v>859499613</v>
      </c>
    </row>
    <row r="16" spans="2:15" ht="7.5" customHeight="1">
      <c r="B16" s="75" t="s">
        <v>106</v>
      </c>
      <c r="C16" s="79">
        <v>10871733</v>
      </c>
      <c r="D16" s="79">
        <v>7808711</v>
      </c>
      <c r="E16" s="79">
        <v>7765342</v>
      </c>
      <c r="F16" s="79">
        <v>15816789</v>
      </c>
      <c r="G16" s="79">
        <v>11628926</v>
      </c>
      <c r="H16" s="79">
        <v>14977420</v>
      </c>
      <c r="I16" s="79">
        <v>24478260</v>
      </c>
      <c r="J16" s="79">
        <v>17405501</v>
      </c>
      <c r="K16" s="79">
        <v>13301467</v>
      </c>
      <c r="L16" s="79">
        <v>6840290</v>
      </c>
      <c r="M16" s="79">
        <v>7991936</v>
      </c>
      <c r="N16" s="79">
        <v>4953743</v>
      </c>
      <c r="O16" s="79">
        <v>143840118</v>
      </c>
    </row>
    <row r="17" spans="2:15" ht="7.5" customHeight="1">
      <c r="B17" s="75" t="s">
        <v>107</v>
      </c>
      <c r="C17" s="79">
        <v>67169173</v>
      </c>
      <c r="D17" s="79">
        <v>71675973</v>
      </c>
      <c r="E17" s="79">
        <v>82116817</v>
      </c>
      <c r="F17" s="79">
        <v>63052722</v>
      </c>
      <c r="G17" s="79">
        <v>72499035</v>
      </c>
      <c r="H17" s="79">
        <v>80506642</v>
      </c>
      <c r="I17" s="79">
        <v>59511513</v>
      </c>
      <c r="J17" s="79">
        <v>85483050</v>
      </c>
      <c r="K17" s="79">
        <v>79046993</v>
      </c>
      <c r="L17" s="79">
        <v>69090597</v>
      </c>
      <c r="M17" s="79">
        <v>82229990</v>
      </c>
      <c r="N17" s="79">
        <v>82186569</v>
      </c>
      <c r="O17" s="79">
        <v>894569074</v>
      </c>
    </row>
    <row r="18" spans="2:15" ht="7.5" customHeight="1">
      <c r="B18" s="144" t="s">
        <v>108</v>
      </c>
      <c r="C18" s="145">
        <v>49197462</v>
      </c>
      <c r="D18" s="145">
        <v>58381129</v>
      </c>
      <c r="E18" s="145">
        <v>56629355</v>
      </c>
      <c r="F18" s="145">
        <v>49888260</v>
      </c>
      <c r="G18" s="145">
        <v>66612005</v>
      </c>
      <c r="H18" s="145">
        <v>55942998</v>
      </c>
      <c r="I18" s="145">
        <v>49351877</v>
      </c>
      <c r="J18" s="145">
        <v>67863190</v>
      </c>
      <c r="K18" s="145">
        <v>55004044</v>
      </c>
      <c r="L18" s="145">
        <v>57058463</v>
      </c>
      <c r="M18" s="145">
        <v>64452129</v>
      </c>
      <c r="N18" s="145">
        <v>51509909</v>
      </c>
      <c r="O18" s="145">
        <v>681890821</v>
      </c>
    </row>
    <row r="19" spans="2:15" ht="7.5" customHeight="1">
      <c r="B19" s="74" t="s">
        <v>109</v>
      </c>
      <c r="C19" s="79">
        <v>210310339</v>
      </c>
      <c r="D19" s="79">
        <v>202213515</v>
      </c>
      <c r="E19" s="79">
        <v>311803083</v>
      </c>
      <c r="F19" s="79">
        <v>260193802</v>
      </c>
      <c r="G19" s="79">
        <v>246029962</v>
      </c>
      <c r="H19" s="79">
        <v>328528214</v>
      </c>
      <c r="I19" s="79">
        <v>236769794</v>
      </c>
      <c r="J19" s="79">
        <v>265804643</v>
      </c>
      <c r="K19" s="79">
        <v>318573269</v>
      </c>
      <c r="L19" s="79">
        <v>273284722</v>
      </c>
      <c r="M19" s="79">
        <v>234087297</v>
      </c>
      <c r="N19" s="79">
        <v>395639188</v>
      </c>
      <c r="O19" s="79">
        <v>3283237828</v>
      </c>
    </row>
    <row r="20" spans="2:15" ht="7.5" customHeight="1">
      <c r="B20" s="75" t="s">
        <v>110</v>
      </c>
      <c r="C20" s="79">
        <v>50223383</v>
      </c>
      <c r="D20" s="79">
        <v>48086609</v>
      </c>
      <c r="E20" s="79">
        <v>54344533</v>
      </c>
      <c r="F20" s="79">
        <v>56244840</v>
      </c>
      <c r="G20" s="79">
        <v>59813038</v>
      </c>
      <c r="H20" s="79">
        <v>60468719</v>
      </c>
      <c r="I20" s="79">
        <v>61029131</v>
      </c>
      <c r="J20" s="79">
        <v>64985280</v>
      </c>
      <c r="K20" s="79">
        <v>57176481</v>
      </c>
      <c r="L20" s="79">
        <v>62488143</v>
      </c>
      <c r="M20" s="79">
        <v>55637004</v>
      </c>
      <c r="N20" s="79">
        <v>52083081</v>
      </c>
      <c r="O20" s="79">
        <v>682580242</v>
      </c>
    </row>
    <row r="21" spans="2:15" ht="7.5" customHeight="1">
      <c r="B21" s="75" t="s">
        <v>111</v>
      </c>
      <c r="C21" s="79">
        <v>20984398</v>
      </c>
      <c r="D21" s="79">
        <v>17906877</v>
      </c>
      <c r="E21" s="79">
        <v>30531884</v>
      </c>
      <c r="F21" s="79">
        <v>18483160</v>
      </c>
      <c r="G21" s="79">
        <v>23859415</v>
      </c>
      <c r="H21" s="79">
        <v>29763117</v>
      </c>
      <c r="I21" s="79">
        <v>22325537</v>
      </c>
      <c r="J21" s="79">
        <v>23234819</v>
      </c>
      <c r="K21" s="79">
        <v>26162333</v>
      </c>
      <c r="L21" s="79">
        <v>24024768</v>
      </c>
      <c r="M21" s="79">
        <v>22332400</v>
      </c>
      <c r="N21" s="79">
        <v>25001484</v>
      </c>
      <c r="O21" s="79">
        <v>284610192</v>
      </c>
    </row>
    <row r="22" spans="2:15" ht="7.5" customHeight="1">
      <c r="B22" s="144" t="s">
        <v>112</v>
      </c>
      <c r="C22" s="145">
        <v>5724244</v>
      </c>
      <c r="D22" s="145">
        <v>6030092</v>
      </c>
      <c r="E22" s="145">
        <v>7313042</v>
      </c>
      <c r="F22" s="145">
        <v>6452163</v>
      </c>
      <c r="G22" s="145">
        <v>7571828</v>
      </c>
      <c r="H22" s="145">
        <v>7202763</v>
      </c>
      <c r="I22" s="145">
        <v>6879861</v>
      </c>
      <c r="J22" s="145">
        <v>7397293</v>
      </c>
      <c r="K22" s="145">
        <v>7188029</v>
      </c>
      <c r="L22" s="145">
        <v>7438847</v>
      </c>
      <c r="M22" s="145">
        <v>7392514</v>
      </c>
      <c r="N22" s="145">
        <v>7963801</v>
      </c>
      <c r="O22" s="145">
        <v>84554477</v>
      </c>
    </row>
    <row r="23" spans="2:15" ht="7.5" customHeight="1">
      <c r="B23" s="74" t="s">
        <v>113</v>
      </c>
      <c r="C23" s="79">
        <v>659546</v>
      </c>
      <c r="D23" s="79">
        <v>499594</v>
      </c>
      <c r="E23" s="79">
        <v>520558</v>
      </c>
      <c r="F23" s="79">
        <v>536027</v>
      </c>
      <c r="G23" s="79">
        <v>515152</v>
      </c>
      <c r="H23" s="79">
        <v>604533</v>
      </c>
      <c r="I23" s="79">
        <v>634937</v>
      </c>
      <c r="J23" s="79">
        <v>725578</v>
      </c>
      <c r="K23" s="79">
        <v>619861</v>
      </c>
      <c r="L23" s="79">
        <v>54727</v>
      </c>
      <c r="M23" s="79">
        <v>905750</v>
      </c>
      <c r="N23" s="79">
        <v>712941</v>
      </c>
      <c r="O23" s="79">
        <v>6989204</v>
      </c>
    </row>
    <row r="24" spans="2:15" ht="7.5" customHeight="1">
      <c r="B24" s="75" t="s">
        <v>114</v>
      </c>
      <c r="C24" s="79">
        <v>142039783</v>
      </c>
      <c r="D24" s="79">
        <v>149976476</v>
      </c>
      <c r="E24" s="79">
        <v>137323780</v>
      </c>
      <c r="F24" s="79">
        <v>158871329</v>
      </c>
      <c r="G24" s="79">
        <v>154354953</v>
      </c>
      <c r="H24" s="79">
        <v>151287486</v>
      </c>
      <c r="I24" s="79">
        <v>139569286</v>
      </c>
      <c r="J24" s="79">
        <v>144351666</v>
      </c>
      <c r="K24" s="79">
        <v>151403562</v>
      </c>
      <c r="L24" s="79">
        <v>138364702</v>
      </c>
      <c r="M24" s="79">
        <v>163757741</v>
      </c>
      <c r="N24" s="79">
        <v>153783263</v>
      </c>
      <c r="O24" s="79">
        <v>1785084027</v>
      </c>
    </row>
    <row r="25" spans="2:15" ht="7.5" customHeight="1">
      <c r="B25" s="75" t="s">
        <v>115</v>
      </c>
      <c r="C25" s="79">
        <v>88014877</v>
      </c>
      <c r="D25" s="79">
        <v>161024108</v>
      </c>
      <c r="E25" s="79">
        <v>101964165</v>
      </c>
      <c r="F25" s="79">
        <v>104584642</v>
      </c>
      <c r="G25" s="79">
        <v>119070443</v>
      </c>
      <c r="H25" s="79">
        <v>100532527</v>
      </c>
      <c r="I25" s="79">
        <v>102965107</v>
      </c>
      <c r="J25" s="79">
        <v>127246665</v>
      </c>
      <c r="K25" s="79">
        <v>112826502</v>
      </c>
      <c r="L25" s="79">
        <v>90361213</v>
      </c>
      <c r="M25" s="79">
        <v>109794807</v>
      </c>
      <c r="N25" s="79">
        <v>104467908</v>
      </c>
      <c r="O25" s="79">
        <v>1322852964</v>
      </c>
    </row>
    <row r="26" spans="2:15" ht="7.5" customHeight="1">
      <c r="B26" s="144" t="s">
        <v>116</v>
      </c>
      <c r="C26" s="145">
        <v>3748869</v>
      </c>
      <c r="D26" s="145">
        <v>5351863</v>
      </c>
      <c r="E26" s="145">
        <v>4223054</v>
      </c>
      <c r="F26" s="145">
        <v>4402248</v>
      </c>
      <c r="G26" s="145">
        <v>4313175</v>
      </c>
      <c r="H26" s="145">
        <v>4298665</v>
      </c>
      <c r="I26" s="145">
        <v>4281368</v>
      </c>
      <c r="J26" s="145">
        <v>4444037</v>
      </c>
      <c r="K26" s="145">
        <v>3917695</v>
      </c>
      <c r="L26" s="145">
        <v>4425009</v>
      </c>
      <c r="M26" s="145">
        <v>3787021</v>
      </c>
      <c r="N26" s="145">
        <v>3881090</v>
      </c>
      <c r="O26" s="145">
        <v>51074094</v>
      </c>
    </row>
    <row r="27" spans="2:15" ht="7.5" customHeight="1">
      <c r="B27" s="74" t="s">
        <v>117</v>
      </c>
      <c r="C27" s="79">
        <v>24303481</v>
      </c>
      <c r="D27" s="79">
        <v>21830676</v>
      </c>
      <c r="E27" s="79">
        <v>27922050</v>
      </c>
      <c r="F27" s="79">
        <v>22182783</v>
      </c>
      <c r="G27" s="79">
        <v>22460860</v>
      </c>
      <c r="H27" s="79">
        <v>26793882</v>
      </c>
      <c r="I27" s="79">
        <v>25939997</v>
      </c>
      <c r="J27" s="79">
        <v>29020651</v>
      </c>
      <c r="K27" s="79">
        <v>26952028</v>
      </c>
      <c r="L27" s="79">
        <v>29429982</v>
      </c>
      <c r="M27" s="79">
        <v>28212616</v>
      </c>
      <c r="N27" s="79">
        <v>29755970</v>
      </c>
      <c r="O27" s="79">
        <v>314804976</v>
      </c>
    </row>
    <row r="28" spans="2:15" ht="7.5" customHeight="1">
      <c r="B28" s="75" t="s">
        <v>118</v>
      </c>
      <c r="C28" s="79">
        <v>137362848</v>
      </c>
      <c r="D28" s="79">
        <v>102322936</v>
      </c>
      <c r="E28" s="79">
        <v>145956737</v>
      </c>
      <c r="F28" s="79">
        <v>133248362</v>
      </c>
      <c r="G28" s="79">
        <v>109304141</v>
      </c>
      <c r="H28" s="79">
        <v>156329540</v>
      </c>
      <c r="I28" s="79">
        <v>136751757</v>
      </c>
      <c r="J28" s="79">
        <v>143206506</v>
      </c>
      <c r="K28" s="79">
        <v>139697473</v>
      </c>
      <c r="L28" s="79">
        <v>149900074</v>
      </c>
      <c r="M28" s="79">
        <v>135150188</v>
      </c>
      <c r="N28" s="79">
        <v>129329080</v>
      </c>
      <c r="O28" s="79">
        <v>1618559642</v>
      </c>
    </row>
    <row r="29" spans="2:15" ht="7.5" customHeight="1">
      <c r="B29" s="75" t="s">
        <v>119</v>
      </c>
      <c r="C29" s="79">
        <v>96119453</v>
      </c>
      <c r="D29" s="79">
        <v>109305973</v>
      </c>
      <c r="E29" s="79">
        <v>104683148</v>
      </c>
      <c r="F29" s="79">
        <v>93757788</v>
      </c>
      <c r="G29" s="79">
        <v>115659586</v>
      </c>
      <c r="H29" s="79">
        <v>93345321</v>
      </c>
      <c r="I29" s="79">
        <v>93916237</v>
      </c>
      <c r="J29" s="79">
        <v>121548236</v>
      </c>
      <c r="K29" s="79">
        <v>94542949</v>
      </c>
      <c r="L29" s="79">
        <v>107712652</v>
      </c>
      <c r="M29" s="79">
        <v>116503262</v>
      </c>
      <c r="N29" s="79">
        <v>92861446</v>
      </c>
      <c r="O29" s="79">
        <v>1239956051</v>
      </c>
    </row>
    <row r="30" spans="2:15" ht="7.5" customHeight="1">
      <c r="B30" s="144" t="s">
        <v>120</v>
      </c>
      <c r="C30" s="145">
        <v>55773747</v>
      </c>
      <c r="D30" s="145">
        <v>47847178</v>
      </c>
      <c r="E30" s="145">
        <v>55527536</v>
      </c>
      <c r="F30" s="145">
        <v>56187562</v>
      </c>
      <c r="G30" s="145">
        <v>62197658</v>
      </c>
      <c r="H30" s="145">
        <v>57494684</v>
      </c>
      <c r="I30" s="145">
        <v>61628859</v>
      </c>
      <c r="J30" s="145">
        <v>67868999</v>
      </c>
      <c r="K30" s="145">
        <v>59852110</v>
      </c>
      <c r="L30" s="145">
        <v>69779784</v>
      </c>
      <c r="M30" s="145">
        <v>64538854</v>
      </c>
      <c r="N30" s="145">
        <v>56304477</v>
      </c>
      <c r="O30" s="145">
        <v>715001448</v>
      </c>
    </row>
    <row r="31" spans="2:15" ht="7.5" customHeight="1">
      <c r="B31" s="74" t="s">
        <v>121</v>
      </c>
      <c r="C31" s="79">
        <v>52229113</v>
      </c>
      <c r="D31" s="79">
        <v>30989759</v>
      </c>
      <c r="E31" s="79">
        <v>43443872</v>
      </c>
      <c r="F31" s="79">
        <v>32072258</v>
      </c>
      <c r="G31" s="79">
        <v>44026714</v>
      </c>
      <c r="H31" s="79">
        <v>40826947</v>
      </c>
      <c r="I31" s="79">
        <v>35219530</v>
      </c>
      <c r="J31" s="79">
        <v>37910307</v>
      </c>
      <c r="K31" s="79">
        <v>45841795</v>
      </c>
      <c r="L31" s="79">
        <v>33697767</v>
      </c>
      <c r="M31" s="79">
        <v>43759674</v>
      </c>
      <c r="N31" s="79">
        <v>39342504</v>
      </c>
      <c r="O31" s="79">
        <v>479360240</v>
      </c>
    </row>
    <row r="32" spans="2:15" ht="7.5" customHeight="1">
      <c r="B32" s="75" t="s">
        <v>122</v>
      </c>
      <c r="C32" s="79">
        <v>75472766</v>
      </c>
      <c r="D32" s="79">
        <v>70991891</v>
      </c>
      <c r="E32" s="79">
        <v>77217377</v>
      </c>
      <c r="F32" s="79">
        <v>66288319</v>
      </c>
      <c r="G32" s="79">
        <v>69697416</v>
      </c>
      <c r="H32" s="79">
        <v>64377975</v>
      </c>
      <c r="I32" s="79">
        <v>64065673</v>
      </c>
      <c r="J32" s="79">
        <v>73877459</v>
      </c>
      <c r="K32" s="79">
        <v>63977770</v>
      </c>
      <c r="L32" s="79">
        <v>69310206</v>
      </c>
      <c r="M32" s="79">
        <v>68914778</v>
      </c>
      <c r="N32" s="79">
        <v>61521559</v>
      </c>
      <c r="O32" s="79">
        <v>825713189</v>
      </c>
    </row>
    <row r="33" spans="2:15" ht="7.5" customHeight="1">
      <c r="B33" s="75" t="s">
        <v>123</v>
      </c>
      <c r="C33" s="79">
        <v>59110533</v>
      </c>
      <c r="D33" s="79">
        <v>48574031</v>
      </c>
      <c r="E33" s="79">
        <v>46865522</v>
      </c>
      <c r="F33" s="79">
        <v>61077153</v>
      </c>
      <c r="G33" s="79">
        <v>61603790</v>
      </c>
      <c r="H33" s="79">
        <v>55821589</v>
      </c>
      <c r="I33" s="79">
        <v>61451486</v>
      </c>
      <c r="J33" s="79">
        <v>56734932</v>
      </c>
      <c r="K33" s="79">
        <v>52954906</v>
      </c>
      <c r="L33" s="79">
        <v>64329256</v>
      </c>
      <c r="M33" s="79">
        <v>59333757</v>
      </c>
      <c r="N33" s="79">
        <v>41086522</v>
      </c>
      <c r="O33" s="79">
        <v>668943477</v>
      </c>
    </row>
    <row r="34" spans="2:15" ht="7.5" customHeight="1">
      <c r="B34" s="144" t="s">
        <v>124</v>
      </c>
      <c r="C34" s="145">
        <v>14504316</v>
      </c>
      <c r="D34" s="145">
        <v>14748977</v>
      </c>
      <c r="E34" s="145">
        <v>17127600</v>
      </c>
      <c r="F34" s="145">
        <v>10863511</v>
      </c>
      <c r="G34" s="145">
        <v>19127597</v>
      </c>
      <c r="H34" s="145">
        <v>9666037</v>
      </c>
      <c r="I34" s="145">
        <v>15922201</v>
      </c>
      <c r="J34" s="145">
        <v>21275949</v>
      </c>
      <c r="K34" s="145">
        <v>8255085</v>
      </c>
      <c r="L34" s="145">
        <v>17898755</v>
      </c>
      <c r="M34" s="145">
        <v>14736284</v>
      </c>
      <c r="N34" s="145">
        <v>17865151</v>
      </c>
      <c r="O34" s="145">
        <v>181991463</v>
      </c>
    </row>
    <row r="35" spans="2:15" ht="7.5" customHeight="1">
      <c r="B35" s="74" t="s">
        <v>125</v>
      </c>
      <c r="C35" s="79">
        <v>40930198</v>
      </c>
      <c r="D35" s="79">
        <v>40298022</v>
      </c>
      <c r="E35" s="79">
        <v>46279946</v>
      </c>
      <c r="F35" s="79">
        <v>44420305</v>
      </c>
      <c r="G35" s="79">
        <v>49974222</v>
      </c>
      <c r="H35" s="79">
        <v>46671277</v>
      </c>
      <c r="I35" s="79">
        <v>49398137</v>
      </c>
      <c r="J35" s="79">
        <v>42932752</v>
      </c>
      <c r="K35" s="79">
        <v>47091997</v>
      </c>
      <c r="L35" s="79">
        <v>46993637</v>
      </c>
      <c r="M35" s="79">
        <v>44881560</v>
      </c>
      <c r="N35" s="79">
        <v>45031468</v>
      </c>
      <c r="O35" s="79">
        <v>544903521</v>
      </c>
    </row>
    <row r="36" spans="2:15" ht="7.5" customHeight="1">
      <c r="B36" s="75" t="s">
        <v>126</v>
      </c>
      <c r="C36" s="79">
        <v>37126150</v>
      </c>
      <c r="D36" s="79">
        <v>31265261</v>
      </c>
      <c r="E36" s="79">
        <v>37868471</v>
      </c>
      <c r="F36" s="79">
        <v>34973199</v>
      </c>
      <c r="G36" s="79">
        <v>41053522</v>
      </c>
      <c r="H36" s="79">
        <v>39652933</v>
      </c>
      <c r="I36" s="79">
        <v>35842579</v>
      </c>
      <c r="J36" s="79">
        <v>41044950</v>
      </c>
      <c r="K36" s="79">
        <v>37112481</v>
      </c>
      <c r="L36" s="79">
        <v>39398380</v>
      </c>
      <c r="M36" s="79">
        <v>38029617</v>
      </c>
      <c r="N36" s="79">
        <v>37867966</v>
      </c>
      <c r="O36" s="79">
        <v>451235509</v>
      </c>
    </row>
    <row r="37" spans="2:15" ht="7.5" customHeight="1">
      <c r="B37" s="75" t="s">
        <v>127</v>
      </c>
      <c r="C37" s="79">
        <v>114539370</v>
      </c>
      <c r="D37" s="79">
        <v>48426029</v>
      </c>
      <c r="E37" s="79">
        <v>71752400</v>
      </c>
      <c r="F37" s="79">
        <v>72309614</v>
      </c>
      <c r="G37" s="79">
        <v>78114762</v>
      </c>
      <c r="H37" s="79">
        <v>89582273</v>
      </c>
      <c r="I37" s="79">
        <v>74262917</v>
      </c>
      <c r="J37" s="79">
        <v>59855390</v>
      </c>
      <c r="K37" s="79">
        <v>134577826</v>
      </c>
      <c r="L37" s="79">
        <v>145942090</v>
      </c>
      <c r="M37" s="79">
        <v>82397679</v>
      </c>
      <c r="N37" s="79">
        <v>65756694</v>
      </c>
      <c r="O37" s="79">
        <v>1037517044</v>
      </c>
    </row>
    <row r="38" spans="2:15" ht="7.5" customHeight="1">
      <c r="B38" s="144" t="s">
        <v>128</v>
      </c>
      <c r="C38" s="145">
        <v>64585279</v>
      </c>
      <c r="D38" s="145">
        <v>60831478</v>
      </c>
      <c r="E38" s="145">
        <v>63383607</v>
      </c>
      <c r="F38" s="145">
        <v>62089078</v>
      </c>
      <c r="G38" s="145">
        <v>73242343</v>
      </c>
      <c r="H38" s="145">
        <v>72197588</v>
      </c>
      <c r="I38" s="145">
        <v>72042048</v>
      </c>
      <c r="J38" s="145">
        <v>72063862</v>
      </c>
      <c r="K38" s="145">
        <v>77152597</v>
      </c>
      <c r="L38" s="145">
        <v>73560917</v>
      </c>
      <c r="M38" s="145">
        <v>86499863</v>
      </c>
      <c r="N38" s="145">
        <v>70745034</v>
      </c>
      <c r="O38" s="145">
        <v>848393694</v>
      </c>
    </row>
    <row r="39" spans="2:15" ht="7.5" customHeight="1">
      <c r="B39" s="74" t="s">
        <v>129</v>
      </c>
      <c r="C39" s="79">
        <v>53988974</v>
      </c>
      <c r="D39" s="79">
        <v>56871565</v>
      </c>
      <c r="E39" s="79">
        <v>45863953</v>
      </c>
      <c r="F39" s="79">
        <v>58804396</v>
      </c>
      <c r="G39" s="79">
        <v>61520558</v>
      </c>
      <c r="H39" s="79">
        <v>68338278</v>
      </c>
      <c r="I39" s="79">
        <v>63627138</v>
      </c>
      <c r="J39" s="79">
        <v>63538002</v>
      </c>
      <c r="K39" s="79">
        <v>60235295</v>
      </c>
      <c r="L39" s="79">
        <v>56199292</v>
      </c>
      <c r="M39" s="79">
        <v>62353662</v>
      </c>
      <c r="N39" s="79">
        <v>56533305</v>
      </c>
      <c r="O39" s="79">
        <v>707874418</v>
      </c>
    </row>
    <row r="40" spans="2:15" ht="7.5" customHeight="1">
      <c r="B40" s="75" t="s">
        <v>130</v>
      </c>
      <c r="C40" s="79">
        <v>74844099</v>
      </c>
      <c r="D40" s="79">
        <v>89709125</v>
      </c>
      <c r="E40" s="79">
        <v>104823118</v>
      </c>
      <c r="F40" s="79">
        <v>62958996</v>
      </c>
      <c r="G40" s="79">
        <v>106390403</v>
      </c>
      <c r="H40" s="79">
        <v>99073324</v>
      </c>
      <c r="I40" s="79">
        <v>66382613</v>
      </c>
      <c r="J40" s="79">
        <v>97804389</v>
      </c>
      <c r="K40" s="79">
        <v>88005939</v>
      </c>
      <c r="L40" s="79">
        <v>107285028</v>
      </c>
      <c r="M40" s="79">
        <v>77081046</v>
      </c>
      <c r="N40" s="79">
        <v>91735014</v>
      </c>
      <c r="O40" s="79">
        <v>1066093094</v>
      </c>
    </row>
    <row r="41" spans="2:15" ht="7.5" customHeight="1">
      <c r="B41" s="75" t="s">
        <v>131</v>
      </c>
      <c r="C41" s="79">
        <v>18176638</v>
      </c>
      <c r="D41" s="79">
        <v>18266103</v>
      </c>
      <c r="E41" s="79">
        <v>21009922</v>
      </c>
      <c r="F41" s="79">
        <v>20516638</v>
      </c>
      <c r="G41" s="79">
        <v>23592827</v>
      </c>
      <c r="H41" s="79">
        <v>24690525</v>
      </c>
      <c r="I41" s="79">
        <v>24044929</v>
      </c>
      <c r="J41" s="79">
        <v>28486968</v>
      </c>
      <c r="K41" s="79">
        <v>24552982</v>
      </c>
      <c r="L41" s="79">
        <v>25210113</v>
      </c>
      <c r="M41" s="79">
        <v>23465634</v>
      </c>
      <c r="N41" s="79">
        <v>20313634</v>
      </c>
      <c r="O41" s="79">
        <v>272326913</v>
      </c>
    </row>
    <row r="42" spans="2:15" ht="7.5" customHeight="1">
      <c r="B42" s="144" t="s">
        <v>132</v>
      </c>
      <c r="C42" s="145">
        <v>33079697</v>
      </c>
      <c r="D42" s="145">
        <v>31105120</v>
      </c>
      <c r="E42" s="145">
        <v>37670354</v>
      </c>
      <c r="F42" s="145">
        <v>37860651</v>
      </c>
      <c r="G42" s="145">
        <v>40182815</v>
      </c>
      <c r="H42" s="145">
        <v>43978427</v>
      </c>
      <c r="I42" s="145">
        <v>39439432</v>
      </c>
      <c r="J42" s="145">
        <v>42130232</v>
      </c>
      <c r="K42" s="145">
        <v>42499836</v>
      </c>
      <c r="L42" s="145">
        <v>43987983</v>
      </c>
      <c r="M42" s="145">
        <v>40917869</v>
      </c>
      <c r="N42" s="145">
        <v>35814369</v>
      </c>
      <c r="O42" s="145">
        <v>468666785</v>
      </c>
    </row>
    <row r="43" spans="2:15" ht="7.5" customHeight="1">
      <c r="B43" s="74" t="s">
        <v>133</v>
      </c>
      <c r="C43" s="79">
        <v>31180437</v>
      </c>
      <c r="D43" s="79">
        <v>29714554</v>
      </c>
      <c r="E43" s="79">
        <v>20495721</v>
      </c>
      <c r="F43" s="79">
        <v>35620006</v>
      </c>
      <c r="G43" s="79">
        <v>38451971</v>
      </c>
      <c r="H43" s="79">
        <v>19512113</v>
      </c>
      <c r="I43" s="79">
        <v>39240146</v>
      </c>
      <c r="J43" s="79">
        <v>40306550</v>
      </c>
      <c r="K43" s="79">
        <v>17475363</v>
      </c>
      <c r="L43" s="79">
        <v>39821002</v>
      </c>
      <c r="M43" s="79">
        <v>36750597</v>
      </c>
      <c r="N43" s="79">
        <v>15253581</v>
      </c>
      <c r="O43" s="79">
        <v>363822041</v>
      </c>
    </row>
    <row r="44" spans="2:15" ht="7.5" customHeight="1">
      <c r="B44" s="75" t="s">
        <v>134</v>
      </c>
      <c r="C44" s="79">
        <v>9533311</v>
      </c>
      <c r="D44" s="79">
        <v>5810914</v>
      </c>
      <c r="E44" s="79">
        <v>8139847</v>
      </c>
      <c r="F44" s="79">
        <v>7622981</v>
      </c>
      <c r="G44" s="79">
        <v>9126627</v>
      </c>
      <c r="H44" s="79">
        <v>10108494</v>
      </c>
      <c r="I44" s="79">
        <v>8125903</v>
      </c>
      <c r="J44" s="79">
        <v>9412211</v>
      </c>
      <c r="K44" s="79">
        <v>9120797</v>
      </c>
      <c r="L44" s="79">
        <v>9883304</v>
      </c>
      <c r="M44" s="79">
        <v>8354330</v>
      </c>
      <c r="N44" s="79">
        <v>9580086</v>
      </c>
      <c r="O44" s="79">
        <v>104818805</v>
      </c>
    </row>
    <row r="45" spans="2:15" ht="7.5" customHeight="1">
      <c r="B45" s="75" t="s">
        <v>135</v>
      </c>
      <c r="C45" s="79">
        <v>64633182</v>
      </c>
      <c r="D45" s="79">
        <v>58764764</v>
      </c>
      <c r="E45" s="79">
        <v>68168429</v>
      </c>
      <c r="F45" s="79">
        <v>66311329</v>
      </c>
      <c r="G45" s="79">
        <v>72744687</v>
      </c>
      <c r="H45" s="79">
        <v>70115195</v>
      </c>
      <c r="I45" s="79">
        <v>68393311</v>
      </c>
      <c r="J45" s="79">
        <v>73671813</v>
      </c>
      <c r="K45" s="79">
        <v>64629268</v>
      </c>
      <c r="L45" s="79">
        <v>72452396</v>
      </c>
      <c r="M45" s="79">
        <v>66056495</v>
      </c>
      <c r="N45" s="79">
        <v>64276881</v>
      </c>
      <c r="O45" s="79">
        <v>810217750</v>
      </c>
    </row>
    <row r="46" spans="2:15" ht="7.5" customHeight="1">
      <c r="B46" s="144" t="s">
        <v>136</v>
      </c>
      <c r="C46" s="145">
        <v>45708266</v>
      </c>
      <c r="D46" s="145">
        <v>47729243</v>
      </c>
      <c r="E46" s="145">
        <v>51262295</v>
      </c>
      <c r="F46" s="145">
        <v>50622048</v>
      </c>
      <c r="G46" s="145">
        <v>49583874</v>
      </c>
      <c r="H46" s="145">
        <v>43539328</v>
      </c>
      <c r="I46" s="145">
        <v>50124884</v>
      </c>
      <c r="J46" s="145">
        <v>53860647</v>
      </c>
      <c r="K46" s="145">
        <v>49481180</v>
      </c>
      <c r="L46" s="145">
        <v>50353489</v>
      </c>
      <c r="M46" s="145">
        <v>52066234</v>
      </c>
      <c r="N46" s="145">
        <v>51588242</v>
      </c>
      <c r="O46" s="145">
        <v>595919730</v>
      </c>
    </row>
    <row r="47" spans="2:15" ht="7.5" customHeight="1">
      <c r="B47" s="74" t="s">
        <v>137</v>
      </c>
      <c r="C47" s="79">
        <v>122611185</v>
      </c>
      <c r="D47" s="79">
        <v>157869243</v>
      </c>
      <c r="E47" s="79">
        <v>174161274</v>
      </c>
      <c r="F47" s="79">
        <v>108558913</v>
      </c>
      <c r="G47" s="79">
        <v>107561419</v>
      </c>
      <c r="H47" s="79">
        <v>162498849</v>
      </c>
      <c r="I47" s="79">
        <v>108091468</v>
      </c>
      <c r="J47" s="79">
        <v>107066719</v>
      </c>
      <c r="K47" s="79">
        <v>181313044</v>
      </c>
      <c r="L47" s="79">
        <v>110883510</v>
      </c>
      <c r="M47" s="79">
        <v>102944280</v>
      </c>
      <c r="N47" s="79">
        <v>169667470</v>
      </c>
      <c r="O47" s="79">
        <v>1613227374</v>
      </c>
    </row>
    <row r="48" spans="2:15" ht="7.5" customHeight="1">
      <c r="B48" s="75" t="s">
        <v>138</v>
      </c>
      <c r="C48" s="79">
        <v>86963426</v>
      </c>
      <c r="D48" s="79">
        <v>94398492</v>
      </c>
      <c r="E48" s="79">
        <v>89092507</v>
      </c>
      <c r="F48" s="79">
        <v>97545623</v>
      </c>
      <c r="G48" s="79">
        <v>110146241</v>
      </c>
      <c r="H48" s="79">
        <v>96438723</v>
      </c>
      <c r="I48" s="79">
        <v>91384199</v>
      </c>
      <c r="J48" s="79">
        <v>106366691</v>
      </c>
      <c r="K48" s="79">
        <v>99912817</v>
      </c>
      <c r="L48" s="79">
        <v>113523734</v>
      </c>
      <c r="M48" s="79">
        <v>101054353</v>
      </c>
      <c r="N48" s="79">
        <v>106119629</v>
      </c>
      <c r="O48" s="79">
        <v>1192946435</v>
      </c>
    </row>
    <row r="49" spans="2:15" ht="7.5" customHeight="1">
      <c r="B49" s="75" t="s">
        <v>139</v>
      </c>
      <c r="C49" s="79">
        <v>25853036</v>
      </c>
      <c r="D49" s="79">
        <v>19998057</v>
      </c>
      <c r="E49" s="79">
        <v>28616666</v>
      </c>
      <c r="F49" s="79">
        <v>26372339</v>
      </c>
      <c r="G49" s="79">
        <v>24036971</v>
      </c>
      <c r="H49" s="79">
        <v>28628170</v>
      </c>
      <c r="I49" s="79">
        <v>28606614</v>
      </c>
      <c r="J49" s="79">
        <v>29815998</v>
      </c>
      <c r="K49" s="79">
        <v>29966810</v>
      </c>
      <c r="L49" s="79">
        <v>32895356</v>
      </c>
      <c r="M49" s="79">
        <v>23280979</v>
      </c>
      <c r="N49" s="79">
        <v>26099605</v>
      </c>
      <c r="O49" s="79">
        <v>324170601</v>
      </c>
    </row>
    <row r="50" spans="2:15" ht="7.5" customHeight="1">
      <c r="B50" s="144" t="s">
        <v>140</v>
      </c>
      <c r="C50" s="145">
        <v>125381236</v>
      </c>
      <c r="D50" s="145">
        <v>133077186</v>
      </c>
      <c r="E50" s="145">
        <v>152291332</v>
      </c>
      <c r="F50" s="145">
        <v>123022108</v>
      </c>
      <c r="G50" s="145">
        <v>154515789</v>
      </c>
      <c r="H50" s="145">
        <v>147033675</v>
      </c>
      <c r="I50" s="145">
        <v>122346277</v>
      </c>
      <c r="J50" s="145">
        <v>157317535</v>
      </c>
      <c r="K50" s="145">
        <v>142887388</v>
      </c>
      <c r="L50" s="145">
        <v>142441590</v>
      </c>
      <c r="M50" s="145">
        <v>144513606</v>
      </c>
      <c r="N50" s="145">
        <v>139103562</v>
      </c>
      <c r="O50" s="145">
        <v>1683931284</v>
      </c>
    </row>
    <row r="51" spans="2:15" ht="7.5" customHeight="1">
      <c r="B51" s="74" t="s">
        <v>141</v>
      </c>
      <c r="C51" s="79">
        <v>46684254</v>
      </c>
      <c r="D51" s="79">
        <v>94398979</v>
      </c>
      <c r="E51" s="79">
        <v>59503389</v>
      </c>
      <c r="F51" s="79">
        <v>100073319</v>
      </c>
      <c r="G51" s="79">
        <v>88773766</v>
      </c>
      <c r="H51" s="79">
        <v>83543116</v>
      </c>
      <c r="I51" s="79">
        <v>72094595</v>
      </c>
      <c r="J51" s="79">
        <v>63108236</v>
      </c>
      <c r="K51" s="79">
        <v>97753253</v>
      </c>
      <c r="L51" s="79">
        <v>80190142</v>
      </c>
      <c r="M51" s="79">
        <v>75977643</v>
      </c>
      <c r="N51" s="79">
        <v>82957997</v>
      </c>
      <c r="O51" s="79">
        <v>945058689</v>
      </c>
    </row>
    <row r="52" spans="2:15" ht="7.5" customHeight="1">
      <c r="B52" s="75" t="s">
        <v>142</v>
      </c>
      <c r="C52" s="79">
        <v>47929895</v>
      </c>
      <c r="D52" s="79">
        <v>46468562</v>
      </c>
      <c r="E52" s="79">
        <v>49277274</v>
      </c>
      <c r="F52" s="79">
        <v>48778975</v>
      </c>
      <c r="G52" s="79">
        <v>50491662</v>
      </c>
      <c r="H52" s="79">
        <v>51031959</v>
      </c>
      <c r="I52" s="79">
        <v>53930230</v>
      </c>
      <c r="J52" s="79">
        <v>52550873</v>
      </c>
      <c r="K52" s="79">
        <v>51270800</v>
      </c>
      <c r="L52" s="79">
        <v>52439310</v>
      </c>
      <c r="M52" s="79">
        <v>47429493</v>
      </c>
      <c r="N52" s="79">
        <v>46308999</v>
      </c>
      <c r="O52" s="79">
        <v>597908032</v>
      </c>
    </row>
    <row r="53" spans="2:15" ht="7.5" customHeight="1">
      <c r="B53" s="75" t="s">
        <v>143</v>
      </c>
      <c r="C53" s="79">
        <v>118604557</v>
      </c>
      <c r="D53" s="79">
        <v>104417219</v>
      </c>
      <c r="E53" s="79">
        <v>158324656</v>
      </c>
      <c r="F53" s="79">
        <v>114804813</v>
      </c>
      <c r="G53" s="79">
        <v>123530339</v>
      </c>
      <c r="H53" s="79">
        <v>161576165</v>
      </c>
      <c r="I53" s="79">
        <v>118149543</v>
      </c>
      <c r="J53" s="79">
        <v>126121906</v>
      </c>
      <c r="K53" s="79">
        <v>151021444</v>
      </c>
      <c r="L53" s="79">
        <v>127802410</v>
      </c>
      <c r="M53" s="79">
        <v>114290682</v>
      </c>
      <c r="N53" s="79">
        <v>151450145</v>
      </c>
      <c r="O53" s="79">
        <v>1570093879</v>
      </c>
    </row>
    <row r="54" spans="2:15" ht="7.5" customHeight="1">
      <c r="B54" s="144" t="s">
        <v>144</v>
      </c>
      <c r="C54" s="145">
        <v>6405001</v>
      </c>
      <c r="D54" s="145">
        <v>5082589</v>
      </c>
      <c r="E54" s="145">
        <v>5548758</v>
      </c>
      <c r="F54" s="145">
        <v>5175712</v>
      </c>
      <c r="G54" s="145">
        <v>6079516</v>
      </c>
      <c r="H54" s="145">
        <v>6021638</v>
      </c>
      <c r="I54" s="145">
        <v>5615559</v>
      </c>
      <c r="J54" s="145">
        <v>6253456</v>
      </c>
      <c r="K54" s="145">
        <v>6034975</v>
      </c>
      <c r="L54" s="145">
        <v>5316103</v>
      </c>
      <c r="M54" s="145">
        <v>5788369</v>
      </c>
      <c r="N54" s="145">
        <v>6413392</v>
      </c>
      <c r="O54" s="145">
        <v>69735068</v>
      </c>
    </row>
    <row r="55" spans="2:15" ht="7.5" customHeight="1">
      <c r="B55" s="74" t="s">
        <v>145</v>
      </c>
      <c r="C55" s="79">
        <v>70631889</v>
      </c>
      <c r="D55" s="79">
        <v>46047735</v>
      </c>
      <c r="E55" s="79">
        <v>76708044</v>
      </c>
      <c r="F55" s="79">
        <v>73339172</v>
      </c>
      <c r="G55" s="79">
        <v>61985940</v>
      </c>
      <c r="H55" s="79">
        <v>69692332</v>
      </c>
      <c r="I55" s="79">
        <v>73072581</v>
      </c>
      <c r="J55" s="79">
        <v>77978254</v>
      </c>
      <c r="K55" s="79">
        <v>66680496</v>
      </c>
      <c r="L55" s="79">
        <v>80667448</v>
      </c>
      <c r="M55" s="79">
        <v>73333889</v>
      </c>
      <c r="N55" s="79">
        <v>68812858</v>
      </c>
      <c r="O55" s="79">
        <v>838950638</v>
      </c>
    </row>
    <row r="56" spans="2:15" ht="7.5" customHeight="1">
      <c r="B56" s="75" t="s">
        <v>146</v>
      </c>
      <c r="C56" s="79">
        <v>18670043</v>
      </c>
      <c r="D56" s="79">
        <v>16397331</v>
      </c>
      <c r="E56" s="79">
        <v>15433380</v>
      </c>
      <c r="F56" s="79">
        <v>17158093</v>
      </c>
      <c r="G56" s="79">
        <v>17077668</v>
      </c>
      <c r="H56" s="79">
        <v>21076750</v>
      </c>
      <c r="I56" s="79">
        <v>21271995</v>
      </c>
      <c r="J56" s="79">
        <v>20605261</v>
      </c>
      <c r="K56" s="79">
        <v>22686494</v>
      </c>
      <c r="L56" s="79">
        <v>21003392</v>
      </c>
      <c r="M56" s="79">
        <v>24398088</v>
      </c>
      <c r="N56" s="79">
        <v>22078414</v>
      </c>
      <c r="O56" s="79">
        <v>237856909</v>
      </c>
    </row>
    <row r="57" spans="2:15" ht="7.5" customHeight="1">
      <c r="B57" s="75" t="s">
        <v>147</v>
      </c>
      <c r="C57" s="79">
        <v>78125968</v>
      </c>
      <c r="D57" s="79">
        <v>80700263</v>
      </c>
      <c r="E57" s="79">
        <v>85570011</v>
      </c>
      <c r="F57" s="79">
        <v>79930612</v>
      </c>
      <c r="G57" s="79">
        <v>98435933</v>
      </c>
      <c r="H57" s="79">
        <v>92237671</v>
      </c>
      <c r="I57" s="79">
        <v>79365425</v>
      </c>
      <c r="J57" s="79">
        <v>95365558</v>
      </c>
      <c r="K57" s="79">
        <v>87052974</v>
      </c>
      <c r="L57" s="79">
        <v>83150562</v>
      </c>
      <c r="M57" s="79">
        <v>88339569</v>
      </c>
      <c r="N57" s="79">
        <v>84341690</v>
      </c>
      <c r="O57" s="79">
        <v>1032616236</v>
      </c>
    </row>
    <row r="58" spans="2:15" ht="7.5" customHeight="1">
      <c r="B58" s="144" t="s">
        <v>148</v>
      </c>
      <c r="C58" s="145">
        <v>507531479</v>
      </c>
      <c r="D58" s="145">
        <v>423477722</v>
      </c>
      <c r="E58" s="145">
        <v>485823538</v>
      </c>
      <c r="F58" s="145">
        <v>490830863</v>
      </c>
      <c r="G58" s="145">
        <v>503689905</v>
      </c>
      <c r="H58" s="145">
        <v>500276343</v>
      </c>
      <c r="I58" s="145">
        <v>495887230</v>
      </c>
      <c r="J58" s="145">
        <v>544319822</v>
      </c>
      <c r="K58" s="145">
        <v>467207986</v>
      </c>
      <c r="L58" s="145">
        <v>507939865</v>
      </c>
      <c r="M58" s="145">
        <v>482317815</v>
      </c>
      <c r="N58" s="145">
        <v>501316755</v>
      </c>
      <c r="O58" s="145">
        <v>5910619323</v>
      </c>
    </row>
    <row r="59" spans="2:15" ht="7.5" customHeight="1">
      <c r="B59" s="74" t="s">
        <v>149</v>
      </c>
      <c r="C59" s="79">
        <v>35065819</v>
      </c>
      <c r="D59" s="79">
        <v>38248082</v>
      </c>
      <c r="E59" s="79">
        <v>44318810</v>
      </c>
      <c r="F59" s="79">
        <v>35660786</v>
      </c>
      <c r="G59" s="79">
        <v>45139038</v>
      </c>
      <c r="H59" s="79">
        <v>48230319</v>
      </c>
      <c r="I59" s="79">
        <v>34037228</v>
      </c>
      <c r="J59" s="79">
        <v>48288153</v>
      </c>
      <c r="K59" s="79">
        <v>45856064</v>
      </c>
      <c r="L59" s="79">
        <v>42164128</v>
      </c>
      <c r="M59" s="79">
        <v>43023229</v>
      </c>
      <c r="N59" s="79">
        <v>39679373</v>
      </c>
      <c r="O59" s="79">
        <v>499711029</v>
      </c>
    </row>
    <row r="60" spans="2:15" ht="7.5" customHeight="1">
      <c r="B60" s="75" t="s">
        <v>150</v>
      </c>
      <c r="C60" s="79">
        <v>5555151</v>
      </c>
      <c r="D60" s="79">
        <v>5289295</v>
      </c>
      <c r="E60" s="79">
        <v>5738404</v>
      </c>
      <c r="F60" s="79">
        <v>5183352</v>
      </c>
      <c r="G60" s="79">
        <v>5257508</v>
      </c>
      <c r="H60" s="79">
        <v>6708127</v>
      </c>
      <c r="I60" s="79">
        <v>6146979</v>
      </c>
      <c r="J60" s="79">
        <v>5184372</v>
      </c>
      <c r="K60" s="79">
        <v>6358257</v>
      </c>
      <c r="L60" s="79">
        <v>7644556</v>
      </c>
      <c r="M60" s="79">
        <v>7139776</v>
      </c>
      <c r="N60" s="79">
        <v>6590108</v>
      </c>
      <c r="O60" s="79">
        <v>72795885</v>
      </c>
    </row>
    <row r="61" spans="2:15" ht="7.5" customHeight="1">
      <c r="B61" s="75" t="s">
        <v>151</v>
      </c>
      <c r="C61" s="79">
        <v>97654931</v>
      </c>
      <c r="D61" s="79">
        <v>86102805</v>
      </c>
      <c r="E61" s="79">
        <v>79842765</v>
      </c>
      <c r="F61" s="79">
        <v>84723920</v>
      </c>
      <c r="G61" s="79">
        <v>81401416</v>
      </c>
      <c r="H61" s="79">
        <v>141224047</v>
      </c>
      <c r="I61" s="79">
        <v>92834977</v>
      </c>
      <c r="J61" s="79">
        <v>55661870</v>
      </c>
      <c r="K61" s="79">
        <v>105006390</v>
      </c>
      <c r="L61" s="79">
        <v>104178812</v>
      </c>
      <c r="M61" s="79">
        <v>130921730</v>
      </c>
      <c r="N61" s="79">
        <v>39411701</v>
      </c>
      <c r="O61" s="79">
        <v>1098965364</v>
      </c>
    </row>
    <row r="62" spans="2:15" ht="7.5" customHeight="1">
      <c r="B62" s="144" t="s">
        <v>152</v>
      </c>
      <c r="C62" s="145">
        <v>59702119</v>
      </c>
      <c r="D62" s="145">
        <v>53553129</v>
      </c>
      <c r="E62" s="145">
        <v>56258361</v>
      </c>
      <c r="F62" s="145">
        <v>62213533</v>
      </c>
      <c r="G62" s="145">
        <v>63011980</v>
      </c>
      <c r="H62" s="145">
        <v>59510970</v>
      </c>
      <c r="I62" s="145">
        <v>68277105</v>
      </c>
      <c r="J62" s="145">
        <v>70160155</v>
      </c>
      <c r="K62" s="145">
        <v>57597065</v>
      </c>
      <c r="L62" s="145">
        <v>70705563</v>
      </c>
      <c r="M62" s="145">
        <v>63173874</v>
      </c>
      <c r="N62" s="145">
        <v>54865413</v>
      </c>
      <c r="O62" s="145">
        <v>739029267</v>
      </c>
    </row>
    <row r="63" spans="2:15" ht="7.5" customHeight="1">
      <c r="B63" s="75" t="s">
        <v>153</v>
      </c>
      <c r="C63" s="79">
        <v>57134397</v>
      </c>
      <c r="D63" s="79">
        <v>28423499</v>
      </c>
      <c r="E63" s="79">
        <v>34889556</v>
      </c>
      <c r="F63" s="79">
        <v>58307786</v>
      </c>
      <c r="G63" s="79">
        <v>56390876</v>
      </c>
      <c r="H63" s="79">
        <v>39171549</v>
      </c>
      <c r="I63" s="79">
        <v>46201423</v>
      </c>
      <c r="J63" s="79">
        <v>33231101</v>
      </c>
      <c r="K63" s="79">
        <v>42515890</v>
      </c>
      <c r="L63" s="79">
        <v>39368537</v>
      </c>
      <c r="M63" s="79">
        <v>37859715</v>
      </c>
      <c r="N63" s="79">
        <v>42912654</v>
      </c>
      <c r="O63" s="79">
        <v>516406983</v>
      </c>
    </row>
    <row r="64" spans="2:15" ht="7.5" customHeight="1">
      <c r="B64" s="75" t="s">
        <v>154</v>
      </c>
      <c r="C64" s="79">
        <v>103753631</v>
      </c>
      <c r="D64" s="79">
        <v>55431099</v>
      </c>
      <c r="E64" s="79">
        <v>73563264</v>
      </c>
      <c r="F64" s="79">
        <v>54987073</v>
      </c>
      <c r="G64" s="79">
        <v>90679013</v>
      </c>
      <c r="H64" s="79">
        <v>66560853</v>
      </c>
      <c r="I64" s="79">
        <v>72365655</v>
      </c>
      <c r="J64" s="79">
        <v>75097918</v>
      </c>
      <c r="K64" s="79">
        <v>28719564</v>
      </c>
      <c r="L64" s="79">
        <v>92881607</v>
      </c>
      <c r="M64" s="79">
        <v>85644761</v>
      </c>
      <c r="N64" s="79">
        <v>68951069</v>
      </c>
      <c r="O64" s="79">
        <v>868635507</v>
      </c>
    </row>
    <row r="65" spans="2:15" ht="7.5" customHeight="1" thickBot="1">
      <c r="B65" s="80" t="s">
        <v>155</v>
      </c>
      <c r="C65" s="79">
        <v>32098238</v>
      </c>
      <c r="D65" s="79">
        <v>25106757</v>
      </c>
      <c r="E65" s="79">
        <v>28131677</v>
      </c>
      <c r="F65" s="79">
        <v>24548515</v>
      </c>
      <c r="G65" s="79">
        <v>18444981</v>
      </c>
      <c r="H65" s="79">
        <v>35421706</v>
      </c>
      <c r="I65" s="79">
        <v>32802678</v>
      </c>
      <c r="J65" s="79">
        <v>26101987</v>
      </c>
      <c r="K65" s="79">
        <v>32740452</v>
      </c>
      <c r="L65" s="79">
        <v>32742802</v>
      </c>
      <c r="M65" s="79">
        <v>30414757</v>
      </c>
      <c r="N65" s="79">
        <v>37585738</v>
      </c>
      <c r="O65" s="79">
        <v>356140288</v>
      </c>
    </row>
    <row r="66" spans="2:15" ht="7.5" customHeight="1" thickTop="1">
      <c r="B66" s="76" t="s">
        <v>218</v>
      </c>
      <c r="C66" s="83">
        <v>3467815983</v>
      </c>
      <c r="D66" s="83">
        <v>3277340255</v>
      </c>
      <c r="E66" s="83">
        <v>3665684754</v>
      </c>
      <c r="F66" s="83">
        <v>3458112353</v>
      </c>
      <c r="G66" s="83">
        <v>3691087947</v>
      </c>
      <c r="H66" s="83">
        <v>3855506494</v>
      </c>
      <c r="I66" s="83">
        <v>3483267034</v>
      </c>
      <c r="J66" s="83">
        <v>3756336026</v>
      </c>
      <c r="K66" s="83">
        <v>3765090803</v>
      </c>
      <c r="L66" s="83">
        <v>3805222131</v>
      </c>
      <c r="M66" s="83">
        <v>3661470265</v>
      </c>
      <c r="N66" s="83">
        <v>3678767190</v>
      </c>
      <c r="O66" s="83">
        <v>43565701235</v>
      </c>
    </row>
    <row r="67" spans="2:15" ht="7.5" customHeight="1" thickBot="1">
      <c r="B67" s="77" t="s">
        <v>157</v>
      </c>
      <c r="C67" s="82">
        <v>53939892</v>
      </c>
      <c r="D67" s="82">
        <v>40143108</v>
      </c>
      <c r="E67" s="82">
        <v>40680588</v>
      </c>
      <c r="F67" s="82">
        <v>36463529</v>
      </c>
      <c r="G67" s="82">
        <v>42991887</v>
      </c>
      <c r="H67" s="82">
        <v>40799277</v>
      </c>
      <c r="I67" s="82">
        <v>37835756</v>
      </c>
      <c r="J67" s="82">
        <v>39708607</v>
      </c>
      <c r="K67" s="82">
        <v>41260329</v>
      </c>
      <c r="L67" s="82">
        <v>30949132</v>
      </c>
      <c r="M67" s="82">
        <v>26637428</v>
      </c>
      <c r="N67" s="82">
        <v>25027420</v>
      </c>
      <c r="O67" s="82">
        <v>456436953</v>
      </c>
    </row>
    <row r="68" spans="2:15" ht="9" customHeight="1" thickTop="1">
      <c r="B68" s="78" t="s">
        <v>219</v>
      </c>
      <c r="C68" s="81">
        <v>3521755875</v>
      </c>
      <c r="D68" s="81">
        <v>3317483363</v>
      </c>
      <c r="E68" s="81">
        <v>3706365342</v>
      </c>
      <c r="F68" s="81">
        <v>3494575882</v>
      </c>
      <c r="G68" s="81">
        <v>3734079834</v>
      </c>
      <c r="H68" s="81">
        <v>3896305771</v>
      </c>
      <c r="I68" s="81">
        <v>3521102790</v>
      </c>
      <c r="J68" s="81">
        <v>3796044633</v>
      </c>
      <c r="K68" s="81">
        <v>3806351132</v>
      </c>
      <c r="L68" s="81">
        <v>3836171263</v>
      </c>
      <c r="M68" s="81">
        <v>3688107693</v>
      </c>
      <c r="N68" s="81">
        <v>3703794610</v>
      </c>
      <c r="O68" s="81">
        <v>44022138188</v>
      </c>
    </row>
    <row r="69" spans="2:15" ht="12">
      <c r="B69" s="172" t="s">
        <v>236</v>
      </c>
      <c r="C69" s="162"/>
      <c r="D69" s="162"/>
      <c r="E69" s="162"/>
      <c r="F69" s="162"/>
      <c r="G69" s="162"/>
      <c r="H69" s="162"/>
      <c r="I69" s="162"/>
      <c r="J69" s="173" t="s">
        <v>237</v>
      </c>
      <c r="K69" s="162"/>
      <c r="L69" s="162"/>
      <c r="M69" s="162"/>
      <c r="N69" s="162"/>
      <c r="O69" s="163"/>
    </row>
    <row r="70" spans="2:15" ht="12">
      <c r="B70" s="171" t="s">
        <v>238</v>
      </c>
      <c r="C70" s="114"/>
      <c r="D70" s="114"/>
      <c r="E70" s="114"/>
      <c r="F70" s="114"/>
      <c r="G70" s="114"/>
      <c r="H70" s="114"/>
      <c r="I70" s="114"/>
      <c r="J70" s="174" t="s">
        <v>239</v>
      </c>
      <c r="K70" s="114"/>
      <c r="L70" s="114"/>
      <c r="M70" s="114"/>
      <c r="N70" s="114"/>
      <c r="O70" s="125"/>
    </row>
    <row r="71" spans="2:15" ht="12">
      <c r="B71" s="171" t="s">
        <v>240</v>
      </c>
      <c r="C71" s="114"/>
      <c r="D71" s="114"/>
      <c r="E71" s="114"/>
      <c r="F71" s="114"/>
      <c r="G71" s="114"/>
      <c r="H71" s="114"/>
      <c r="I71" s="114"/>
      <c r="J71" s="114"/>
      <c r="K71" s="114"/>
      <c r="L71" s="114"/>
      <c r="M71" s="114"/>
      <c r="N71" s="114"/>
      <c r="O71" s="125"/>
    </row>
    <row r="72" spans="2:15" ht="12">
      <c r="B72" s="78" t="s">
        <v>241</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67</v>
      </c>
      <c r="C3" s="195" t="s">
        <v>70</v>
      </c>
      <c r="D3" s="195" t="s">
        <v>19</v>
      </c>
    </row>
    <row r="4" ht="12" customHeight="1"/>
    <row r="5" spans="2:11" ht="16.5" customHeight="1">
      <c r="B5" s="6" t="s">
        <v>254</v>
      </c>
      <c r="C5" s="2"/>
      <c r="D5" s="2"/>
      <c r="E5" s="2"/>
      <c r="F5" s="2"/>
      <c r="G5" s="2"/>
      <c r="H5" s="2"/>
      <c r="I5" s="2"/>
      <c r="J5" s="2"/>
      <c r="K5" s="2"/>
    </row>
    <row r="6" ht="7.5" customHeight="1"/>
    <row r="7" spans="2:10" ht="9" customHeight="1">
      <c r="B7" s="11"/>
      <c r="C7" s="11"/>
      <c r="D7" s="11"/>
      <c r="E7" s="11"/>
      <c r="F7" s="11"/>
      <c r="G7" s="11"/>
      <c r="H7" s="11"/>
      <c r="I7" s="11"/>
      <c r="J7" s="92" t="s">
        <v>255</v>
      </c>
    </row>
    <row r="8" spans="2:10" ht="9" customHeight="1">
      <c r="B8" s="93"/>
      <c r="C8" s="11"/>
      <c r="D8" s="11"/>
      <c r="E8" s="11"/>
      <c r="F8" s="11"/>
      <c r="G8" s="11"/>
      <c r="H8" s="11"/>
      <c r="I8" s="11"/>
      <c r="J8" s="92" t="s">
        <v>256</v>
      </c>
    </row>
    <row r="9" spans="2:11" ht="12" customHeight="1">
      <c r="B9" s="93" t="str">
        <f>CONCATENATE("Created On: ",C3)</f>
        <v>Created On: 10/24/2019</v>
      </c>
      <c r="C9" s="94"/>
      <c r="D9" s="94"/>
      <c r="E9" s="94"/>
      <c r="F9" s="94"/>
      <c r="G9" s="94"/>
      <c r="H9" s="91"/>
      <c r="I9" s="94"/>
      <c r="J9" s="95" t="str">
        <f>CONCATENATE(D3," Reporting Period")</f>
        <v>2019 Reporting Period</v>
      </c>
      <c r="K9" s="86"/>
    </row>
    <row r="10" spans="2:11" ht="12" customHeight="1">
      <c r="B10" s="33" t="s">
        <v>95</v>
      </c>
      <c r="C10" s="34" t="s">
        <v>257</v>
      </c>
      <c r="D10" s="34"/>
      <c r="E10" s="34" t="s">
        <v>258</v>
      </c>
      <c r="F10" s="34"/>
      <c r="G10" s="36" t="s">
        <v>259</v>
      </c>
      <c r="H10" s="36"/>
      <c r="I10" s="36" t="s">
        <v>260</v>
      </c>
      <c r="J10" s="36"/>
      <c r="K10" s="86"/>
    </row>
    <row r="11" spans="2:11" ht="12" customHeight="1">
      <c r="B11" s="96"/>
      <c r="C11" s="97"/>
      <c r="D11" s="98"/>
      <c r="E11" s="97"/>
      <c r="F11" s="99"/>
      <c r="G11" s="97"/>
      <c r="H11" s="99"/>
      <c r="I11" s="98"/>
      <c r="J11" s="99"/>
      <c r="K11" s="86"/>
    </row>
    <row r="12" spans="2:11" ht="18" customHeight="1">
      <c r="B12" s="37"/>
      <c r="C12" s="37" t="s">
        <v>261</v>
      </c>
      <c r="D12" s="37" t="s">
        <v>262</v>
      </c>
      <c r="E12" s="37" t="s">
        <v>261</v>
      </c>
      <c r="F12" s="37" t="s">
        <v>262</v>
      </c>
      <c r="G12" s="37" t="s">
        <v>261</v>
      </c>
      <c r="H12" s="37" t="s">
        <v>262</v>
      </c>
      <c r="I12" s="37" t="s">
        <v>261</v>
      </c>
      <c r="J12" s="37" t="s">
        <v>262</v>
      </c>
      <c r="K12" s="90"/>
    </row>
    <row r="13" spans="2:11" ht="7.5" customHeight="1" hidden="1">
      <c r="B13" s="86" t="s">
        <v>95</v>
      </c>
      <c r="C13" s="86" t="s">
        <v>263</v>
      </c>
      <c r="D13" s="86" t="s">
        <v>264</v>
      </c>
      <c r="E13" s="86" t="s">
        <v>265</v>
      </c>
      <c r="F13" s="86" t="s">
        <v>266</v>
      </c>
      <c r="G13" s="86" t="s">
        <v>267</v>
      </c>
      <c r="H13" s="86" t="s">
        <v>268</v>
      </c>
      <c r="I13" s="86" t="s">
        <v>269</v>
      </c>
      <c r="J13" s="86" t="s">
        <v>270</v>
      </c>
      <c r="K13" s="86"/>
    </row>
    <row r="14" spans="2:11" ht="7.5" customHeight="1" hidden="1">
      <c r="B14" s="86"/>
      <c r="C14" s="86">
        <v>0</v>
      </c>
      <c r="D14" s="86"/>
      <c r="E14" s="86">
        <v>0</v>
      </c>
      <c r="F14" s="86"/>
      <c r="G14" s="86">
        <v>0</v>
      </c>
      <c r="H14" s="86"/>
      <c r="I14" s="86">
        <v>0</v>
      </c>
      <c r="J14" s="86"/>
      <c r="K14" s="86"/>
    </row>
    <row r="15" spans="2:11" ht="9" customHeight="1">
      <c r="B15" s="87" t="s">
        <v>105</v>
      </c>
      <c r="C15" s="103">
        <v>18</v>
      </c>
      <c r="D15" s="100" t="s">
        <v>271</v>
      </c>
      <c r="E15" s="103">
        <v>21</v>
      </c>
      <c r="F15" s="100" t="s">
        <v>271</v>
      </c>
      <c r="G15" s="103">
        <v>0</v>
      </c>
      <c r="H15" s="100" t="s">
        <v>272</v>
      </c>
      <c r="I15" s="103">
        <v>18</v>
      </c>
      <c r="J15" s="100" t="s">
        <v>271</v>
      </c>
      <c r="K15" s="86"/>
    </row>
    <row r="16" spans="2:11" ht="9" customHeight="1">
      <c r="B16" s="88" t="s">
        <v>106</v>
      </c>
      <c r="C16" s="104">
        <v>8</v>
      </c>
      <c r="D16" s="101" t="s">
        <v>273</v>
      </c>
      <c r="E16" s="104">
        <v>8</v>
      </c>
      <c r="F16" s="101" t="s">
        <v>273</v>
      </c>
      <c r="G16" s="104">
        <v>0</v>
      </c>
      <c r="H16" s="101" t="s">
        <v>272</v>
      </c>
      <c r="I16" s="104">
        <v>8</v>
      </c>
      <c r="J16" s="101" t="s">
        <v>273</v>
      </c>
      <c r="K16" s="86"/>
    </row>
    <row r="17" spans="2:11" ht="9" customHeight="1">
      <c r="B17" s="89" t="s">
        <v>107</v>
      </c>
      <c r="C17" s="105">
        <v>18</v>
      </c>
      <c r="D17" s="102" t="s">
        <v>274</v>
      </c>
      <c r="E17" s="105">
        <v>26</v>
      </c>
      <c r="F17" s="102" t="s">
        <v>274</v>
      </c>
      <c r="G17" s="105">
        <v>0</v>
      </c>
      <c r="H17" s="102" t="s">
        <v>272</v>
      </c>
      <c r="I17" s="105">
        <v>18</v>
      </c>
      <c r="J17" s="102" t="s">
        <v>274</v>
      </c>
      <c r="K17" s="86"/>
    </row>
    <row r="18" spans="2:11" ht="9" customHeight="1">
      <c r="B18" s="87" t="s">
        <v>108</v>
      </c>
      <c r="C18" s="103">
        <v>21.5</v>
      </c>
      <c r="D18" s="100" t="s">
        <v>275</v>
      </c>
      <c r="E18" s="103">
        <v>22.5</v>
      </c>
      <c r="F18" s="100" t="s">
        <v>275</v>
      </c>
      <c r="G18" s="103">
        <v>16.5</v>
      </c>
      <c r="H18" s="100" t="s">
        <v>276</v>
      </c>
      <c r="I18" s="103">
        <v>21.5</v>
      </c>
      <c r="J18" s="100" t="s">
        <v>275</v>
      </c>
      <c r="K18" s="86"/>
    </row>
    <row r="19" spans="2:11" ht="9" customHeight="1">
      <c r="B19" s="88" t="s">
        <v>109</v>
      </c>
      <c r="C19" s="104">
        <v>41.7</v>
      </c>
      <c r="D19" s="101" t="s">
        <v>277</v>
      </c>
      <c r="E19" s="104">
        <v>36</v>
      </c>
      <c r="F19" s="101" t="s">
        <v>277</v>
      </c>
      <c r="G19" s="104">
        <v>6</v>
      </c>
      <c r="H19" s="101" t="s">
        <v>278</v>
      </c>
      <c r="I19" s="104">
        <v>41.7</v>
      </c>
      <c r="J19" s="101" t="s">
        <v>277</v>
      </c>
      <c r="K19" s="86"/>
    </row>
    <row r="20" spans="2:11" ht="9" customHeight="1">
      <c r="B20" s="89" t="s">
        <v>110</v>
      </c>
      <c r="C20" s="105">
        <v>22</v>
      </c>
      <c r="D20" s="102" t="s">
        <v>279</v>
      </c>
      <c r="E20" s="105">
        <v>20.5</v>
      </c>
      <c r="F20" s="102" t="s">
        <v>280</v>
      </c>
      <c r="G20" s="105">
        <v>9</v>
      </c>
      <c r="H20" s="102" t="s">
        <v>281</v>
      </c>
      <c r="I20" s="105">
        <v>22</v>
      </c>
      <c r="J20" s="102" t="s">
        <v>279</v>
      </c>
      <c r="K20" s="86"/>
    </row>
    <row r="21" spans="2:11" ht="9" customHeight="1">
      <c r="B21" s="87" t="s">
        <v>111</v>
      </c>
      <c r="C21" s="103">
        <v>25</v>
      </c>
      <c r="D21" s="100" t="s">
        <v>282</v>
      </c>
      <c r="E21" s="103">
        <v>41.7</v>
      </c>
      <c r="F21" s="100" t="s">
        <v>283</v>
      </c>
      <c r="G21" s="103">
        <v>0</v>
      </c>
      <c r="H21" s="100" t="s">
        <v>272</v>
      </c>
      <c r="I21" s="103">
        <v>25</v>
      </c>
      <c r="J21" s="100" t="s">
        <v>284</v>
      </c>
      <c r="K21" s="86"/>
    </row>
    <row r="22" spans="2:11" ht="9" customHeight="1">
      <c r="B22" s="88" t="s">
        <v>112</v>
      </c>
      <c r="C22" s="104">
        <v>23</v>
      </c>
      <c r="D22" s="101" t="s">
        <v>285</v>
      </c>
      <c r="E22" s="104">
        <v>22</v>
      </c>
      <c r="F22" s="101" t="s">
        <v>285</v>
      </c>
      <c r="G22" s="104">
        <v>22</v>
      </c>
      <c r="H22" s="101" t="s">
        <v>285</v>
      </c>
      <c r="I22" s="104">
        <v>23</v>
      </c>
      <c r="J22" s="101" t="s">
        <v>285</v>
      </c>
      <c r="K22" s="86"/>
    </row>
    <row r="23" spans="2:11" ht="9" customHeight="1">
      <c r="B23" s="89" t="s">
        <v>113</v>
      </c>
      <c r="C23" s="105">
        <v>23.5</v>
      </c>
      <c r="D23" s="102" t="s">
        <v>286</v>
      </c>
      <c r="E23" s="105">
        <v>23.5</v>
      </c>
      <c r="F23" s="102" t="s">
        <v>287</v>
      </c>
      <c r="G23" s="105">
        <v>0</v>
      </c>
      <c r="H23" s="102" t="s">
        <v>272</v>
      </c>
      <c r="I23" s="105">
        <v>23.5</v>
      </c>
      <c r="J23" s="102" t="s">
        <v>287</v>
      </c>
      <c r="K23" s="86"/>
    </row>
    <row r="24" spans="2:11" ht="9" customHeight="1">
      <c r="B24" s="87" t="s">
        <v>114</v>
      </c>
      <c r="C24" s="103">
        <v>37.477</v>
      </c>
      <c r="D24" s="100" t="s">
        <v>286</v>
      </c>
      <c r="E24" s="103">
        <v>37.477</v>
      </c>
      <c r="F24" s="100" t="s">
        <v>286</v>
      </c>
      <c r="G24" s="103">
        <v>0</v>
      </c>
      <c r="H24" s="100" t="s">
        <v>288</v>
      </c>
      <c r="I24" s="103">
        <v>37.477</v>
      </c>
      <c r="J24" s="100" t="s">
        <v>286</v>
      </c>
      <c r="K24" s="86"/>
    </row>
    <row r="25" spans="2:11" ht="9" customHeight="1">
      <c r="B25" s="88" t="s">
        <v>115</v>
      </c>
      <c r="C25" s="104">
        <v>27.5</v>
      </c>
      <c r="D25" s="101" t="s">
        <v>286</v>
      </c>
      <c r="E25" s="104">
        <v>30.8</v>
      </c>
      <c r="F25" s="101" t="s">
        <v>286</v>
      </c>
      <c r="G25" s="104">
        <v>27.5</v>
      </c>
      <c r="H25" s="101" t="s">
        <v>286</v>
      </c>
      <c r="I25" s="104">
        <v>27.5</v>
      </c>
      <c r="J25" s="101" t="s">
        <v>286</v>
      </c>
      <c r="K25" s="86"/>
    </row>
    <row r="26" spans="2:11" ht="9" customHeight="1">
      <c r="B26" s="89" t="s">
        <v>116</v>
      </c>
      <c r="C26" s="105">
        <v>16</v>
      </c>
      <c r="D26" s="102" t="s">
        <v>289</v>
      </c>
      <c r="E26" s="105">
        <v>16</v>
      </c>
      <c r="F26" s="102" t="s">
        <v>289</v>
      </c>
      <c r="G26" s="105">
        <v>5.2</v>
      </c>
      <c r="H26" s="102" t="s">
        <v>282</v>
      </c>
      <c r="I26" s="105">
        <v>16</v>
      </c>
      <c r="J26" s="102" t="s">
        <v>290</v>
      </c>
      <c r="K26" s="86"/>
    </row>
    <row r="27" spans="2:11" ht="9" customHeight="1">
      <c r="B27" s="87" t="s">
        <v>117</v>
      </c>
      <c r="C27" s="103">
        <v>33</v>
      </c>
      <c r="D27" s="100" t="s">
        <v>291</v>
      </c>
      <c r="E27" s="103">
        <v>33</v>
      </c>
      <c r="F27" s="100" t="s">
        <v>291</v>
      </c>
      <c r="G27" s="103">
        <v>23.2</v>
      </c>
      <c r="H27" s="100" t="s">
        <v>291</v>
      </c>
      <c r="I27" s="103">
        <v>33</v>
      </c>
      <c r="J27" s="100" t="s">
        <v>291</v>
      </c>
      <c r="K27" s="86"/>
    </row>
    <row r="28" spans="2:11" ht="9" customHeight="1">
      <c r="B28" s="88" t="s">
        <v>118</v>
      </c>
      <c r="C28" s="104">
        <v>19</v>
      </c>
      <c r="D28" s="101" t="s">
        <v>292</v>
      </c>
      <c r="E28" s="104">
        <v>21.5</v>
      </c>
      <c r="F28" s="101" t="s">
        <v>292</v>
      </c>
      <c r="G28" s="104">
        <v>19</v>
      </c>
      <c r="H28" s="101" t="s">
        <v>292</v>
      </c>
      <c r="I28" s="104">
        <v>19</v>
      </c>
      <c r="J28" s="101" t="s">
        <v>292</v>
      </c>
      <c r="K28" s="86"/>
    </row>
    <row r="29" spans="2:11" ht="9" customHeight="1">
      <c r="B29" s="89" t="s">
        <v>119</v>
      </c>
      <c r="C29" s="105">
        <v>30</v>
      </c>
      <c r="D29" s="102" t="s">
        <v>293</v>
      </c>
      <c r="E29" s="105">
        <v>49</v>
      </c>
      <c r="F29" s="102" t="s">
        <v>293</v>
      </c>
      <c r="G29" s="105">
        <v>0</v>
      </c>
      <c r="H29" s="102" t="s">
        <v>272</v>
      </c>
      <c r="I29" s="105">
        <v>30</v>
      </c>
      <c r="J29" s="102" t="s">
        <v>293</v>
      </c>
      <c r="K29" s="86"/>
    </row>
    <row r="30" spans="2:11" ht="9" customHeight="1">
      <c r="B30" s="87" t="s">
        <v>120</v>
      </c>
      <c r="C30" s="103">
        <v>31.7</v>
      </c>
      <c r="D30" s="100" t="s">
        <v>293</v>
      </c>
      <c r="E30" s="103">
        <v>33.5</v>
      </c>
      <c r="F30" s="100" t="s">
        <v>294</v>
      </c>
      <c r="G30" s="103">
        <v>30</v>
      </c>
      <c r="H30" s="100" t="s">
        <v>294</v>
      </c>
      <c r="I30" s="103">
        <v>30</v>
      </c>
      <c r="J30" s="100" t="s">
        <v>295</v>
      </c>
      <c r="K30" s="86"/>
    </row>
    <row r="31" spans="2:11" ht="9" customHeight="1">
      <c r="B31" s="88" t="s">
        <v>121</v>
      </c>
      <c r="C31" s="104">
        <v>24</v>
      </c>
      <c r="D31" s="101" t="s">
        <v>296</v>
      </c>
      <c r="E31" s="104">
        <v>26</v>
      </c>
      <c r="F31" s="101" t="s">
        <v>296</v>
      </c>
      <c r="G31" s="104">
        <v>23</v>
      </c>
      <c r="H31" s="101" t="s">
        <v>296</v>
      </c>
      <c r="I31" s="104">
        <v>24</v>
      </c>
      <c r="J31" s="101" t="s">
        <v>296</v>
      </c>
      <c r="K31" s="86"/>
    </row>
    <row r="32" spans="2:11" ht="9" customHeight="1">
      <c r="B32" s="89" t="s">
        <v>122</v>
      </c>
      <c r="C32" s="105">
        <v>24.6</v>
      </c>
      <c r="D32" s="102" t="s">
        <v>286</v>
      </c>
      <c r="E32" s="105">
        <v>21.6</v>
      </c>
      <c r="F32" s="102" t="s">
        <v>286</v>
      </c>
      <c r="G32" s="105">
        <v>24.6</v>
      </c>
      <c r="H32" s="102" t="s">
        <v>286</v>
      </c>
      <c r="I32" s="105">
        <v>24.6</v>
      </c>
      <c r="J32" s="102" t="s">
        <v>286</v>
      </c>
      <c r="K32" s="86"/>
    </row>
    <row r="33" spans="2:11" ht="9" customHeight="1">
      <c r="B33" s="87" t="s">
        <v>123</v>
      </c>
      <c r="C33" s="103">
        <v>20</v>
      </c>
      <c r="D33" s="100" t="s">
        <v>292</v>
      </c>
      <c r="E33" s="103">
        <v>20</v>
      </c>
      <c r="F33" s="100" t="s">
        <v>292</v>
      </c>
      <c r="G33" s="103">
        <v>14.6</v>
      </c>
      <c r="H33" s="100" t="s">
        <v>289</v>
      </c>
      <c r="I33" s="103">
        <v>20</v>
      </c>
      <c r="J33" s="100" t="s">
        <v>292</v>
      </c>
      <c r="K33" s="86"/>
    </row>
    <row r="34" spans="2:11" ht="9" customHeight="1">
      <c r="B34" s="88" t="s">
        <v>124</v>
      </c>
      <c r="C34" s="104">
        <v>30</v>
      </c>
      <c r="D34" s="101" t="s">
        <v>297</v>
      </c>
      <c r="E34" s="104">
        <v>31.2</v>
      </c>
      <c r="F34" s="101" t="s">
        <v>297</v>
      </c>
      <c r="G34" s="104">
        <v>0</v>
      </c>
      <c r="H34" s="101" t="s">
        <v>272</v>
      </c>
      <c r="I34" s="104">
        <v>23</v>
      </c>
      <c r="J34" s="101" t="s">
        <v>298</v>
      </c>
      <c r="K34" s="86"/>
    </row>
    <row r="35" spans="2:11" ht="9" customHeight="1">
      <c r="B35" s="89" t="s">
        <v>125</v>
      </c>
      <c r="C35" s="105">
        <v>35.3</v>
      </c>
      <c r="D35" s="102" t="s">
        <v>293</v>
      </c>
      <c r="E35" s="105">
        <v>36.05</v>
      </c>
      <c r="F35" s="102" t="s">
        <v>293</v>
      </c>
      <c r="G35" s="105">
        <v>0</v>
      </c>
      <c r="H35" s="102" t="s">
        <v>272</v>
      </c>
      <c r="I35" s="105">
        <v>0</v>
      </c>
      <c r="J35" s="102" t="s">
        <v>272</v>
      </c>
      <c r="K35" s="86"/>
    </row>
    <row r="36" spans="2:11" ht="9" customHeight="1">
      <c r="B36" s="87" t="s">
        <v>126</v>
      </c>
      <c r="C36" s="103">
        <v>24</v>
      </c>
      <c r="D36" s="100" t="s">
        <v>299</v>
      </c>
      <c r="E36" s="103">
        <v>24</v>
      </c>
      <c r="F36" s="100" t="s">
        <v>299</v>
      </c>
      <c r="G36" s="103">
        <v>12.6</v>
      </c>
      <c r="H36" s="100" t="s">
        <v>286</v>
      </c>
      <c r="I36" s="103">
        <v>24</v>
      </c>
      <c r="J36" s="100" t="s">
        <v>299</v>
      </c>
      <c r="K36" s="86"/>
    </row>
    <row r="37" spans="2:11" ht="9" customHeight="1">
      <c r="B37" s="88" t="s">
        <v>127</v>
      </c>
      <c r="C37" s="104">
        <v>26.3</v>
      </c>
      <c r="D37" s="101" t="s">
        <v>281</v>
      </c>
      <c r="E37" s="104">
        <v>26.3</v>
      </c>
      <c r="F37" s="101" t="s">
        <v>281</v>
      </c>
      <c r="G37" s="104">
        <v>26.3</v>
      </c>
      <c r="H37" s="101" t="s">
        <v>281</v>
      </c>
      <c r="I37" s="104">
        <v>26.3</v>
      </c>
      <c r="J37" s="101" t="s">
        <v>281</v>
      </c>
      <c r="K37" s="86"/>
    </row>
    <row r="38" spans="2:11" ht="9" customHeight="1">
      <c r="B38" s="89" t="s">
        <v>128</v>
      </c>
      <c r="C38" s="105">
        <v>28.5</v>
      </c>
      <c r="D38" s="102" t="s">
        <v>300</v>
      </c>
      <c r="E38" s="105">
        <v>28.5</v>
      </c>
      <c r="F38" s="102" t="s">
        <v>300</v>
      </c>
      <c r="G38" s="105">
        <v>21.35</v>
      </c>
      <c r="H38" s="102" t="s">
        <v>300</v>
      </c>
      <c r="I38" s="105">
        <v>28.5</v>
      </c>
      <c r="J38" s="102" t="s">
        <v>300</v>
      </c>
      <c r="K38" s="86"/>
    </row>
    <row r="39" spans="2:11" ht="9" customHeight="1">
      <c r="B39" s="87" t="s">
        <v>129</v>
      </c>
      <c r="C39" s="103">
        <v>18.4</v>
      </c>
      <c r="D39" s="100" t="s">
        <v>301</v>
      </c>
      <c r="E39" s="103">
        <v>18.4</v>
      </c>
      <c r="F39" s="100" t="s">
        <v>301</v>
      </c>
      <c r="G39" s="103">
        <v>17</v>
      </c>
      <c r="H39" s="100" t="s">
        <v>302</v>
      </c>
      <c r="I39" s="103">
        <v>18.4</v>
      </c>
      <c r="J39" s="100" t="s">
        <v>301</v>
      </c>
      <c r="K39" s="86"/>
    </row>
    <row r="40" spans="2:11" ht="9" customHeight="1">
      <c r="B40" s="88" t="s">
        <v>130</v>
      </c>
      <c r="C40" s="104">
        <v>17</v>
      </c>
      <c r="D40" s="101" t="s">
        <v>303</v>
      </c>
      <c r="E40" s="104">
        <v>17</v>
      </c>
      <c r="F40" s="101" t="s">
        <v>303</v>
      </c>
      <c r="G40" s="104">
        <v>17</v>
      </c>
      <c r="H40" s="101" t="s">
        <v>303</v>
      </c>
      <c r="I40" s="104">
        <v>17</v>
      </c>
      <c r="J40" s="101" t="s">
        <v>303</v>
      </c>
      <c r="K40" s="86"/>
    </row>
    <row r="41" spans="2:11" ht="9" customHeight="1">
      <c r="B41" s="89" t="s">
        <v>131</v>
      </c>
      <c r="C41" s="105">
        <v>32.25</v>
      </c>
      <c r="D41" s="102" t="s">
        <v>283</v>
      </c>
      <c r="E41" s="105">
        <v>30</v>
      </c>
      <c r="F41" s="102" t="s">
        <v>283</v>
      </c>
      <c r="G41" s="105">
        <v>5.18</v>
      </c>
      <c r="H41" s="102" t="s">
        <v>304</v>
      </c>
      <c r="I41" s="105">
        <v>32.25</v>
      </c>
      <c r="J41" s="102" t="s">
        <v>283</v>
      </c>
      <c r="K41" s="86"/>
    </row>
    <row r="42" spans="2:11" ht="9" customHeight="1">
      <c r="B42" s="87" t="s">
        <v>132</v>
      </c>
      <c r="C42" s="103">
        <v>30.5</v>
      </c>
      <c r="D42" s="100" t="s">
        <v>286</v>
      </c>
      <c r="E42" s="103">
        <v>30.5</v>
      </c>
      <c r="F42" s="100" t="s">
        <v>286</v>
      </c>
      <c r="G42" s="103">
        <v>29.6</v>
      </c>
      <c r="H42" s="100" t="s">
        <v>286</v>
      </c>
      <c r="I42" s="103">
        <v>30.5</v>
      </c>
      <c r="J42" s="100" t="s">
        <v>286</v>
      </c>
      <c r="K42" s="86"/>
    </row>
    <row r="43" spans="2:11" ht="9" customHeight="1">
      <c r="B43" s="88" t="s">
        <v>133</v>
      </c>
      <c r="C43" s="104">
        <v>24</v>
      </c>
      <c r="D43" s="101" t="s">
        <v>305</v>
      </c>
      <c r="E43" s="104">
        <v>27</v>
      </c>
      <c r="F43" s="101" t="s">
        <v>305</v>
      </c>
      <c r="G43" s="104">
        <v>22</v>
      </c>
      <c r="H43" s="101" t="s">
        <v>306</v>
      </c>
      <c r="I43" s="104">
        <v>24</v>
      </c>
      <c r="J43" s="101" t="s">
        <v>305</v>
      </c>
      <c r="K43" s="86"/>
    </row>
    <row r="44" spans="2:11" ht="9" customHeight="1">
      <c r="B44" s="89" t="s">
        <v>134</v>
      </c>
      <c r="C44" s="105">
        <v>23.825</v>
      </c>
      <c r="D44" s="102" t="s">
        <v>307</v>
      </c>
      <c r="E44" s="105">
        <v>23.825</v>
      </c>
      <c r="F44" s="102" t="s">
        <v>307</v>
      </c>
      <c r="G44" s="105">
        <v>22.2</v>
      </c>
      <c r="H44" s="102" t="s">
        <v>308</v>
      </c>
      <c r="I44" s="105">
        <v>23.825</v>
      </c>
      <c r="J44" s="102" t="s">
        <v>307</v>
      </c>
      <c r="K44" s="86"/>
    </row>
    <row r="45" spans="2:11" ht="9" customHeight="1">
      <c r="B45" s="87" t="s">
        <v>135</v>
      </c>
      <c r="C45" s="103">
        <v>37.1</v>
      </c>
      <c r="D45" s="100" t="s">
        <v>309</v>
      </c>
      <c r="E45" s="103">
        <v>40.1</v>
      </c>
      <c r="F45" s="100" t="s">
        <v>281</v>
      </c>
      <c r="G45" s="103">
        <v>5.25</v>
      </c>
      <c r="H45" s="100" t="s">
        <v>310</v>
      </c>
      <c r="I45" s="103">
        <v>37.1</v>
      </c>
      <c r="J45" s="100" t="s">
        <v>309</v>
      </c>
      <c r="K45" s="86"/>
    </row>
    <row r="46" spans="2:11" ht="9" customHeight="1">
      <c r="B46" s="88" t="s">
        <v>136</v>
      </c>
      <c r="C46" s="104">
        <v>17</v>
      </c>
      <c r="D46" s="101" t="s">
        <v>311</v>
      </c>
      <c r="E46" s="104">
        <v>21</v>
      </c>
      <c r="F46" s="101" t="s">
        <v>282</v>
      </c>
      <c r="G46" s="104">
        <v>12</v>
      </c>
      <c r="H46" s="101" t="s">
        <v>312</v>
      </c>
      <c r="I46" s="104">
        <v>17</v>
      </c>
      <c r="J46" s="101" t="s">
        <v>311</v>
      </c>
      <c r="K46" s="86"/>
    </row>
    <row r="47" spans="2:11" ht="9" customHeight="1">
      <c r="B47" s="89" t="s">
        <v>137</v>
      </c>
      <c r="C47" s="105">
        <v>25.75</v>
      </c>
      <c r="D47" s="102" t="s">
        <v>286</v>
      </c>
      <c r="E47" s="105">
        <v>23.95</v>
      </c>
      <c r="F47" s="102" t="s">
        <v>286</v>
      </c>
      <c r="G47" s="105">
        <v>8.05</v>
      </c>
      <c r="H47" s="102" t="s">
        <v>312</v>
      </c>
      <c r="I47" s="105">
        <v>25.75</v>
      </c>
      <c r="J47" s="102" t="s">
        <v>286</v>
      </c>
      <c r="K47" s="86"/>
    </row>
    <row r="48" spans="2:11" ht="9" customHeight="1">
      <c r="B48" s="87" t="s">
        <v>138</v>
      </c>
      <c r="C48" s="103">
        <v>36.45</v>
      </c>
      <c r="D48" s="100" t="s">
        <v>286</v>
      </c>
      <c r="E48" s="103">
        <v>36.45</v>
      </c>
      <c r="F48" s="100" t="s">
        <v>286</v>
      </c>
      <c r="G48" s="103">
        <v>27.1</v>
      </c>
      <c r="H48" s="100" t="s">
        <v>284</v>
      </c>
      <c r="I48" s="103">
        <v>35.25</v>
      </c>
      <c r="J48" s="100" t="s">
        <v>297</v>
      </c>
      <c r="K48" s="86"/>
    </row>
    <row r="49" spans="2:11" ht="9" customHeight="1">
      <c r="B49" s="88" t="s">
        <v>139</v>
      </c>
      <c r="C49" s="104">
        <v>23</v>
      </c>
      <c r="D49" s="101" t="s">
        <v>284</v>
      </c>
      <c r="E49" s="104">
        <v>23</v>
      </c>
      <c r="F49" s="101" t="s">
        <v>284</v>
      </c>
      <c r="G49" s="104">
        <v>23</v>
      </c>
      <c r="H49" s="101" t="s">
        <v>284</v>
      </c>
      <c r="I49" s="104">
        <v>23</v>
      </c>
      <c r="J49" s="101" t="s">
        <v>284</v>
      </c>
      <c r="K49" s="86"/>
    </row>
    <row r="50" spans="2:11" ht="9" customHeight="1">
      <c r="B50" s="89" t="s">
        <v>140</v>
      </c>
      <c r="C50" s="105">
        <v>28</v>
      </c>
      <c r="D50" s="102" t="s">
        <v>284</v>
      </c>
      <c r="E50" s="105">
        <v>28</v>
      </c>
      <c r="F50" s="102" t="s">
        <v>284</v>
      </c>
      <c r="G50" s="105">
        <v>28</v>
      </c>
      <c r="H50" s="102" t="s">
        <v>284</v>
      </c>
      <c r="I50" s="105">
        <v>28</v>
      </c>
      <c r="J50" s="102" t="s">
        <v>284</v>
      </c>
      <c r="K50" s="86"/>
    </row>
    <row r="51" spans="2:11" ht="9" customHeight="1">
      <c r="B51" s="87" t="s">
        <v>141</v>
      </c>
      <c r="C51" s="103">
        <v>20</v>
      </c>
      <c r="D51" s="100" t="s">
        <v>293</v>
      </c>
      <c r="E51" s="103">
        <v>20</v>
      </c>
      <c r="F51" s="100" t="s">
        <v>293</v>
      </c>
      <c r="G51" s="103">
        <v>16</v>
      </c>
      <c r="H51" s="100" t="s">
        <v>293</v>
      </c>
      <c r="I51" s="103">
        <v>20</v>
      </c>
      <c r="J51" s="100" t="s">
        <v>293</v>
      </c>
      <c r="K51" s="86"/>
    </row>
    <row r="52" spans="2:11" ht="9" customHeight="1">
      <c r="B52" s="88" t="s">
        <v>142</v>
      </c>
      <c r="C52" s="104">
        <v>34</v>
      </c>
      <c r="D52" s="101" t="s">
        <v>313</v>
      </c>
      <c r="E52" s="104">
        <v>34</v>
      </c>
      <c r="F52" s="101" t="s">
        <v>313</v>
      </c>
      <c r="G52" s="104">
        <v>26.2</v>
      </c>
      <c r="H52" s="101" t="s">
        <v>313</v>
      </c>
      <c r="I52" s="104">
        <v>34</v>
      </c>
      <c r="J52" s="101" t="s">
        <v>313</v>
      </c>
      <c r="K52" s="86"/>
    </row>
    <row r="53" spans="2:11" ht="9" customHeight="1">
      <c r="B53" s="89" t="s">
        <v>143</v>
      </c>
      <c r="C53" s="105">
        <v>57.6</v>
      </c>
      <c r="D53" s="102" t="s">
        <v>286</v>
      </c>
      <c r="E53" s="105">
        <v>74.1</v>
      </c>
      <c r="F53" s="102" t="s">
        <v>314</v>
      </c>
      <c r="G53" s="105">
        <v>42.5</v>
      </c>
      <c r="H53" s="102" t="s">
        <v>315</v>
      </c>
      <c r="I53" s="105">
        <v>57.6</v>
      </c>
      <c r="J53" s="102" t="s">
        <v>316</v>
      </c>
      <c r="K53" s="86"/>
    </row>
    <row r="54" spans="2:11" ht="9" customHeight="1">
      <c r="B54" s="87" t="s">
        <v>144</v>
      </c>
      <c r="C54" s="103">
        <v>34</v>
      </c>
      <c r="D54" s="100" t="s">
        <v>283</v>
      </c>
      <c r="E54" s="103">
        <v>34</v>
      </c>
      <c r="F54" s="100" t="s">
        <v>283</v>
      </c>
      <c r="G54" s="103">
        <v>33</v>
      </c>
      <c r="H54" s="100" t="s">
        <v>283</v>
      </c>
      <c r="I54" s="103">
        <v>34</v>
      </c>
      <c r="J54" s="100" t="s">
        <v>283</v>
      </c>
      <c r="K54" s="86"/>
    </row>
    <row r="55" spans="2:11" ht="9" customHeight="1">
      <c r="B55" s="88" t="s">
        <v>145</v>
      </c>
      <c r="C55" s="104">
        <v>20</v>
      </c>
      <c r="D55" s="101" t="s">
        <v>293</v>
      </c>
      <c r="E55" s="104">
        <v>20</v>
      </c>
      <c r="F55" s="101" t="s">
        <v>293</v>
      </c>
      <c r="G55" s="104">
        <v>20</v>
      </c>
      <c r="H55" s="101" t="s">
        <v>293</v>
      </c>
      <c r="I55" s="104">
        <v>20</v>
      </c>
      <c r="J55" s="101" t="s">
        <v>293</v>
      </c>
      <c r="K55" s="86"/>
    </row>
    <row r="56" spans="2:11" ht="9" customHeight="1">
      <c r="B56" s="89" t="s">
        <v>146</v>
      </c>
      <c r="C56" s="105">
        <v>30</v>
      </c>
      <c r="D56" s="102" t="s">
        <v>317</v>
      </c>
      <c r="E56" s="105">
        <v>30</v>
      </c>
      <c r="F56" s="102" t="s">
        <v>317</v>
      </c>
      <c r="G56" s="105">
        <v>20</v>
      </c>
      <c r="H56" s="102" t="s">
        <v>318</v>
      </c>
      <c r="I56" s="105">
        <v>16</v>
      </c>
      <c r="J56" s="102" t="s">
        <v>317</v>
      </c>
      <c r="K56" s="86"/>
    </row>
    <row r="57" spans="2:11" ht="9" customHeight="1">
      <c r="B57" s="87" t="s">
        <v>147</v>
      </c>
      <c r="C57" s="103">
        <v>25</v>
      </c>
      <c r="D57" s="100" t="s">
        <v>293</v>
      </c>
      <c r="E57" s="103">
        <v>24</v>
      </c>
      <c r="F57" s="100" t="s">
        <v>293</v>
      </c>
      <c r="G57" s="103">
        <v>19</v>
      </c>
      <c r="H57" s="100" t="s">
        <v>293</v>
      </c>
      <c r="I57" s="103">
        <v>25</v>
      </c>
      <c r="J57" s="100" t="s">
        <v>293</v>
      </c>
      <c r="K57" s="86"/>
    </row>
    <row r="58" spans="2:11" ht="9" customHeight="1">
      <c r="B58" s="88" t="s">
        <v>148</v>
      </c>
      <c r="C58" s="104">
        <v>20</v>
      </c>
      <c r="D58" s="101" t="s">
        <v>319</v>
      </c>
      <c r="E58" s="104">
        <v>20</v>
      </c>
      <c r="F58" s="101" t="s">
        <v>319</v>
      </c>
      <c r="G58" s="104">
        <v>15</v>
      </c>
      <c r="H58" s="101" t="s">
        <v>320</v>
      </c>
      <c r="I58" s="104">
        <v>20</v>
      </c>
      <c r="J58" s="101" t="s">
        <v>319</v>
      </c>
      <c r="K58" s="86"/>
    </row>
    <row r="59" spans="2:11" ht="9" customHeight="1">
      <c r="B59" s="89" t="s">
        <v>149</v>
      </c>
      <c r="C59" s="105">
        <v>29.4</v>
      </c>
      <c r="D59" s="102" t="s">
        <v>289</v>
      </c>
      <c r="E59" s="105">
        <v>29.4</v>
      </c>
      <c r="F59" s="102" t="s">
        <v>289</v>
      </c>
      <c r="G59" s="105">
        <v>24.5</v>
      </c>
      <c r="H59" s="102" t="s">
        <v>321</v>
      </c>
      <c r="I59" s="105">
        <v>29.4</v>
      </c>
      <c r="J59" s="102" t="s">
        <v>289</v>
      </c>
      <c r="K59" s="86"/>
    </row>
    <row r="60" spans="2:11" ht="9" customHeight="1">
      <c r="B60" s="87" t="s">
        <v>150</v>
      </c>
      <c r="C60" s="103">
        <v>30.46</v>
      </c>
      <c r="D60" s="100" t="s">
        <v>283</v>
      </c>
      <c r="E60" s="103">
        <v>31</v>
      </c>
      <c r="F60" s="100" t="s">
        <v>322</v>
      </c>
      <c r="G60" s="103">
        <v>0</v>
      </c>
      <c r="H60" s="100" t="s">
        <v>272</v>
      </c>
      <c r="I60" s="103">
        <v>0</v>
      </c>
      <c r="J60" s="100" t="s">
        <v>272</v>
      </c>
      <c r="K60" s="86"/>
    </row>
    <row r="61" spans="2:11" ht="9" customHeight="1">
      <c r="B61" s="88" t="s">
        <v>151</v>
      </c>
      <c r="C61" s="104">
        <v>16.2</v>
      </c>
      <c r="D61" s="101" t="s">
        <v>308</v>
      </c>
      <c r="E61" s="104">
        <v>20.2</v>
      </c>
      <c r="F61" s="101" t="s">
        <v>322</v>
      </c>
      <c r="G61" s="104">
        <v>16.2</v>
      </c>
      <c r="H61" s="101" t="s">
        <v>308</v>
      </c>
      <c r="I61" s="104">
        <v>16.2</v>
      </c>
      <c r="J61" s="101" t="s">
        <v>308</v>
      </c>
      <c r="K61" s="86"/>
    </row>
    <row r="62" spans="2:11" ht="9" customHeight="1">
      <c r="B62" s="89" t="s">
        <v>152</v>
      </c>
      <c r="C62" s="105">
        <v>49.4</v>
      </c>
      <c r="D62" s="102" t="s">
        <v>295</v>
      </c>
      <c r="E62" s="105">
        <v>49.4</v>
      </c>
      <c r="F62" s="102" t="s">
        <v>295</v>
      </c>
      <c r="G62" s="105">
        <v>49.4</v>
      </c>
      <c r="H62" s="102" t="s">
        <v>295</v>
      </c>
      <c r="I62" s="105">
        <v>49.4</v>
      </c>
      <c r="J62" s="102" t="s">
        <v>295</v>
      </c>
      <c r="K62" s="86"/>
    </row>
    <row r="63" spans="2:11" ht="9" customHeight="1">
      <c r="B63" s="87" t="s">
        <v>153</v>
      </c>
      <c r="C63" s="104">
        <v>35.7</v>
      </c>
      <c r="D63" s="101" t="s">
        <v>286</v>
      </c>
      <c r="E63" s="104">
        <v>35.7</v>
      </c>
      <c r="F63" s="101" t="s">
        <v>286</v>
      </c>
      <c r="G63" s="104">
        <v>20.6</v>
      </c>
      <c r="H63" s="101" t="s">
        <v>286</v>
      </c>
      <c r="I63" s="104">
        <v>35.7</v>
      </c>
      <c r="J63" s="101" t="s">
        <v>286</v>
      </c>
      <c r="K63" s="86"/>
    </row>
    <row r="64" spans="2:11" ht="9" customHeight="1">
      <c r="B64" s="88" t="s">
        <v>154</v>
      </c>
      <c r="C64" s="104">
        <v>30.9</v>
      </c>
      <c r="D64" s="101" t="s">
        <v>323</v>
      </c>
      <c r="E64" s="104">
        <v>30.9</v>
      </c>
      <c r="F64" s="101" t="s">
        <v>323</v>
      </c>
      <c r="G64" s="104">
        <v>22.6</v>
      </c>
      <c r="H64" s="101" t="s">
        <v>323</v>
      </c>
      <c r="I64" s="104">
        <v>30.9</v>
      </c>
      <c r="J64" s="101" t="s">
        <v>323</v>
      </c>
      <c r="K64" s="86"/>
    </row>
    <row r="65" spans="2:11" ht="9" customHeight="1">
      <c r="B65" s="89" t="s">
        <v>155</v>
      </c>
      <c r="C65" s="105">
        <v>24</v>
      </c>
      <c r="D65" s="102" t="s">
        <v>322</v>
      </c>
      <c r="E65" s="105">
        <v>24</v>
      </c>
      <c r="F65" s="102" t="s">
        <v>322</v>
      </c>
      <c r="G65" s="105">
        <v>24</v>
      </c>
      <c r="H65" s="102" t="s">
        <v>322</v>
      </c>
      <c r="I65" s="105">
        <v>24</v>
      </c>
      <c r="J65" s="102" t="s">
        <v>322</v>
      </c>
      <c r="K65" s="86"/>
    </row>
    <row r="66" spans="2:11" ht="9" customHeight="1">
      <c r="B66" s="146" t="s">
        <v>157</v>
      </c>
      <c r="C66" s="147">
        <v>16</v>
      </c>
      <c r="D66" s="147" t="s">
        <v>324</v>
      </c>
      <c r="E66" s="147">
        <v>8</v>
      </c>
      <c r="F66" s="147" t="s">
        <v>325</v>
      </c>
      <c r="G66" s="147">
        <v>0</v>
      </c>
      <c r="H66" s="147" t="s">
        <v>272</v>
      </c>
      <c r="I66" s="147">
        <v>0</v>
      </c>
      <c r="J66" s="147" t="s">
        <v>272</v>
      </c>
      <c r="K66" s="86"/>
    </row>
    <row r="67" spans="2:11" ht="9" customHeight="1">
      <c r="B67" s="132" t="s">
        <v>326</v>
      </c>
      <c r="C67" s="149">
        <v>26.808</v>
      </c>
      <c r="D67" s="149" t="s">
        <v>272</v>
      </c>
      <c r="E67" s="149">
        <v>28.078</v>
      </c>
      <c r="F67" s="149" t="s">
        <v>272</v>
      </c>
      <c r="G67" s="149">
        <v>20.64</v>
      </c>
      <c r="H67" s="149" t="s">
        <v>272</v>
      </c>
      <c r="I67" s="149">
        <v>26.293</v>
      </c>
      <c r="J67" s="149" t="s">
        <v>272</v>
      </c>
      <c r="K67" s="86"/>
    </row>
    <row r="68" spans="2:11" ht="9" customHeight="1">
      <c r="B68" s="131" t="s">
        <v>327</v>
      </c>
      <c r="C68" s="150"/>
      <c r="D68" s="150"/>
      <c r="E68" s="150"/>
      <c r="F68" s="150"/>
      <c r="G68" s="150"/>
      <c r="H68" s="150"/>
      <c r="I68" s="150"/>
      <c r="J68" s="150"/>
      <c r="K68" s="86"/>
    </row>
    <row r="69" spans="2:10" ht="9" customHeight="1">
      <c r="B69" s="148" t="s">
        <v>328</v>
      </c>
      <c r="C69" s="120">
        <v>18.4</v>
      </c>
      <c r="D69" s="120" t="s">
        <v>329</v>
      </c>
      <c r="E69" s="120">
        <v>24.4</v>
      </c>
      <c r="F69" s="120" t="s">
        <v>329</v>
      </c>
      <c r="G69" s="120">
        <v>13.6</v>
      </c>
      <c r="H69" s="120" t="s">
        <v>329</v>
      </c>
      <c r="I69" s="120">
        <v>18.4</v>
      </c>
      <c r="J69" s="120" t="s">
        <v>330</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 hidden="1">
      <c r="B2" s="107" t="s">
        <v>0</v>
      </c>
      <c r="C2" t="s">
        <v>80</v>
      </c>
      <c r="D2" t="s">
        <v>8</v>
      </c>
      <c r="N2" t="s">
        <v>0</v>
      </c>
      <c r="O2" t="s">
        <v>80</v>
      </c>
      <c r="P2" t="s">
        <v>8</v>
      </c>
    </row>
    <row r="3" spans="2:27" ht="12" hidden="1">
      <c r="B3" s="108" t="s">
        <v>331</v>
      </c>
      <c r="C3" s="23"/>
      <c r="H3" s="23"/>
      <c r="I3" s="23"/>
      <c r="N3" s="23" t="s">
        <v>331</v>
      </c>
      <c r="O3" s="23"/>
      <c r="T3" s="23"/>
      <c r="U3" s="23"/>
      <c r="Z3" s="23"/>
      <c r="AA3" s="23"/>
    </row>
    <row r="4" spans="9:30" ht="12">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332</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
      <c r="I6" s="114"/>
      <c r="J6" s="114"/>
      <c r="K6" s="114"/>
      <c r="L6" s="114"/>
      <c r="M6" s="114"/>
      <c r="N6" s="114"/>
      <c r="O6" s="114"/>
      <c r="P6" s="114"/>
      <c r="Q6" s="114"/>
      <c r="R6" s="114"/>
      <c r="S6" s="114"/>
      <c r="T6" s="114"/>
      <c r="U6" s="114"/>
      <c r="V6" s="114"/>
      <c r="W6" s="114"/>
      <c r="X6" s="114"/>
      <c r="Y6" s="114"/>
      <c r="Z6" s="114"/>
      <c r="AA6" s="114"/>
      <c r="AB6" s="114"/>
      <c r="AC6" s="114"/>
      <c r="AD6" s="114"/>
    </row>
    <row r="7" spans="3:30" ht="12">
      <c r="C7" s="11"/>
      <c r="D7" s="11"/>
      <c r="E7" s="92" t="s">
        <v>255</v>
      </c>
      <c r="I7" s="10"/>
      <c r="J7" s="10"/>
      <c r="K7" s="191"/>
      <c r="L7" s="114"/>
      <c r="M7" s="114"/>
      <c r="N7" s="114"/>
      <c r="O7" s="10"/>
      <c r="P7" s="10"/>
      <c r="Q7" s="191"/>
      <c r="R7" s="114"/>
      <c r="S7" s="114"/>
      <c r="T7" s="114"/>
      <c r="U7" s="10"/>
      <c r="V7" s="10"/>
      <c r="W7" s="191"/>
      <c r="X7" s="114"/>
      <c r="Y7" s="114"/>
      <c r="Z7" s="114"/>
      <c r="AA7" s="10"/>
      <c r="AB7" s="10"/>
      <c r="AC7" s="191"/>
      <c r="AD7" s="114"/>
    </row>
    <row r="8" spans="3:30" ht="12">
      <c r="C8" s="93" t="s">
        <v>333</v>
      </c>
      <c r="D8" s="93"/>
      <c r="E8" s="92" t="s">
        <v>334</v>
      </c>
      <c r="I8" s="192"/>
      <c r="J8" s="192"/>
      <c r="K8" s="191"/>
      <c r="L8" s="114"/>
      <c r="M8" s="114"/>
      <c r="N8" s="114"/>
      <c r="O8" s="192"/>
      <c r="P8" s="192"/>
      <c r="Q8" s="191"/>
      <c r="R8" s="114"/>
      <c r="S8" s="114"/>
      <c r="T8" s="114"/>
      <c r="U8" s="192"/>
      <c r="V8" s="192"/>
      <c r="W8" s="191"/>
      <c r="X8" s="114"/>
      <c r="Y8" s="114"/>
      <c r="Z8" s="114"/>
      <c r="AA8" s="192"/>
      <c r="AB8" s="192"/>
      <c r="AC8" s="191"/>
      <c r="AD8" s="114"/>
    </row>
    <row r="9" spans="3:30" ht="12">
      <c r="C9" s="93" t="str">
        <f>CONCATENATE(MF121TP1!C3)</f>
        <v>10/24/2019</v>
      </c>
      <c r="D9" s="93"/>
      <c r="E9" s="95" t="str">
        <f>CONCATENATE(MF121TP1!D3," Reporting Period")</f>
        <v>2019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
      <c r="B10" s="107" t="s">
        <v>335</v>
      </c>
      <c r="C10" s="106" t="s">
        <v>95</v>
      </c>
      <c r="D10" s="110" t="s">
        <v>336</v>
      </c>
      <c r="E10" s="110" t="s">
        <v>337</v>
      </c>
      <c r="H10" s="107" t="s">
        <v>335</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62</v>
      </c>
      <c r="C11" s="109" t="s">
        <v>105</v>
      </c>
      <c r="D11" s="109" t="s">
        <v>338</v>
      </c>
      <c r="E11" s="109" t="s">
        <v>339</v>
      </c>
      <c r="G11" s="23"/>
      <c r="H11" s="108" t="s">
        <v>62</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338</v>
      </c>
      <c r="E12" s="109" t="s">
        <v>340</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162</v>
      </c>
      <c r="C13" s="109" t="s">
        <v>107</v>
      </c>
      <c r="D13" s="109" t="s">
        <v>341</v>
      </c>
      <c r="E13" s="109" t="s">
        <v>342</v>
      </c>
      <c r="H13" s="108" t="s">
        <v>162</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343</v>
      </c>
      <c r="B14" s="108" t="s">
        <v>175</v>
      </c>
      <c r="C14" s="109"/>
      <c r="D14" s="109" t="s">
        <v>341</v>
      </c>
      <c r="E14" s="109" t="s">
        <v>344</v>
      </c>
      <c r="G14" s="23" t="s">
        <v>343</v>
      </c>
      <c r="H14" s="108" t="s">
        <v>175</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188</v>
      </c>
      <c r="C15" s="109" t="s">
        <v>108</v>
      </c>
      <c r="D15" s="109" t="s">
        <v>338</v>
      </c>
      <c r="E15" s="109" t="s">
        <v>345</v>
      </c>
      <c r="H15" s="108" t="s">
        <v>188</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203</v>
      </c>
      <c r="C16" s="109"/>
      <c r="D16" s="109" t="s">
        <v>338</v>
      </c>
      <c r="E16" s="109" t="s">
        <v>346</v>
      </c>
      <c r="H16" s="108" t="s">
        <v>203</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233</v>
      </c>
      <c r="C17" s="109" t="s">
        <v>109</v>
      </c>
      <c r="D17" s="109" t="s">
        <v>338</v>
      </c>
      <c r="E17" s="109" t="s">
        <v>347</v>
      </c>
      <c r="H17" s="108" t="s">
        <v>233</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67</v>
      </c>
      <c r="C18" s="109" t="s">
        <v>110</v>
      </c>
      <c r="D18" s="109" t="s">
        <v>338</v>
      </c>
      <c r="E18" s="109" t="s">
        <v>348</v>
      </c>
      <c r="H18" s="108" t="s">
        <v>67</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331</v>
      </c>
      <c r="C19" s="109" t="s">
        <v>111</v>
      </c>
      <c r="D19" s="109" t="s">
        <v>338</v>
      </c>
      <c r="E19" s="109" t="s">
        <v>349</v>
      </c>
      <c r="H19" s="108" t="s">
        <v>331</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350</v>
      </c>
      <c r="C20" s="109" t="s">
        <v>112</v>
      </c>
      <c r="D20" s="109" t="s">
        <v>351</v>
      </c>
      <c r="E20" s="109" t="s">
        <v>352</v>
      </c>
      <c r="H20" s="108" t="s">
        <v>350</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353</v>
      </c>
      <c r="C21" s="109"/>
      <c r="D21" s="109" t="s">
        <v>351</v>
      </c>
      <c r="E21" s="109" t="s">
        <v>354</v>
      </c>
      <c r="H21" s="108" t="s">
        <v>353</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355</v>
      </c>
      <c r="C22" s="109" t="s">
        <v>114</v>
      </c>
      <c r="D22" s="109" t="s">
        <v>338</v>
      </c>
      <c r="E22" s="109" t="s">
        <v>356</v>
      </c>
      <c r="H22" s="108" t="s">
        <v>355</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357</v>
      </c>
      <c r="C23" s="109"/>
      <c r="D23" s="109" t="s">
        <v>338</v>
      </c>
      <c r="E23" s="109" t="s">
        <v>358</v>
      </c>
      <c r="H23" s="108" t="s">
        <v>357</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359</v>
      </c>
      <c r="C24" s="109"/>
      <c r="D24" s="109" t="s">
        <v>338</v>
      </c>
      <c r="E24" s="109" t="s">
        <v>360</v>
      </c>
      <c r="H24" s="108" t="s">
        <v>359</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361</v>
      </c>
      <c r="C25" s="109"/>
      <c r="D25" s="109" t="s">
        <v>338</v>
      </c>
      <c r="E25" s="109" t="s">
        <v>362</v>
      </c>
      <c r="H25" s="108" t="s">
        <v>361</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363</v>
      </c>
      <c r="C26" s="109" t="s">
        <v>116</v>
      </c>
      <c r="D26" s="109" t="s">
        <v>338</v>
      </c>
      <c r="E26" s="109" t="s">
        <v>364</v>
      </c>
      <c r="H26" s="108" t="s">
        <v>363</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365</v>
      </c>
      <c r="C27" s="109"/>
      <c r="D27" s="109" t="s">
        <v>338</v>
      </c>
      <c r="E27" s="109" t="s">
        <v>366</v>
      </c>
      <c r="H27" s="108" t="s">
        <v>365</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367</v>
      </c>
      <c r="C28" s="109" t="s">
        <v>117</v>
      </c>
      <c r="D28" s="109" t="s">
        <v>338</v>
      </c>
      <c r="E28" s="109" t="s">
        <v>368</v>
      </c>
      <c r="H28" s="108" t="s">
        <v>367</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369</v>
      </c>
      <c r="C29" s="109" t="s">
        <v>118</v>
      </c>
      <c r="D29" s="109" t="s">
        <v>338</v>
      </c>
      <c r="E29" s="109" t="s">
        <v>370</v>
      </c>
      <c r="H29" s="108" t="s">
        <v>369</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371</v>
      </c>
      <c r="C30" s="109" t="s">
        <v>119</v>
      </c>
      <c r="D30" s="109" t="s">
        <v>338</v>
      </c>
      <c r="E30" s="109" t="s">
        <v>372</v>
      </c>
      <c r="H30" s="108" t="s">
        <v>371</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373</v>
      </c>
      <c r="C31" s="109" t="s">
        <v>120</v>
      </c>
      <c r="D31" s="109" t="s">
        <v>338</v>
      </c>
      <c r="E31" s="109" t="s">
        <v>374</v>
      </c>
      <c r="H31" s="108" t="s">
        <v>373</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375</v>
      </c>
      <c r="C32" s="109"/>
      <c r="D32" s="109" t="s">
        <v>338</v>
      </c>
      <c r="E32" s="109" t="s">
        <v>376</v>
      </c>
      <c r="H32" s="108" t="s">
        <v>375</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377</v>
      </c>
      <c r="C33" s="109" t="s">
        <v>121</v>
      </c>
      <c r="D33" s="109" t="s">
        <v>338</v>
      </c>
      <c r="E33" s="109" t="s">
        <v>378</v>
      </c>
      <c r="H33" s="108" t="s">
        <v>377</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379</v>
      </c>
      <c r="C34" s="109" t="s">
        <v>122</v>
      </c>
      <c r="D34" s="109" t="s">
        <v>338</v>
      </c>
      <c r="E34" s="109" t="s">
        <v>380</v>
      </c>
      <c r="H34" s="108" t="s">
        <v>379</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381</v>
      </c>
      <c r="C35" s="109"/>
      <c r="D35" s="109" t="s">
        <v>338</v>
      </c>
      <c r="E35" s="109" t="s">
        <v>382</v>
      </c>
      <c r="H35" s="108" t="s">
        <v>381</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383</v>
      </c>
      <c r="C36" s="109" t="s">
        <v>124</v>
      </c>
      <c r="D36" s="109" t="s">
        <v>338</v>
      </c>
      <c r="E36" s="109" t="s">
        <v>384</v>
      </c>
      <c r="H36" s="108" t="s">
        <v>383</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385</v>
      </c>
      <c r="C37" s="109" t="s">
        <v>128</v>
      </c>
      <c r="D37" s="109" t="s">
        <v>338</v>
      </c>
      <c r="E37" s="109" t="s">
        <v>386</v>
      </c>
      <c r="H37" s="108" t="s">
        <v>385</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387</v>
      </c>
      <c r="C38" s="109" t="s">
        <v>129</v>
      </c>
      <c r="D38" s="109" t="s">
        <v>338</v>
      </c>
      <c r="E38" s="109" t="s">
        <v>388</v>
      </c>
      <c r="H38" s="108" t="s">
        <v>387</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389</v>
      </c>
      <c r="C39" s="109" t="s">
        <v>130</v>
      </c>
      <c r="D39" s="109" t="s">
        <v>338</v>
      </c>
      <c r="E39" s="109" t="s">
        <v>390</v>
      </c>
      <c r="G39" s="23"/>
      <c r="H39" s="108" t="s">
        <v>389</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391</v>
      </c>
      <c r="C40" s="109" t="s">
        <v>131</v>
      </c>
      <c r="D40" s="109" t="s">
        <v>338</v>
      </c>
      <c r="E40" s="109" t="s">
        <v>392</v>
      </c>
      <c r="H40" s="108" t="s">
        <v>391</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393</v>
      </c>
      <c r="C41" s="109"/>
      <c r="D41" s="109" t="s">
        <v>338</v>
      </c>
      <c r="E41" s="109" t="s">
        <v>394</v>
      </c>
      <c r="H41" s="108" t="s">
        <v>393</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395</v>
      </c>
      <c r="C42" s="109" t="s">
        <v>132</v>
      </c>
      <c r="D42" s="109" t="s">
        <v>338</v>
      </c>
      <c r="E42" s="109" t="s">
        <v>396</v>
      </c>
      <c r="H42" s="108" t="s">
        <v>395</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397</v>
      </c>
      <c r="C43" s="109"/>
      <c r="D43" s="109" t="s">
        <v>338</v>
      </c>
      <c r="E43" s="109" t="s">
        <v>398</v>
      </c>
      <c r="H43" s="108" t="s">
        <v>397</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399</v>
      </c>
      <c r="C44" s="109"/>
      <c r="D44" s="109" t="s">
        <v>338</v>
      </c>
      <c r="E44" s="109" t="s">
        <v>400</v>
      </c>
      <c r="H44" s="108" t="s">
        <v>399</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401</v>
      </c>
      <c r="C45" s="111" t="s">
        <v>134</v>
      </c>
      <c r="D45" s="111" t="s">
        <v>338</v>
      </c>
      <c r="E45" s="111" t="s">
        <v>402</v>
      </c>
      <c r="F45" s="116"/>
      <c r="G45" s="114"/>
      <c r="H45" s="115" t="s">
        <v>401</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403</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404</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405</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255</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333</v>
      </c>
      <c r="D56" s="93"/>
      <c r="E56" s="92" t="s">
        <v>334</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10/24/2019</v>
      </c>
      <c r="D57" s="93"/>
      <c r="E57" s="95" t="str">
        <f>CONCATENATE(MF121TP1!D3," Reporting Period")</f>
        <v>2019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335</v>
      </c>
      <c r="C58" s="106" t="s">
        <v>95</v>
      </c>
      <c r="D58" s="110" t="s">
        <v>336</v>
      </c>
      <c r="E58" s="110" t="s">
        <v>337</v>
      </c>
      <c r="H58" s="107" t="s">
        <v>335</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406</v>
      </c>
      <c r="C59" s="109"/>
      <c r="D59" s="109" t="s">
        <v>338</v>
      </c>
      <c r="E59" s="109" t="s">
        <v>407</v>
      </c>
      <c r="G59" s="23"/>
      <c r="H59" s="108" t="s">
        <v>406</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408</v>
      </c>
      <c r="C60" s="109" t="s">
        <v>135</v>
      </c>
      <c r="D60" s="109" t="s">
        <v>338</v>
      </c>
      <c r="E60" s="109" t="s">
        <v>409</v>
      </c>
      <c r="H60" s="108" t="s">
        <v>408</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410</v>
      </c>
      <c r="C61" s="109"/>
      <c r="D61" s="109" t="s">
        <v>338</v>
      </c>
      <c r="E61" s="109" t="s">
        <v>411</v>
      </c>
      <c r="H61" s="108" t="s">
        <v>410</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343</v>
      </c>
      <c r="B62" s="108" t="s">
        <v>412</v>
      </c>
      <c r="C62" s="109" t="s">
        <v>136</v>
      </c>
      <c r="D62" s="109" t="s">
        <v>338</v>
      </c>
      <c r="E62" s="109" t="s">
        <v>413</v>
      </c>
      <c r="G62" s="23" t="s">
        <v>343</v>
      </c>
      <c r="H62" s="108" t="s">
        <v>412</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414</v>
      </c>
      <c r="C63" s="109"/>
      <c r="D63" s="109" t="s">
        <v>338</v>
      </c>
      <c r="E63" s="109" t="s">
        <v>415</v>
      </c>
      <c r="H63" s="108" t="s">
        <v>414</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416</v>
      </c>
      <c r="C64" s="109" t="s">
        <v>137</v>
      </c>
      <c r="D64" s="109" t="s">
        <v>338</v>
      </c>
      <c r="E64" s="109" t="s">
        <v>417</v>
      </c>
      <c r="H64" s="108" t="s">
        <v>416</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418</v>
      </c>
      <c r="C65" s="109"/>
      <c r="D65" s="109" t="s">
        <v>338</v>
      </c>
      <c r="E65" s="109" t="s">
        <v>419</v>
      </c>
      <c r="H65" s="108" t="s">
        <v>418</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420</v>
      </c>
      <c r="C66" s="109" t="s">
        <v>138</v>
      </c>
      <c r="D66" s="109" t="s">
        <v>338</v>
      </c>
      <c r="E66" s="109" t="s">
        <v>421</v>
      </c>
      <c r="H66" s="108" t="s">
        <v>420</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422</v>
      </c>
      <c r="C67" s="109" t="s">
        <v>139</v>
      </c>
      <c r="D67" s="109" t="s">
        <v>338</v>
      </c>
      <c r="E67" s="109" t="s">
        <v>423</v>
      </c>
      <c r="H67" s="108" t="s">
        <v>422</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424</v>
      </c>
      <c r="C68" s="109"/>
      <c r="D68" s="109" t="s">
        <v>338</v>
      </c>
      <c r="E68" s="109" t="s">
        <v>425</v>
      </c>
      <c r="H68" s="108" t="s">
        <v>424</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426</v>
      </c>
      <c r="C69" s="109"/>
      <c r="D69" s="109" t="s">
        <v>338</v>
      </c>
      <c r="E69" s="109" t="s">
        <v>427</v>
      </c>
      <c r="H69" s="108" t="s">
        <v>426</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428</v>
      </c>
      <c r="C70" s="109" t="s">
        <v>141</v>
      </c>
      <c r="D70" s="109" t="s">
        <v>338</v>
      </c>
      <c r="E70" s="109" t="s">
        <v>429</v>
      </c>
      <c r="H70" s="108" t="s">
        <v>428</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430</v>
      </c>
      <c r="C71" s="109"/>
      <c r="D71" s="109" t="s">
        <v>338</v>
      </c>
      <c r="E71" s="109" t="s">
        <v>431</v>
      </c>
      <c r="H71" s="108" t="s">
        <v>430</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432</v>
      </c>
      <c r="C72" s="109"/>
      <c r="D72" s="109" t="s">
        <v>338</v>
      </c>
      <c r="E72" s="109" t="s">
        <v>433</v>
      </c>
      <c r="H72" s="108" t="s">
        <v>432</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434</v>
      </c>
      <c r="C73" s="109" t="s">
        <v>142</v>
      </c>
      <c r="D73" s="109" t="s">
        <v>338</v>
      </c>
      <c r="E73" s="109" t="s">
        <v>435</v>
      </c>
      <c r="H73" s="108" t="s">
        <v>434</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234</v>
      </c>
      <c r="C74" s="109"/>
      <c r="D74" s="109" t="s">
        <v>338</v>
      </c>
      <c r="E74" s="109" t="s">
        <v>436</v>
      </c>
      <c r="H74" s="108" t="s">
        <v>234</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63</v>
      </c>
      <c r="C75" s="109" t="s">
        <v>143</v>
      </c>
      <c r="D75" s="109" t="s">
        <v>338</v>
      </c>
      <c r="E75" s="109" t="s">
        <v>437</v>
      </c>
      <c r="H75" s="108" t="s">
        <v>63</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438</v>
      </c>
      <c r="C76" s="109"/>
      <c r="D76" s="109" t="s">
        <v>338</v>
      </c>
      <c r="E76" s="109" t="s">
        <v>439</v>
      </c>
      <c r="H76" s="108" t="s">
        <v>438</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440</v>
      </c>
      <c r="C77" s="109" t="s">
        <v>144</v>
      </c>
      <c r="D77" s="109" t="s">
        <v>338</v>
      </c>
      <c r="E77" s="109" t="s">
        <v>441</v>
      </c>
      <c r="H77" s="108" t="s">
        <v>440</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442</v>
      </c>
      <c r="C78" s="109" t="s">
        <v>146</v>
      </c>
      <c r="D78" s="109" t="s">
        <v>338</v>
      </c>
      <c r="E78" s="109" t="s">
        <v>443</v>
      </c>
      <c r="H78" s="108" t="s">
        <v>442</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444</v>
      </c>
      <c r="C79" s="109" t="s">
        <v>148</v>
      </c>
      <c r="D79" s="109" t="s">
        <v>338</v>
      </c>
      <c r="E79" s="109" t="s">
        <v>348</v>
      </c>
      <c r="H79" s="108" t="s">
        <v>444</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445</v>
      </c>
      <c r="C80" s="109" t="s">
        <v>149</v>
      </c>
      <c r="D80" s="109" t="s">
        <v>338</v>
      </c>
      <c r="E80" s="109" t="s">
        <v>446</v>
      </c>
      <c r="H80" s="108" t="s">
        <v>445</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447</v>
      </c>
      <c r="C81" s="109" t="s">
        <v>150</v>
      </c>
      <c r="D81" s="109" t="s">
        <v>338</v>
      </c>
      <c r="E81" s="109" t="s">
        <v>448</v>
      </c>
      <c r="H81" s="108" t="s">
        <v>447</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449</v>
      </c>
      <c r="C82" s="109"/>
      <c r="D82" s="109" t="s">
        <v>338</v>
      </c>
      <c r="E82" s="109" t="s">
        <v>450</v>
      </c>
      <c r="H82" s="108" t="s">
        <v>449</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451</v>
      </c>
      <c r="C83" s="109" t="s">
        <v>151</v>
      </c>
      <c r="D83" s="109" t="s">
        <v>338</v>
      </c>
      <c r="E83" s="109" t="s">
        <v>452</v>
      </c>
      <c r="H83" s="108" t="s">
        <v>451</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453</v>
      </c>
      <c r="C84" s="109" t="s">
        <v>152</v>
      </c>
      <c r="D84" s="109" t="s">
        <v>338</v>
      </c>
      <c r="E84" s="109" t="s">
        <v>454</v>
      </c>
      <c r="H84" s="108" t="s">
        <v>453</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455</v>
      </c>
      <c r="C85" s="109" t="s">
        <v>153</v>
      </c>
      <c r="D85" s="109" t="s">
        <v>338</v>
      </c>
      <c r="E85" s="109" t="s">
        <v>456</v>
      </c>
      <c r="H85" s="108" t="s">
        <v>455</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457</v>
      </c>
      <c r="C86" s="109" t="s">
        <v>154</v>
      </c>
      <c r="D86" s="109" t="s">
        <v>338</v>
      </c>
      <c r="E86" s="109" t="s">
        <v>456</v>
      </c>
      <c r="H86" s="108" t="s">
        <v>457</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458</v>
      </c>
      <c r="C87" s="109" t="s">
        <v>155</v>
      </c>
      <c r="D87" s="109" t="s">
        <v>338</v>
      </c>
      <c r="E87" s="109" t="s">
        <v>459</v>
      </c>
      <c r="G87" s="23"/>
      <c r="H87" s="108" t="s">
        <v>458</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
      <c r="B88" s="108" t="s">
        <v>460</v>
      </c>
      <c r="C88" s="109"/>
      <c r="D88" s="109"/>
      <c r="E88" s="109"/>
      <c r="H88" s="108" t="s">
        <v>460</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
      <c r="B89" s="108" t="s">
        <v>461</v>
      </c>
      <c r="C89" s="109"/>
      <c r="D89" s="109"/>
      <c r="E89" s="109"/>
      <c r="H89" s="108" t="s">
        <v>461</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
      <c r="B90" s="108" t="s">
        <v>462</v>
      </c>
      <c r="C90" s="109"/>
      <c r="D90" s="109"/>
      <c r="E90" s="109"/>
      <c r="H90" s="108" t="s">
        <v>462</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
      <c r="B91" s="108" t="s">
        <v>463</v>
      </c>
      <c r="C91" s="109"/>
      <c r="D91" s="109"/>
      <c r="E91" s="109"/>
      <c r="H91" s="108" t="s">
        <v>463</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
      <c r="B92" s="108" t="s">
        <v>464</v>
      </c>
      <c r="C92" s="109"/>
      <c r="D92" s="109"/>
      <c r="E92" s="109"/>
      <c r="H92" s="108" t="s">
        <v>464</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
      <c r="B93" s="108" t="s">
        <v>465</v>
      </c>
      <c r="C93" s="109"/>
      <c r="D93" s="109"/>
      <c r="E93" s="109"/>
      <c r="F93" s="116"/>
      <c r="G93" s="114"/>
      <c r="H93" s="108" t="s">
        <v>465</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466</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
      <c r="C99" s="10"/>
      <c r="D99" s="10"/>
      <c r="E99" s="191" t="s">
        <v>255</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
      <c r="C100" s="192" t="s">
        <v>333</v>
      </c>
      <c r="D100" s="192"/>
      <c r="E100" s="191" t="s">
        <v>334</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
      <c r="C101" s="98" t="str">
        <f>CONCATENATE(MF121TP1!C3)</f>
        <v>10/24/2019</v>
      </c>
      <c r="D101" s="98"/>
      <c r="E101" s="95" t="str">
        <f>CONCATENATE(MF121TP1!D47," Reporting Period")</f>
        <v>01/01/19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
      <c r="B102" s="107" t="s">
        <v>335</v>
      </c>
      <c r="C102" s="106" t="s">
        <v>95</v>
      </c>
      <c r="D102" s="110" t="s">
        <v>336</v>
      </c>
      <c r="E102" s="110" t="s">
        <v>337</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
      <c r="B103" s="108" t="s">
        <v>467</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
      <c r="B104" s="108" t="s">
        <v>468</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
      <c r="B105" s="108" t="s">
        <v>469</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
      <c r="B106" s="108" t="s">
        <v>470</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
      <c r="B107" s="108" t="s">
        <v>471</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
      <c r="B108" s="108" t="s">
        <v>472</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
      <c r="B109" s="108" t="s">
        <v>473</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
      <c r="B110" s="108" t="s">
        <v>474</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
      <c r="B111" s="108" t="s">
        <v>475</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
      <c r="B112" s="108" t="s">
        <v>476</v>
      </c>
      <c r="C112" s="109"/>
      <c r="D112" s="109"/>
      <c r="E112" s="109"/>
    </row>
    <row r="113" spans="2:5" ht="12">
      <c r="B113" s="108" t="s">
        <v>477</v>
      </c>
      <c r="C113" s="109"/>
      <c r="D113" s="109"/>
      <c r="E113" s="109"/>
    </row>
    <row r="114" spans="2:5" ht="12">
      <c r="B114" s="108" t="s">
        <v>478</v>
      </c>
      <c r="C114" s="109"/>
      <c r="D114" s="109"/>
      <c r="E114" s="109"/>
    </row>
    <row r="115" spans="2:5" ht="12">
      <c r="B115" s="108" t="s">
        <v>479</v>
      </c>
      <c r="C115" s="109"/>
      <c r="D115" s="109"/>
      <c r="E115" s="109"/>
    </row>
    <row r="116" spans="2:5" ht="12">
      <c r="B116" s="108" t="s">
        <v>480</v>
      </c>
      <c r="C116" s="109"/>
      <c r="D116" s="109"/>
      <c r="E116" s="109"/>
    </row>
    <row r="117" spans="2:5" ht="12">
      <c r="B117" s="108" t="s">
        <v>481</v>
      </c>
      <c r="C117" s="109"/>
      <c r="D117" s="109"/>
      <c r="E117" s="109"/>
    </row>
    <row r="118" spans="2:5" ht="12">
      <c r="B118" s="108" t="s">
        <v>482</v>
      </c>
      <c r="C118" s="109"/>
      <c r="D118" s="109"/>
      <c r="E118" s="109"/>
    </row>
    <row r="119" spans="2:5" ht="12">
      <c r="B119" s="108" t="s">
        <v>483</v>
      </c>
      <c r="C119" s="109"/>
      <c r="D119" s="109"/>
      <c r="E119" s="109"/>
    </row>
    <row r="120" spans="2:5" ht="12">
      <c r="B120" s="108" t="s">
        <v>484</v>
      </c>
      <c r="C120" s="109"/>
      <c r="D120" s="109"/>
      <c r="E120" s="109"/>
    </row>
    <row r="121" spans="2:5" ht="12">
      <c r="B121" s="108" t="s">
        <v>485</v>
      </c>
      <c r="C121" s="109"/>
      <c r="D121" s="109"/>
      <c r="E121" s="109"/>
    </row>
    <row r="122" spans="2:5" ht="12">
      <c r="B122" s="108" t="s">
        <v>486</v>
      </c>
      <c r="C122" s="109"/>
      <c r="D122" s="109"/>
      <c r="E122" s="109"/>
    </row>
    <row r="123" spans="2:5" ht="12">
      <c r="B123" s="108" t="s">
        <v>487</v>
      </c>
      <c r="C123" s="109"/>
      <c r="D123" s="109"/>
      <c r="E123" s="109"/>
    </row>
    <row r="124" spans="2:5" ht="12">
      <c r="B124" s="108" t="s">
        <v>488</v>
      </c>
      <c r="C124" s="109"/>
      <c r="D124" s="109"/>
      <c r="E124" s="109"/>
    </row>
    <row r="125" spans="2:5" ht="12">
      <c r="B125" s="108" t="s">
        <v>489</v>
      </c>
      <c r="C125" s="109"/>
      <c r="D125" s="109"/>
      <c r="E125" s="109"/>
    </row>
    <row r="126" spans="2:5" ht="12">
      <c r="B126" s="108" t="s">
        <v>490</v>
      </c>
      <c r="C126" s="109"/>
      <c r="D126" s="109"/>
      <c r="E126" s="109"/>
    </row>
    <row r="127" spans="2:5" ht="12">
      <c r="B127" s="108" t="s">
        <v>491</v>
      </c>
      <c r="C127" s="109"/>
      <c r="D127" s="109"/>
      <c r="E127" s="109"/>
    </row>
    <row r="128" spans="2:5" ht="12">
      <c r="B128" s="108" t="s">
        <v>492</v>
      </c>
      <c r="C128" s="109"/>
      <c r="D128" s="109"/>
      <c r="E128" s="109"/>
    </row>
    <row r="129" spans="2:5" ht="12">
      <c r="B129" s="108" t="s">
        <v>493</v>
      </c>
      <c r="C129" s="109"/>
      <c r="D129" s="109"/>
      <c r="E129" s="109"/>
    </row>
    <row r="130" spans="2:5" ht="12">
      <c r="B130" s="108" t="s">
        <v>494</v>
      </c>
      <c r="C130" s="109"/>
      <c r="D130" s="109"/>
      <c r="E130" s="109"/>
    </row>
    <row r="131" spans="2:5" ht="12">
      <c r="B131" s="108" t="s">
        <v>495</v>
      </c>
      <c r="C131" s="109"/>
      <c r="D131" s="109"/>
      <c r="E131" s="109"/>
    </row>
    <row r="132" spans="2:5" ht="12">
      <c r="B132" s="108" t="s">
        <v>496</v>
      </c>
      <c r="C132" s="109"/>
      <c r="D132" s="109"/>
      <c r="E132" s="109"/>
    </row>
    <row r="133" spans="2:5" ht="12">
      <c r="B133" s="108" t="s">
        <v>497</v>
      </c>
      <c r="C133" s="109"/>
      <c r="D133" s="109"/>
      <c r="E133" s="109"/>
    </row>
    <row r="134" spans="2:5" ht="12">
      <c r="B134" s="108" t="s">
        <v>498</v>
      </c>
      <c r="C134" s="109"/>
      <c r="D134" s="109"/>
      <c r="E134" s="109"/>
    </row>
    <row r="135" spans="2:5" ht="12">
      <c r="B135" s="108" t="s">
        <v>499</v>
      </c>
      <c r="C135" s="109"/>
      <c r="D135" s="109"/>
      <c r="E135" s="109"/>
    </row>
    <row r="136" spans="2:5" ht="12">
      <c r="B136" s="108" t="s">
        <v>500</v>
      </c>
      <c r="C136" s="109"/>
      <c r="D136" s="109"/>
      <c r="E136" s="109"/>
    </row>
    <row r="137" spans="2:5" ht="12">
      <c r="B137" s="108" t="s">
        <v>501</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 hidden="1">
      <c r="B2" t="s">
        <v>0</v>
      </c>
      <c r="C2" t="s">
        <v>80</v>
      </c>
      <c r="E2" t="s">
        <v>8</v>
      </c>
      <c r="I2" t="s">
        <v>0</v>
      </c>
      <c r="J2" t="s">
        <v>80</v>
      </c>
      <c r="L2" t="s">
        <v>8</v>
      </c>
    </row>
    <row r="3" spans="2:11" ht="12" hidden="1">
      <c r="B3" s="23" t="s">
        <v>350</v>
      </c>
      <c r="C3" s="23"/>
      <c r="D3" s="23"/>
      <c r="I3" s="23" t="s">
        <v>350</v>
      </c>
      <c r="J3" s="23"/>
      <c r="K3" s="23"/>
    </row>
    <row r="4" spans="10:13" ht="12">
      <c r="J4" s="114"/>
      <c r="K4" s="114"/>
      <c r="L4" s="114"/>
      <c r="M4" s="114"/>
    </row>
    <row r="5" spans="3:13" ht="19.5">
      <c r="C5" s="19" t="s">
        <v>502</v>
      </c>
      <c r="D5" s="19"/>
      <c r="E5" s="6"/>
      <c r="F5" s="2"/>
      <c r="J5" s="188"/>
      <c r="K5" s="188"/>
      <c r="L5" s="189"/>
      <c r="M5" s="190"/>
    </row>
    <row r="6" spans="10:13" ht="12">
      <c r="J6" s="114"/>
      <c r="K6" s="114"/>
      <c r="L6" s="114"/>
      <c r="M6" s="114"/>
    </row>
    <row r="7" spans="3:13" ht="12">
      <c r="C7" s="11"/>
      <c r="D7" s="11"/>
      <c r="E7" s="11"/>
      <c r="F7" s="92" t="s">
        <v>255</v>
      </c>
      <c r="J7" s="10"/>
      <c r="K7" s="10"/>
      <c r="L7" s="10"/>
      <c r="M7" s="191"/>
    </row>
    <row r="8" spans="3:13" ht="12">
      <c r="C8" s="93"/>
      <c r="D8" s="93"/>
      <c r="E8" s="93"/>
      <c r="F8" s="92" t="s">
        <v>503</v>
      </c>
      <c r="J8" s="192"/>
      <c r="K8" s="192"/>
      <c r="L8" s="192"/>
      <c r="M8" s="191"/>
    </row>
    <row r="9" spans="3:13" ht="12">
      <c r="C9" s="93" t="str">
        <f>CONCATENATE("Created On: ",MF121TP1!C3)</f>
        <v>Created On: 10/24/2019</v>
      </c>
      <c r="D9" s="93"/>
      <c r="E9" s="93"/>
      <c r="F9" s="95" t="str">
        <f>CONCATENATE(MF121TP1!D3," Reporting Period")</f>
        <v>2019 Reporting Period</v>
      </c>
      <c r="J9" s="192"/>
      <c r="K9" s="192"/>
      <c r="L9" s="192"/>
      <c r="M9" s="191"/>
    </row>
    <row r="10" spans="2:13" ht="12">
      <c r="B10" s="107" t="s">
        <v>335</v>
      </c>
      <c r="C10" s="106" t="s">
        <v>95</v>
      </c>
      <c r="D10" s="110" t="s">
        <v>336</v>
      </c>
      <c r="E10" s="110" t="s">
        <v>504</v>
      </c>
      <c r="F10" s="110" t="s">
        <v>505</v>
      </c>
      <c r="I10" s="107" t="s">
        <v>335</v>
      </c>
      <c r="J10" s="193"/>
      <c r="K10" s="193"/>
      <c r="L10" s="193"/>
      <c r="M10" s="193"/>
    </row>
    <row r="11" spans="1:13" ht="15" customHeight="1">
      <c r="A11" s="23"/>
      <c r="B11" s="108" t="s">
        <v>62</v>
      </c>
      <c r="C11" s="109" t="s">
        <v>105</v>
      </c>
      <c r="D11" s="109" t="s">
        <v>506</v>
      </c>
      <c r="E11" s="118">
        <v>4</v>
      </c>
      <c r="F11" s="109" t="s">
        <v>507</v>
      </c>
      <c r="H11" s="23"/>
      <c r="I11" s="108" t="s">
        <v>62</v>
      </c>
      <c r="J11" s="113"/>
      <c r="K11" s="113"/>
      <c r="L11" s="196"/>
      <c r="M11" s="113"/>
    </row>
    <row r="12" spans="2:13" ht="15" customHeight="1">
      <c r="B12" s="108" t="s">
        <v>81</v>
      </c>
      <c r="C12" s="109" t="s">
        <v>107</v>
      </c>
      <c r="D12" s="109" t="s">
        <v>506</v>
      </c>
      <c r="E12" s="118">
        <v>5</v>
      </c>
      <c r="F12" s="109" t="s">
        <v>508</v>
      </c>
      <c r="I12" s="108" t="s">
        <v>81</v>
      </c>
      <c r="J12" s="113"/>
      <c r="K12" s="113"/>
      <c r="L12" s="196"/>
      <c r="M12" s="113"/>
    </row>
    <row r="13" spans="2:13" ht="15" customHeight="1">
      <c r="B13" s="108" t="s">
        <v>162</v>
      </c>
      <c r="C13" s="109" t="s">
        <v>108</v>
      </c>
      <c r="D13" s="109" t="s">
        <v>506</v>
      </c>
      <c r="E13" s="118">
        <v>4.5</v>
      </c>
      <c r="F13" s="109" t="s">
        <v>509</v>
      </c>
      <c r="I13" s="108" t="s">
        <v>162</v>
      </c>
      <c r="J13" s="113"/>
      <c r="K13" s="113"/>
      <c r="L13" s="196"/>
      <c r="M13" s="113"/>
    </row>
    <row r="14" spans="2:13" ht="15" customHeight="1">
      <c r="B14" s="108" t="s">
        <v>175</v>
      </c>
      <c r="C14" s="109" t="s">
        <v>109</v>
      </c>
      <c r="D14" s="109" t="s">
        <v>506</v>
      </c>
      <c r="E14" s="118">
        <v>6</v>
      </c>
      <c r="F14" s="109" t="s">
        <v>510</v>
      </c>
      <c r="I14" s="108" t="s">
        <v>175</v>
      </c>
      <c r="J14" s="113"/>
      <c r="K14" s="113"/>
      <c r="L14" s="196"/>
      <c r="M14" s="113"/>
    </row>
    <row r="15" spans="2:13" ht="15" customHeight="1">
      <c r="B15" s="108" t="s">
        <v>188</v>
      </c>
      <c r="C15" s="109" t="s">
        <v>110</v>
      </c>
      <c r="D15" s="109" t="s">
        <v>506</v>
      </c>
      <c r="E15" s="118">
        <v>3</v>
      </c>
      <c r="F15" s="109" t="s">
        <v>511</v>
      </c>
      <c r="I15" s="108" t="s">
        <v>188</v>
      </c>
      <c r="J15" s="113"/>
      <c r="K15" s="113"/>
      <c r="L15" s="196"/>
      <c r="M15" s="113"/>
    </row>
    <row r="16" spans="2:13" ht="15" customHeight="1">
      <c r="B16" s="108" t="s">
        <v>203</v>
      </c>
      <c r="C16" s="109" t="s">
        <v>111</v>
      </c>
      <c r="D16" s="109" t="s">
        <v>506</v>
      </c>
      <c r="E16" s="118">
        <v>5</v>
      </c>
      <c r="F16" s="109" t="s">
        <v>512</v>
      </c>
      <c r="I16" s="108" t="s">
        <v>203</v>
      </c>
      <c r="J16" s="113"/>
      <c r="K16" s="113"/>
      <c r="L16" s="196"/>
      <c r="M16" s="113"/>
    </row>
    <row r="17" spans="2:13" ht="15" customHeight="1">
      <c r="B17" s="108" t="s">
        <v>233</v>
      </c>
      <c r="C17" s="109" t="s">
        <v>113</v>
      </c>
      <c r="D17" s="109" t="s">
        <v>506</v>
      </c>
      <c r="E17" s="118">
        <v>5.75</v>
      </c>
      <c r="F17" s="109" t="s">
        <v>507</v>
      </c>
      <c r="I17" s="108" t="s">
        <v>233</v>
      </c>
      <c r="J17" s="113"/>
      <c r="K17" s="113"/>
      <c r="L17" s="196"/>
      <c r="M17" s="113"/>
    </row>
    <row r="18" spans="2:13" ht="15" customHeight="1">
      <c r="B18" s="108" t="s">
        <v>67</v>
      </c>
      <c r="C18" s="109" t="s">
        <v>115</v>
      </c>
      <c r="D18" s="109" t="s">
        <v>506</v>
      </c>
      <c r="E18" s="118">
        <v>4</v>
      </c>
      <c r="F18" s="109" t="s">
        <v>513</v>
      </c>
      <c r="I18" s="108" t="s">
        <v>67</v>
      </c>
      <c r="J18" s="113"/>
      <c r="K18" s="113"/>
      <c r="L18" s="196"/>
      <c r="M18" s="113"/>
    </row>
    <row r="19" spans="2:13" ht="15" customHeight="1">
      <c r="B19" s="108" t="s">
        <v>331</v>
      </c>
      <c r="C19" s="109" t="s">
        <v>116</v>
      </c>
      <c r="D19" s="109" t="s">
        <v>506</v>
      </c>
      <c r="E19" s="118">
        <v>4</v>
      </c>
      <c r="F19" s="109" t="s">
        <v>514</v>
      </c>
      <c r="I19" s="108" t="s">
        <v>331</v>
      </c>
      <c r="J19" s="113"/>
      <c r="K19" s="113"/>
      <c r="L19" s="196"/>
      <c r="M19" s="113"/>
    </row>
    <row r="20" spans="2:13" ht="15" customHeight="1">
      <c r="B20" s="108" t="s">
        <v>350</v>
      </c>
      <c r="C20" s="109" t="s">
        <v>117</v>
      </c>
      <c r="D20" s="109" t="s">
        <v>506</v>
      </c>
      <c r="E20" s="118">
        <v>5</v>
      </c>
      <c r="F20" s="109" t="s">
        <v>515</v>
      </c>
      <c r="I20" s="108" t="s">
        <v>350</v>
      </c>
      <c r="J20" s="113"/>
      <c r="K20" s="113"/>
      <c r="L20" s="196"/>
      <c r="M20" s="113"/>
    </row>
    <row r="21" spans="2:13" ht="15" customHeight="1">
      <c r="B21" s="108" t="s">
        <v>353</v>
      </c>
      <c r="C21" s="109" t="s">
        <v>119</v>
      </c>
      <c r="D21" s="109" t="s">
        <v>506</v>
      </c>
      <c r="E21" s="118">
        <v>5</v>
      </c>
      <c r="F21" s="109" t="s">
        <v>516</v>
      </c>
      <c r="I21" s="108" t="s">
        <v>353</v>
      </c>
      <c r="J21" s="113"/>
      <c r="K21" s="113"/>
      <c r="L21" s="196"/>
      <c r="M21" s="113"/>
    </row>
    <row r="22" spans="2:13" ht="15" customHeight="1">
      <c r="B22" s="108" t="s">
        <v>355</v>
      </c>
      <c r="C22" s="109" t="s">
        <v>120</v>
      </c>
      <c r="D22" s="109" t="s">
        <v>506</v>
      </c>
      <c r="E22" s="118">
        <v>5</v>
      </c>
      <c r="F22" s="109" t="s">
        <v>517</v>
      </c>
      <c r="I22" s="108" t="s">
        <v>355</v>
      </c>
      <c r="J22" s="113"/>
      <c r="K22" s="113"/>
      <c r="L22" s="196"/>
      <c r="M22" s="113"/>
    </row>
    <row r="23" spans="2:13" ht="15" customHeight="1">
      <c r="B23" s="108" t="s">
        <v>357</v>
      </c>
      <c r="C23" s="109" t="s">
        <v>121</v>
      </c>
      <c r="D23" s="109" t="s">
        <v>506</v>
      </c>
      <c r="E23" s="118">
        <v>4.9</v>
      </c>
      <c r="F23" s="109" t="s">
        <v>518</v>
      </c>
      <c r="I23" s="108" t="s">
        <v>357</v>
      </c>
      <c r="J23" s="113"/>
      <c r="K23" s="113"/>
      <c r="L23" s="196"/>
      <c r="M23" s="113"/>
    </row>
    <row r="24" spans="2:13" ht="15" customHeight="1">
      <c r="B24" s="108" t="s">
        <v>359</v>
      </c>
      <c r="C24" s="109" t="s">
        <v>122</v>
      </c>
      <c r="D24" s="109" t="s">
        <v>506</v>
      </c>
      <c r="E24" s="118">
        <v>6</v>
      </c>
      <c r="F24" s="109" t="s">
        <v>519</v>
      </c>
      <c r="I24" s="108" t="s">
        <v>359</v>
      </c>
      <c r="J24" s="113"/>
      <c r="K24" s="113"/>
      <c r="L24" s="196"/>
      <c r="M24" s="113"/>
    </row>
    <row r="25" spans="2:13" ht="15" customHeight="1">
      <c r="B25" s="108" t="s">
        <v>361</v>
      </c>
      <c r="C25" s="109" t="s">
        <v>124</v>
      </c>
      <c r="D25" s="109" t="s">
        <v>506</v>
      </c>
      <c r="E25" s="118">
        <v>6</v>
      </c>
      <c r="F25" s="109" t="s">
        <v>520</v>
      </c>
      <c r="I25" s="108" t="s">
        <v>361</v>
      </c>
      <c r="J25" s="113"/>
      <c r="K25" s="113"/>
      <c r="L25" s="196"/>
      <c r="M25" s="113"/>
    </row>
    <row r="26" spans="2:13" ht="15" customHeight="1">
      <c r="B26" s="108" t="s">
        <v>363</v>
      </c>
      <c r="C26" s="109" t="s">
        <v>125</v>
      </c>
      <c r="D26" s="109" t="s">
        <v>506</v>
      </c>
      <c r="E26" s="118">
        <v>6</v>
      </c>
      <c r="F26" s="109" t="s">
        <v>521</v>
      </c>
      <c r="I26" s="108" t="s">
        <v>363</v>
      </c>
      <c r="J26" s="113"/>
      <c r="K26" s="113"/>
      <c r="L26" s="196"/>
      <c r="M26" s="113"/>
    </row>
    <row r="27" spans="2:13" ht="15" customHeight="1">
      <c r="B27" s="108" t="s">
        <v>365</v>
      </c>
      <c r="C27" s="109" t="s">
        <v>126</v>
      </c>
      <c r="D27" s="109" t="s">
        <v>506</v>
      </c>
      <c r="E27" s="118">
        <v>5</v>
      </c>
      <c r="F27" s="109" t="s">
        <v>518</v>
      </c>
      <c r="I27" s="108" t="s">
        <v>365</v>
      </c>
      <c r="J27" s="113"/>
      <c r="K27" s="113"/>
      <c r="L27" s="196"/>
      <c r="M27" s="113"/>
    </row>
    <row r="28" spans="2:13" ht="15" customHeight="1">
      <c r="B28" s="108" t="s">
        <v>367</v>
      </c>
      <c r="C28" s="109" t="s">
        <v>127</v>
      </c>
      <c r="D28" s="109" t="s">
        <v>506</v>
      </c>
      <c r="E28" s="118">
        <v>6</v>
      </c>
      <c r="F28" s="109" t="s">
        <v>522</v>
      </c>
      <c r="I28" s="108" t="s">
        <v>367</v>
      </c>
      <c r="J28" s="113"/>
      <c r="K28" s="113"/>
      <c r="L28" s="196"/>
      <c r="M28" s="113"/>
    </row>
    <row r="29" spans="2:13" ht="15" customHeight="1">
      <c r="B29" s="108" t="s">
        <v>369</v>
      </c>
      <c r="C29" s="109" t="s">
        <v>128</v>
      </c>
      <c r="D29" s="109" t="s">
        <v>506</v>
      </c>
      <c r="E29" s="118">
        <v>6</v>
      </c>
      <c r="F29" s="109" t="s">
        <v>518</v>
      </c>
      <c r="I29" s="108" t="s">
        <v>369</v>
      </c>
      <c r="J29" s="113"/>
      <c r="K29" s="113"/>
      <c r="L29" s="196"/>
      <c r="M29" s="113"/>
    </row>
    <row r="30" spans="2:13" ht="15" customHeight="1">
      <c r="B30" s="108" t="s">
        <v>371</v>
      </c>
      <c r="C30" s="109" t="s">
        <v>132</v>
      </c>
      <c r="D30" s="109" t="s">
        <v>506</v>
      </c>
      <c r="E30" s="118">
        <v>5</v>
      </c>
      <c r="F30" s="109" t="s">
        <v>523</v>
      </c>
      <c r="I30" s="108" t="s">
        <v>371</v>
      </c>
      <c r="J30" s="113"/>
      <c r="K30" s="113"/>
      <c r="L30" s="196"/>
      <c r="M30" s="113"/>
    </row>
    <row r="31" spans="2:13" ht="15" customHeight="1">
      <c r="B31" s="108" t="s">
        <v>373</v>
      </c>
      <c r="C31" s="109" t="s">
        <v>136</v>
      </c>
      <c r="D31" s="109" t="s">
        <v>506</v>
      </c>
      <c r="E31" s="118">
        <v>5</v>
      </c>
      <c r="F31" s="109" t="s">
        <v>524</v>
      </c>
      <c r="I31" s="108" t="s">
        <v>373</v>
      </c>
      <c r="J31" s="113"/>
      <c r="K31" s="113"/>
      <c r="L31" s="196"/>
      <c r="M31" s="113"/>
    </row>
    <row r="32" spans="2:13" ht="15" customHeight="1">
      <c r="B32" s="108" t="s">
        <v>375</v>
      </c>
      <c r="C32" s="109" t="s">
        <v>137</v>
      </c>
      <c r="D32" s="109" t="s">
        <v>506</v>
      </c>
      <c r="E32" s="118">
        <v>4</v>
      </c>
      <c r="F32" s="109" t="s">
        <v>525</v>
      </c>
      <c r="I32" s="108" t="s">
        <v>375</v>
      </c>
      <c r="J32" s="113"/>
      <c r="K32" s="113"/>
      <c r="L32" s="196"/>
      <c r="M32" s="113"/>
    </row>
    <row r="33" spans="2:13" ht="15" customHeight="1">
      <c r="B33" s="108" t="s">
        <v>377</v>
      </c>
      <c r="C33" s="109" t="s">
        <v>139</v>
      </c>
      <c r="D33" s="109" t="s">
        <v>506</v>
      </c>
      <c r="E33" s="118">
        <v>6</v>
      </c>
      <c r="F33" s="109" t="s">
        <v>518</v>
      </c>
      <c r="I33" s="108" t="s">
        <v>377</v>
      </c>
      <c r="J33" s="113"/>
      <c r="K33" s="113"/>
      <c r="L33" s="196"/>
      <c r="M33" s="113"/>
    </row>
    <row r="34" spans="2:13" ht="15" customHeight="1">
      <c r="B34" s="108" t="s">
        <v>379</v>
      </c>
      <c r="C34" s="109" t="s">
        <v>140</v>
      </c>
      <c r="D34" s="109" t="s">
        <v>506</v>
      </c>
      <c r="E34" s="118">
        <v>5.75</v>
      </c>
      <c r="F34" s="109" t="s">
        <v>518</v>
      </c>
      <c r="I34" s="108" t="s">
        <v>379</v>
      </c>
      <c r="J34" s="113"/>
      <c r="K34" s="113"/>
      <c r="L34" s="196"/>
      <c r="M34" s="113"/>
    </row>
    <row r="35" spans="2:13" ht="15" customHeight="1">
      <c r="B35" s="108" t="s">
        <v>381</v>
      </c>
      <c r="C35" s="109" t="s">
        <v>141</v>
      </c>
      <c r="D35" s="109" t="s">
        <v>506</v>
      </c>
      <c r="E35" s="118">
        <v>4.5</v>
      </c>
      <c r="F35" s="109" t="s">
        <v>518</v>
      </c>
      <c r="I35" s="108" t="s">
        <v>381</v>
      </c>
      <c r="J35" s="113"/>
      <c r="K35" s="113"/>
      <c r="L35" s="196"/>
      <c r="M35" s="113"/>
    </row>
    <row r="36" spans="2:13" ht="15" customHeight="1">
      <c r="B36" s="108" t="s">
        <v>383</v>
      </c>
      <c r="C36" s="109" t="s">
        <v>143</v>
      </c>
      <c r="D36" s="109" t="s">
        <v>506</v>
      </c>
      <c r="E36" s="118">
        <v>6</v>
      </c>
      <c r="F36" s="109" t="s">
        <v>518</v>
      </c>
      <c r="I36" s="108" t="s">
        <v>383</v>
      </c>
      <c r="J36" s="113"/>
      <c r="K36" s="113"/>
      <c r="L36" s="196"/>
      <c r="M36" s="113"/>
    </row>
    <row r="37" spans="2:13" ht="15" customHeight="1">
      <c r="B37" s="108" t="s">
        <v>385</v>
      </c>
      <c r="C37" s="109" t="s">
        <v>145</v>
      </c>
      <c r="D37" s="109" t="s">
        <v>506</v>
      </c>
      <c r="E37" s="118">
        <v>5</v>
      </c>
      <c r="F37" s="109" t="s">
        <v>526</v>
      </c>
      <c r="I37" s="108" t="s">
        <v>385</v>
      </c>
      <c r="J37" s="113"/>
      <c r="K37" s="113"/>
      <c r="L37" s="196"/>
      <c r="M37" s="113"/>
    </row>
    <row r="38" spans="2:13" ht="15" customHeight="1">
      <c r="B38" s="108" t="s">
        <v>387</v>
      </c>
      <c r="C38" s="109" t="s">
        <v>146</v>
      </c>
      <c r="D38" s="109" t="s">
        <v>506</v>
      </c>
      <c r="E38" s="118">
        <v>4</v>
      </c>
      <c r="F38" s="109" t="s">
        <v>518</v>
      </c>
      <c r="I38" s="108" t="s">
        <v>387</v>
      </c>
      <c r="J38" s="113"/>
      <c r="K38" s="113"/>
      <c r="L38" s="196"/>
      <c r="M38" s="113"/>
    </row>
    <row r="39" spans="2:13" ht="15" customHeight="1">
      <c r="B39" s="108" t="s">
        <v>389</v>
      </c>
      <c r="C39" s="109" t="s">
        <v>147</v>
      </c>
      <c r="D39" s="109" t="s">
        <v>506</v>
      </c>
      <c r="E39" s="118">
        <v>6</v>
      </c>
      <c r="F39" s="109" t="s">
        <v>527</v>
      </c>
      <c r="I39" s="108" t="s">
        <v>389</v>
      </c>
      <c r="J39" s="113"/>
      <c r="K39" s="113"/>
      <c r="L39" s="196"/>
      <c r="M39" s="113"/>
    </row>
    <row r="40" spans="2:13" ht="15" customHeight="1">
      <c r="B40" s="108" t="s">
        <v>391</v>
      </c>
      <c r="C40" s="109" t="s">
        <v>148</v>
      </c>
      <c r="D40" s="109" t="s">
        <v>506</v>
      </c>
      <c r="E40" s="118">
        <v>6.25</v>
      </c>
      <c r="F40" s="109" t="s">
        <v>528</v>
      </c>
      <c r="I40" s="108" t="s">
        <v>391</v>
      </c>
      <c r="J40" s="113"/>
      <c r="K40" s="113"/>
      <c r="L40" s="196"/>
      <c r="M40" s="113"/>
    </row>
    <row r="41" spans="2:13" ht="15" customHeight="1">
      <c r="B41" s="108" t="s">
        <v>393</v>
      </c>
      <c r="C41" s="109" t="s">
        <v>149</v>
      </c>
      <c r="D41" s="109" t="s">
        <v>506</v>
      </c>
      <c r="E41" s="118">
        <v>4.88</v>
      </c>
      <c r="F41" s="109" t="s">
        <v>518</v>
      </c>
      <c r="I41" s="108" t="s">
        <v>393</v>
      </c>
      <c r="J41" s="113"/>
      <c r="K41" s="113"/>
      <c r="L41" s="196"/>
      <c r="M41" s="113"/>
    </row>
    <row r="42" spans="2:13" ht="15" customHeight="1">
      <c r="B42" s="108" t="s">
        <v>395</v>
      </c>
      <c r="C42" s="109" t="s">
        <v>152</v>
      </c>
      <c r="D42" s="109" t="s">
        <v>506</v>
      </c>
      <c r="E42" s="118">
        <v>6.5</v>
      </c>
      <c r="F42" s="109" t="s">
        <v>529</v>
      </c>
      <c r="I42" s="108" t="s">
        <v>395</v>
      </c>
      <c r="J42" s="113"/>
      <c r="K42" s="113"/>
      <c r="L42" s="196"/>
      <c r="M42" s="113"/>
    </row>
    <row r="43" spans="2:13" ht="15" customHeight="1">
      <c r="B43" s="108" t="s">
        <v>397</v>
      </c>
      <c r="C43" s="109" t="s">
        <v>154</v>
      </c>
      <c r="D43" s="109" t="s">
        <v>506</v>
      </c>
      <c r="E43" s="118">
        <v>5</v>
      </c>
      <c r="F43" s="109" t="s">
        <v>518</v>
      </c>
      <c r="I43" s="108" t="s">
        <v>397</v>
      </c>
      <c r="J43" s="113"/>
      <c r="K43" s="113"/>
      <c r="L43" s="196"/>
      <c r="M43" s="113"/>
    </row>
    <row r="44" spans="2:13" ht="15" customHeight="1">
      <c r="B44" s="108" t="s">
        <v>399</v>
      </c>
      <c r="C44" s="109" t="s">
        <v>155</v>
      </c>
      <c r="D44" s="109" t="s">
        <v>506</v>
      </c>
      <c r="E44" s="118">
        <v>4</v>
      </c>
      <c r="F44" s="109" t="s">
        <v>530</v>
      </c>
      <c r="I44" s="108" t="s">
        <v>399</v>
      </c>
      <c r="J44" s="113"/>
      <c r="K44" s="113"/>
      <c r="L44" s="196"/>
      <c r="M44" s="113"/>
    </row>
    <row r="45" spans="2:13" ht="15" customHeight="1">
      <c r="B45" s="117" t="s">
        <v>401</v>
      </c>
      <c r="C45" s="111"/>
      <c r="D45" s="111"/>
      <c r="E45" s="119"/>
      <c r="F45" s="111"/>
      <c r="I45" s="115" t="s">
        <v>401</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331</v>
      </c>
      <c r="C49" s="23"/>
      <c r="D49" s="23"/>
      <c r="I49" s="23" t="s">
        <v>331</v>
      </c>
      <c r="J49" s="195"/>
      <c r="K49" s="195"/>
      <c r="L49" s="114"/>
      <c r="M49" s="114"/>
    </row>
    <row r="50" spans="10:13" ht="15" customHeight="1">
      <c r="J50" s="114"/>
      <c r="K50" s="114"/>
      <c r="L50" s="114"/>
      <c r="M50" s="114"/>
    </row>
    <row r="51" spans="3:13" ht="15" customHeight="1">
      <c r="C51" s="19" t="s">
        <v>531</v>
      </c>
      <c r="D51" s="19"/>
      <c r="E51" s="6"/>
      <c r="F51" s="2"/>
      <c r="J51" s="188"/>
      <c r="K51" s="188"/>
      <c r="L51" s="189"/>
      <c r="M51" s="190"/>
    </row>
    <row r="52" spans="10:13" ht="15" customHeight="1">
      <c r="J52" s="114"/>
      <c r="K52" s="114"/>
      <c r="L52" s="114"/>
      <c r="M52" s="114"/>
    </row>
    <row r="53" spans="3:13" ht="12">
      <c r="C53" s="11"/>
      <c r="D53" s="11"/>
      <c r="E53" s="11"/>
      <c r="F53" s="92" t="s">
        <v>255</v>
      </c>
      <c r="J53" s="10"/>
      <c r="K53" s="10"/>
      <c r="L53" s="10"/>
      <c r="M53" s="191"/>
    </row>
    <row r="54" spans="3:13" ht="12">
      <c r="C54" s="93"/>
      <c r="D54" s="93"/>
      <c r="E54" s="93"/>
      <c r="F54" s="92" t="s">
        <v>503</v>
      </c>
      <c r="J54" s="192"/>
      <c r="K54" s="192"/>
      <c r="L54" s="192"/>
      <c r="M54" s="191"/>
    </row>
    <row r="55" spans="3:13" ht="12">
      <c r="C55" s="93" t="str">
        <f>CONCATENATE("Created On: ",MF121TP1!C3)</f>
        <v>Created On: 10/24/2019</v>
      </c>
      <c r="D55" s="93"/>
      <c r="E55" s="93"/>
      <c r="F55" s="95" t="str">
        <f>CONCATENATE(MF121TP1!D3," Reporting Period")</f>
        <v>2019 Reporting Period</v>
      </c>
      <c r="J55" s="192"/>
      <c r="K55" s="192"/>
      <c r="L55" s="192"/>
      <c r="M55" s="191"/>
    </row>
    <row r="56" spans="2:13" ht="12">
      <c r="B56" s="107" t="s">
        <v>335</v>
      </c>
      <c r="C56" s="106" t="s">
        <v>95</v>
      </c>
      <c r="D56" s="110" t="s">
        <v>336</v>
      </c>
      <c r="E56" s="110" t="s">
        <v>504</v>
      </c>
      <c r="F56" s="110" t="s">
        <v>505</v>
      </c>
      <c r="I56" s="107" t="s">
        <v>335</v>
      </c>
      <c r="J56" s="193"/>
      <c r="K56" s="193"/>
      <c r="L56" s="193"/>
      <c r="M56" s="193"/>
    </row>
    <row r="57" spans="1:13" ht="15" customHeight="1">
      <c r="A57" s="23"/>
      <c r="B57" s="108" t="s">
        <v>406</v>
      </c>
      <c r="C57" s="109"/>
      <c r="D57" s="109"/>
      <c r="E57" s="118"/>
      <c r="F57" s="109"/>
      <c r="H57" s="23"/>
      <c r="I57" s="108" t="s">
        <v>406</v>
      </c>
      <c r="J57" s="113"/>
      <c r="K57" s="113"/>
      <c r="L57" s="196"/>
      <c r="M57" s="113"/>
    </row>
    <row r="58" spans="2:13" ht="15" customHeight="1">
      <c r="B58" s="108" t="s">
        <v>408</v>
      </c>
      <c r="C58" s="109"/>
      <c r="D58" s="109"/>
      <c r="E58" s="118"/>
      <c r="F58" s="109"/>
      <c r="I58" s="108" t="s">
        <v>408</v>
      </c>
      <c r="J58" s="113"/>
      <c r="K58" s="113"/>
      <c r="L58" s="196"/>
      <c r="M58" s="113"/>
    </row>
    <row r="59" spans="2:13" ht="15" customHeight="1">
      <c r="B59" s="108" t="s">
        <v>410</v>
      </c>
      <c r="C59" s="109"/>
      <c r="D59" s="109"/>
      <c r="E59" s="118"/>
      <c r="F59" s="109"/>
      <c r="I59" s="108" t="s">
        <v>410</v>
      </c>
      <c r="J59" s="113"/>
      <c r="K59" s="113"/>
      <c r="L59" s="196"/>
      <c r="M59" s="113"/>
    </row>
    <row r="60" spans="2:13" ht="15" customHeight="1">
      <c r="B60" s="108" t="s">
        <v>412</v>
      </c>
      <c r="C60" s="109"/>
      <c r="D60" s="109"/>
      <c r="E60" s="118"/>
      <c r="F60" s="109"/>
      <c r="I60" s="108" t="s">
        <v>412</v>
      </c>
      <c r="J60" s="113"/>
      <c r="K60" s="113"/>
      <c r="L60" s="196"/>
      <c r="M60" s="113"/>
    </row>
    <row r="61" spans="2:13" ht="15" customHeight="1">
      <c r="B61" s="108" t="s">
        <v>414</v>
      </c>
      <c r="C61" s="109"/>
      <c r="D61" s="109"/>
      <c r="E61" s="118"/>
      <c r="F61" s="109"/>
      <c r="I61" s="108" t="s">
        <v>414</v>
      </c>
      <c r="J61" s="113"/>
      <c r="K61" s="113"/>
      <c r="L61" s="196"/>
      <c r="M61" s="113"/>
    </row>
    <row r="62" spans="2:13" ht="15" customHeight="1">
      <c r="B62" s="108" t="s">
        <v>416</v>
      </c>
      <c r="C62" s="109"/>
      <c r="D62" s="109"/>
      <c r="E62" s="118"/>
      <c r="F62" s="109"/>
      <c r="I62" s="108" t="s">
        <v>416</v>
      </c>
      <c r="J62" s="113"/>
      <c r="K62" s="113"/>
      <c r="L62" s="196"/>
      <c r="M62" s="113"/>
    </row>
    <row r="63" spans="2:13" ht="15" customHeight="1">
      <c r="B63" s="108" t="s">
        <v>418</v>
      </c>
      <c r="C63" s="109"/>
      <c r="D63" s="109"/>
      <c r="E63" s="118"/>
      <c r="F63" s="109"/>
      <c r="I63" s="108" t="s">
        <v>418</v>
      </c>
      <c r="J63" s="113"/>
      <c r="K63" s="113"/>
      <c r="L63" s="196"/>
      <c r="M63" s="113"/>
    </row>
    <row r="64" spans="2:13" ht="15" customHeight="1">
      <c r="B64" s="108" t="s">
        <v>420</v>
      </c>
      <c r="C64" s="109"/>
      <c r="D64" s="109"/>
      <c r="E64" s="118"/>
      <c r="F64" s="109"/>
      <c r="I64" s="108" t="s">
        <v>420</v>
      </c>
      <c r="J64" s="113"/>
      <c r="K64" s="113"/>
      <c r="L64" s="196"/>
      <c r="M64" s="113"/>
    </row>
    <row r="65" spans="2:13" ht="15" customHeight="1">
      <c r="B65" s="108" t="s">
        <v>422</v>
      </c>
      <c r="C65" s="109"/>
      <c r="D65" s="109"/>
      <c r="E65" s="118"/>
      <c r="F65" s="109"/>
      <c r="I65" s="108" t="s">
        <v>422</v>
      </c>
      <c r="J65" s="113"/>
      <c r="K65" s="113"/>
      <c r="L65" s="196"/>
      <c r="M65" s="113"/>
    </row>
    <row r="66" spans="2:13" ht="15" customHeight="1">
      <c r="B66" s="108" t="s">
        <v>424</v>
      </c>
      <c r="C66" s="109"/>
      <c r="D66" s="109"/>
      <c r="E66" s="118"/>
      <c r="F66" s="109"/>
      <c r="I66" s="108" t="s">
        <v>424</v>
      </c>
      <c r="J66" s="113"/>
      <c r="K66" s="113"/>
      <c r="L66" s="196"/>
      <c r="M66" s="113"/>
    </row>
    <row r="67" spans="2:13" ht="15" customHeight="1">
      <c r="B67" s="108" t="s">
        <v>426</v>
      </c>
      <c r="C67" s="109"/>
      <c r="D67" s="109"/>
      <c r="E67" s="118"/>
      <c r="F67" s="109"/>
      <c r="I67" s="108" t="s">
        <v>426</v>
      </c>
      <c r="J67" s="113"/>
      <c r="K67" s="113"/>
      <c r="L67" s="196"/>
      <c r="M67" s="113"/>
    </row>
    <row r="68" spans="2:13" ht="15" customHeight="1">
      <c r="B68" s="108" t="s">
        <v>428</v>
      </c>
      <c r="C68" s="109"/>
      <c r="D68" s="109"/>
      <c r="E68" s="118"/>
      <c r="F68" s="109"/>
      <c r="I68" s="108" t="s">
        <v>428</v>
      </c>
      <c r="J68" s="113"/>
      <c r="K68" s="113"/>
      <c r="L68" s="196"/>
      <c r="M68" s="113"/>
    </row>
    <row r="69" spans="2:13" ht="15" customHeight="1">
      <c r="B69" s="108" t="s">
        <v>430</v>
      </c>
      <c r="C69" s="109"/>
      <c r="D69" s="109"/>
      <c r="E69" s="118"/>
      <c r="F69" s="109"/>
      <c r="I69" s="108" t="s">
        <v>430</v>
      </c>
      <c r="J69" s="113"/>
      <c r="K69" s="113"/>
      <c r="L69" s="196"/>
      <c r="M69" s="113"/>
    </row>
    <row r="70" spans="2:13" ht="15" customHeight="1">
      <c r="B70" s="108" t="s">
        <v>432</v>
      </c>
      <c r="C70" s="109"/>
      <c r="D70" s="109"/>
      <c r="E70" s="118"/>
      <c r="F70" s="109"/>
      <c r="I70" s="108" t="s">
        <v>432</v>
      </c>
      <c r="J70" s="113"/>
      <c r="K70" s="113"/>
      <c r="L70" s="196"/>
      <c r="M70" s="113"/>
    </row>
    <row r="71" spans="2:13" ht="15" customHeight="1">
      <c r="B71" s="108" t="s">
        <v>434</v>
      </c>
      <c r="C71" s="109"/>
      <c r="D71" s="109"/>
      <c r="E71" s="118"/>
      <c r="F71" s="109"/>
      <c r="I71" s="108" t="s">
        <v>434</v>
      </c>
      <c r="J71" s="113"/>
      <c r="K71" s="113"/>
      <c r="L71" s="196"/>
      <c r="M71" s="113"/>
    </row>
    <row r="72" spans="2:13" ht="15" customHeight="1">
      <c r="B72" s="108" t="s">
        <v>234</v>
      </c>
      <c r="C72" s="109"/>
      <c r="D72" s="109"/>
      <c r="E72" s="118"/>
      <c r="F72" s="109"/>
      <c r="I72" s="108" t="s">
        <v>234</v>
      </c>
      <c r="J72" s="113"/>
      <c r="K72" s="113"/>
      <c r="L72" s="196"/>
      <c r="M72" s="113"/>
    </row>
    <row r="73" spans="2:13" ht="15" customHeight="1">
      <c r="B73" s="108" t="s">
        <v>63</v>
      </c>
      <c r="C73" s="109"/>
      <c r="D73" s="109"/>
      <c r="E73" s="118"/>
      <c r="F73" s="109"/>
      <c r="I73" s="108" t="s">
        <v>63</v>
      </c>
      <c r="J73" s="113"/>
      <c r="K73" s="113"/>
      <c r="L73" s="196"/>
      <c r="M73" s="113"/>
    </row>
    <row r="74" spans="2:13" ht="15" customHeight="1">
      <c r="B74" s="108" t="s">
        <v>438</v>
      </c>
      <c r="C74" s="109"/>
      <c r="D74" s="109"/>
      <c r="E74" s="118"/>
      <c r="F74" s="109"/>
      <c r="I74" s="108" t="s">
        <v>438</v>
      </c>
      <c r="J74" s="113"/>
      <c r="K74" s="113"/>
      <c r="L74" s="196"/>
      <c r="M74" s="113"/>
    </row>
    <row r="75" spans="2:13" ht="15" customHeight="1">
      <c r="B75" s="108" t="s">
        <v>440</v>
      </c>
      <c r="C75" s="109"/>
      <c r="D75" s="109"/>
      <c r="E75" s="118"/>
      <c r="F75" s="109"/>
      <c r="I75" s="108" t="s">
        <v>440</v>
      </c>
      <c r="J75" s="113"/>
      <c r="K75" s="113"/>
      <c r="L75" s="196"/>
      <c r="M75" s="113"/>
    </row>
    <row r="76" spans="2:13" ht="15" customHeight="1">
      <c r="B76" s="108" t="s">
        <v>442</v>
      </c>
      <c r="C76" s="109"/>
      <c r="D76" s="109"/>
      <c r="E76" s="118"/>
      <c r="F76" s="109"/>
      <c r="I76" s="108" t="s">
        <v>442</v>
      </c>
      <c r="J76" s="113"/>
      <c r="K76" s="113"/>
      <c r="L76" s="196"/>
      <c r="M76" s="113"/>
    </row>
    <row r="77" spans="2:13" ht="15" customHeight="1">
      <c r="B77" s="108" t="s">
        <v>444</v>
      </c>
      <c r="C77" s="109"/>
      <c r="D77" s="109"/>
      <c r="E77" s="118"/>
      <c r="F77" s="109"/>
      <c r="I77" s="108" t="s">
        <v>444</v>
      </c>
      <c r="J77" s="113"/>
      <c r="K77" s="113"/>
      <c r="L77" s="196"/>
      <c r="M77" s="113"/>
    </row>
    <row r="78" spans="2:13" ht="15" customHeight="1">
      <c r="B78" s="108" t="s">
        <v>445</v>
      </c>
      <c r="C78" s="109"/>
      <c r="D78" s="109"/>
      <c r="E78" s="118"/>
      <c r="F78" s="109"/>
      <c r="I78" s="108" t="s">
        <v>445</v>
      </c>
      <c r="J78" s="113"/>
      <c r="K78" s="113"/>
      <c r="L78" s="196"/>
      <c r="M78" s="113"/>
    </row>
    <row r="79" spans="2:13" ht="15" customHeight="1">
      <c r="B79" s="108" t="s">
        <v>447</v>
      </c>
      <c r="C79" s="109"/>
      <c r="D79" s="109"/>
      <c r="E79" s="118"/>
      <c r="F79" s="109"/>
      <c r="I79" s="108" t="s">
        <v>447</v>
      </c>
      <c r="J79" s="113"/>
      <c r="K79" s="113"/>
      <c r="L79" s="196"/>
      <c r="M79" s="113"/>
    </row>
    <row r="80" spans="2:13" ht="15" customHeight="1">
      <c r="B80" s="108" t="s">
        <v>449</v>
      </c>
      <c r="C80" s="109"/>
      <c r="D80" s="109"/>
      <c r="E80" s="118"/>
      <c r="F80" s="109"/>
      <c r="I80" s="108" t="s">
        <v>449</v>
      </c>
      <c r="J80" s="113"/>
      <c r="K80" s="113"/>
      <c r="L80" s="196"/>
      <c r="M80" s="113"/>
    </row>
    <row r="81" spans="2:13" ht="15" customHeight="1">
      <c r="B81" s="108" t="s">
        <v>451</v>
      </c>
      <c r="C81" s="109"/>
      <c r="D81" s="109"/>
      <c r="E81" s="118"/>
      <c r="F81" s="109"/>
      <c r="I81" s="108" t="s">
        <v>451</v>
      </c>
      <c r="J81" s="113"/>
      <c r="K81" s="113"/>
      <c r="L81" s="196"/>
      <c r="M81" s="113"/>
    </row>
    <row r="82" spans="2:13" ht="15" customHeight="1">
      <c r="B82" s="108" t="s">
        <v>453</v>
      </c>
      <c r="C82" s="109"/>
      <c r="D82" s="109"/>
      <c r="E82" s="118"/>
      <c r="F82" s="109"/>
      <c r="I82" s="108" t="s">
        <v>453</v>
      </c>
      <c r="J82" s="113"/>
      <c r="K82" s="113"/>
      <c r="L82" s="196"/>
      <c r="M82" s="113"/>
    </row>
    <row r="83" spans="2:13" ht="15" customHeight="1">
      <c r="B83" s="108" t="s">
        <v>455</v>
      </c>
      <c r="C83" s="109"/>
      <c r="D83" s="109"/>
      <c r="E83" s="118"/>
      <c r="F83" s="109"/>
      <c r="I83" s="108" t="s">
        <v>455</v>
      </c>
      <c r="J83" s="113"/>
      <c r="K83" s="113"/>
      <c r="L83" s="196"/>
      <c r="M83" s="113"/>
    </row>
    <row r="84" spans="2:13" ht="15" customHeight="1">
      <c r="B84" s="108" t="s">
        <v>457</v>
      </c>
      <c r="C84" s="109"/>
      <c r="D84" s="109"/>
      <c r="E84" s="118"/>
      <c r="F84" s="109"/>
      <c r="I84" s="108" t="s">
        <v>457</v>
      </c>
      <c r="J84" s="113"/>
      <c r="K84" s="113"/>
      <c r="L84" s="196"/>
      <c r="M84" s="113"/>
    </row>
    <row r="85" spans="2:13" ht="15" customHeight="1">
      <c r="B85" s="108" t="s">
        <v>458</v>
      </c>
      <c r="C85" s="109"/>
      <c r="D85" s="109"/>
      <c r="E85" s="118"/>
      <c r="F85" s="109"/>
      <c r="I85" s="108" t="s">
        <v>458</v>
      </c>
      <c r="J85" s="113"/>
      <c r="K85" s="113"/>
      <c r="L85" s="196"/>
      <c r="M85" s="113"/>
    </row>
    <row r="86" spans="2:13" ht="15" customHeight="1">
      <c r="B86" s="108" t="s">
        <v>460</v>
      </c>
      <c r="C86" s="109"/>
      <c r="D86" s="109"/>
      <c r="E86" s="118"/>
      <c r="F86" s="109"/>
      <c r="I86" s="108" t="s">
        <v>460</v>
      </c>
      <c r="J86" s="113"/>
      <c r="K86" s="113"/>
      <c r="L86" s="196"/>
      <c r="M86" s="113"/>
    </row>
    <row r="87" spans="2:13" ht="15" customHeight="1">
      <c r="B87" s="108" t="s">
        <v>461</v>
      </c>
      <c r="C87" s="109"/>
      <c r="D87" s="109"/>
      <c r="E87" s="118"/>
      <c r="F87" s="109"/>
      <c r="I87" s="108" t="s">
        <v>461</v>
      </c>
      <c r="J87" s="113"/>
      <c r="K87" s="113"/>
      <c r="L87" s="196"/>
      <c r="M87" s="113"/>
    </row>
    <row r="88" spans="2:13" ht="15" customHeight="1">
      <c r="B88" s="108" t="s">
        <v>462</v>
      </c>
      <c r="C88" s="109"/>
      <c r="D88" s="109"/>
      <c r="E88" s="118"/>
      <c r="F88" s="109"/>
      <c r="I88" s="108" t="s">
        <v>462</v>
      </c>
      <c r="J88" s="113"/>
      <c r="K88" s="113"/>
      <c r="L88" s="196"/>
      <c r="M88" s="113"/>
    </row>
    <row r="89" spans="2:13" ht="15" customHeight="1">
      <c r="B89" s="108" t="s">
        <v>463</v>
      </c>
      <c r="C89" s="109"/>
      <c r="D89" s="109"/>
      <c r="E89" s="118"/>
      <c r="F89" s="109"/>
      <c r="I89" s="108" t="s">
        <v>463</v>
      </c>
      <c r="J89" s="113"/>
      <c r="K89" s="113"/>
      <c r="L89" s="196"/>
      <c r="M89" s="113"/>
    </row>
    <row r="90" spans="2:13" ht="15" customHeight="1">
      <c r="B90" s="108" t="s">
        <v>464</v>
      </c>
      <c r="C90" s="109"/>
      <c r="D90" s="109"/>
      <c r="E90" s="118"/>
      <c r="F90" s="109"/>
      <c r="I90" s="108" t="s">
        <v>464</v>
      </c>
      <c r="J90" s="113"/>
      <c r="K90" s="113"/>
      <c r="L90" s="196"/>
      <c r="M90" s="113"/>
    </row>
    <row r="91" spans="2:13" ht="15" customHeight="1">
      <c r="B91" s="108" t="s">
        <v>465</v>
      </c>
      <c r="C91" s="109"/>
      <c r="D91" s="109"/>
      <c r="E91" s="118"/>
      <c r="F91" s="109"/>
      <c r="I91" s="108" t="s">
        <v>465</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 hidden="1">
      <c r="B2" t="s">
        <v>0</v>
      </c>
      <c r="C2" t="s">
        <v>80</v>
      </c>
      <c r="D2" t="s">
        <v>8</v>
      </c>
    </row>
    <row r="3" spans="2:3" ht="12" hidden="1">
      <c r="B3" s="23" t="s">
        <v>350</v>
      </c>
      <c r="C3" s="23"/>
    </row>
    <row r="5" spans="3:5" ht="19.5">
      <c r="C5" s="19" t="s">
        <v>532</v>
      </c>
      <c r="D5" s="6"/>
      <c r="E5" s="2"/>
    </row>
    <row r="6" spans="3:5" ht="17.25">
      <c r="C6" s="139" t="str">
        <f>CONCATENATE(MF33G_Jan_Mar!G3,", ",MF33G_Jan_Mar!H3," Reporting Period")</f>
        <v>February, 2019 Reporting Period</v>
      </c>
      <c r="D6" s="139"/>
      <c r="E6" s="139"/>
    </row>
    <row r="7" spans="3:5" ht="12">
      <c r="C7" s="17" t="str">
        <f>CONCATENATE("Created On: ",MF33G_Jan_Mar!F3)</f>
        <v>Created On: 10/24/2019</v>
      </c>
      <c r="D7" s="17"/>
      <c r="E7" s="140"/>
    </row>
    <row r="8" spans="3:5" ht="12">
      <c r="C8" s="93"/>
      <c r="D8" s="93"/>
      <c r="E8" s="92"/>
    </row>
    <row r="9" spans="3:5" ht="12">
      <c r="C9" s="140" t="s">
        <v>533</v>
      </c>
      <c r="D9" s="17"/>
      <c r="E9" s="94"/>
    </row>
    <row r="10" spans="2:5" ht="12">
      <c r="B10" s="107" t="s">
        <v>335</v>
      </c>
      <c r="C10" s="106" t="s">
        <v>534</v>
      </c>
      <c r="D10" s="110" t="s">
        <v>257</v>
      </c>
      <c r="E10" s="110" t="s">
        <v>258</v>
      </c>
    </row>
    <row r="11" spans="2:5" ht="9.75" customHeight="1">
      <c r="B11" s="107"/>
      <c r="C11" s="33"/>
      <c r="D11" s="133"/>
      <c r="E11" s="133"/>
    </row>
    <row r="12" spans="1:5" ht="19.5" customHeight="1">
      <c r="A12" s="23"/>
      <c r="B12" s="108" t="s">
        <v>62</v>
      </c>
      <c r="C12" s="126" t="s">
        <v>535</v>
      </c>
      <c r="D12" s="134">
        <v>356</v>
      </c>
      <c r="E12" s="134">
        <v>365</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536</v>
      </c>
      <c r="D15" s="137">
        <v>403</v>
      </c>
      <c r="E15" s="137">
        <v>366</v>
      </c>
    </row>
    <row r="16" spans="2:5" ht="9.75" customHeight="1">
      <c r="B16" s="108"/>
      <c r="C16" s="129"/>
      <c r="D16" s="138"/>
      <c r="E16" s="138"/>
    </row>
    <row r="17" spans="2:5" ht="9.75" customHeight="1">
      <c r="B17" s="108"/>
      <c r="C17" s="130"/>
      <c r="D17" s="133"/>
      <c r="E17" s="133"/>
    </row>
    <row r="18" spans="2:5" ht="19.5" customHeight="1">
      <c r="B18" s="108" t="s">
        <v>162</v>
      </c>
      <c r="C18" s="96" t="s">
        <v>537</v>
      </c>
      <c r="D18" s="137">
        <v>375</v>
      </c>
      <c r="E18" s="137">
        <v>289</v>
      </c>
    </row>
    <row r="19" spans="2:5" ht="9.75" customHeight="1">
      <c r="B19" s="108"/>
      <c r="C19" s="129"/>
      <c r="D19" s="138"/>
      <c r="E19" s="138"/>
    </row>
    <row r="20" spans="2:5" ht="9.75" customHeight="1">
      <c r="B20" s="108"/>
      <c r="C20" s="130"/>
      <c r="D20" s="133"/>
      <c r="E20" s="133"/>
    </row>
    <row r="21" spans="2:5" ht="19.5" customHeight="1">
      <c r="B21" s="108" t="s">
        <v>175</v>
      </c>
      <c r="C21" s="96" t="s">
        <v>538</v>
      </c>
      <c r="D21" s="137">
        <v>432</v>
      </c>
      <c r="E21" s="137">
        <v>380</v>
      </c>
    </row>
    <row r="22" spans="2:5" ht="9.75" customHeight="1">
      <c r="B22" s="108"/>
      <c r="C22" s="131"/>
      <c r="D22" s="138"/>
      <c r="E22" s="138"/>
    </row>
    <row r="23" spans="2:5" ht="9.75" customHeight="1">
      <c r="B23" s="108"/>
      <c r="C23" s="132"/>
      <c r="D23" s="133"/>
      <c r="E23" s="133"/>
    </row>
    <row r="24" spans="2:5" ht="19.5" customHeight="1">
      <c r="B24" s="108" t="s">
        <v>188</v>
      </c>
      <c r="C24" s="96" t="s">
        <v>539</v>
      </c>
      <c r="D24" s="137">
        <v>245</v>
      </c>
      <c r="E24" s="137">
        <v>158</v>
      </c>
    </row>
    <row r="25" spans="2:5" ht="9.75" customHeight="1">
      <c r="B25" s="108"/>
      <c r="C25" s="129"/>
      <c r="D25" s="138"/>
      <c r="E25" s="138"/>
    </row>
    <row r="26" spans="2:5" ht="9.75" customHeight="1">
      <c r="B26" s="108"/>
      <c r="C26" s="130"/>
      <c r="D26" s="133"/>
      <c r="E26" s="133"/>
    </row>
    <row r="27" spans="2:5" ht="19.5" customHeight="1">
      <c r="B27" s="108" t="s">
        <v>203</v>
      </c>
      <c r="C27" s="96" t="s">
        <v>540</v>
      </c>
      <c r="D27" s="137">
        <v>462</v>
      </c>
      <c r="E27" s="137">
        <v>318</v>
      </c>
    </row>
    <row r="28" spans="2:5" ht="9.75" customHeight="1">
      <c r="B28" s="108"/>
      <c r="C28" s="129"/>
      <c r="D28" s="138"/>
      <c r="E28" s="138"/>
    </row>
    <row r="29" spans="2:5" ht="9.75" customHeight="1">
      <c r="B29" s="108"/>
      <c r="C29" s="130"/>
      <c r="D29" s="133"/>
      <c r="E29" s="133"/>
    </row>
    <row r="30" spans="2:5" ht="19.5" customHeight="1">
      <c r="B30" s="108" t="s">
        <v>233</v>
      </c>
      <c r="C30" s="96" t="s">
        <v>541</v>
      </c>
      <c r="D30" s="137">
        <v>388</v>
      </c>
      <c r="E30" s="137">
        <v>396</v>
      </c>
    </row>
    <row r="31" spans="2:5" ht="9.75" customHeight="1">
      <c r="B31" s="108"/>
      <c r="C31" s="129"/>
      <c r="D31" s="138"/>
      <c r="E31" s="138"/>
    </row>
    <row r="32" spans="2:5" ht="9.75" customHeight="1">
      <c r="B32" s="108"/>
      <c r="C32" s="130"/>
      <c r="D32" s="133"/>
      <c r="E32" s="133"/>
    </row>
    <row r="33" spans="2:5" ht="19.5" customHeight="1">
      <c r="B33" s="108" t="s">
        <v>67</v>
      </c>
      <c r="C33" s="96" t="s">
        <v>542</v>
      </c>
      <c r="D33" s="137">
        <v>45</v>
      </c>
      <c r="E33" s="137">
        <v>53</v>
      </c>
    </row>
    <row r="34" spans="2:5" ht="9.75" customHeight="1">
      <c r="B34" s="108"/>
      <c r="C34" s="129"/>
      <c r="D34" s="138"/>
      <c r="E34" s="138"/>
    </row>
    <row r="35" spans="2:5" ht="12">
      <c r="B35" s="108"/>
      <c r="C35" s="107"/>
      <c r="D35" s="107"/>
      <c r="E35" s="107"/>
    </row>
    <row r="36" spans="2:5" ht="18">
      <c r="B36" s="108"/>
      <c r="C36" s="151" t="s">
        <v>543</v>
      </c>
      <c r="D36" s="140"/>
      <c r="E36" s="140"/>
    </row>
    <row r="37" spans="2:5" ht="12">
      <c r="B37" s="108"/>
      <c r="C37" s="107" t="s">
        <v>544</v>
      </c>
      <c r="D37" s="107"/>
      <c r="E37" s="107"/>
    </row>
    <row r="38" spans="2:5" ht="12">
      <c r="B38" s="108"/>
      <c r="C38" s="107"/>
      <c r="D38" s="107"/>
      <c r="E38" s="107"/>
    </row>
    <row r="39" spans="2:5" ht="12">
      <c r="B39" s="108"/>
      <c r="C39" s="107"/>
      <c r="D39" s="107"/>
      <c r="E39" s="107"/>
    </row>
    <row r="40" spans="2:5" ht="12">
      <c r="B40" s="108"/>
      <c r="C40" s="107"/>
      <c r="D40" s="107"/>
      <c r="E40" s="107"/>
    </row>
    <row r="41" spans="2:5" ht="12">
      <c r="B41" s="108"/>
      <c r="C41" s="107"/>
      <c r="D41" s="107"/>
      <c r="E41" s="107"/>
    </row>
    <row r="42" spans="2:5" ht="12">
      <c r="B42" s="108"/>
      <c r="C42" s="107"/>
      <c r="D42" s="107"/>
      <c r="E42" s="107"/>
    </row>
    <row r="43" spans="2:5" ht="12">
      <c r="B43" s="108"/>
      <c r="C43" s="107"/>
      <c r="D43" s="107"/>
      <c r="E43" s="107"/>
    </row>
    <row r="44" spans="2:5" ht="12">
      <c r="B44" s="108"/>
      <c r="C44" s="107"/>
      <c r="D44" s="107"/>
      <c r="E44" s="107"/>
    </row>
    <row r="45" spans="2:5" ht="12">
      <c r="B45" s="108"/>
      <c r="C45" s="107"/>
      <c r="D45" s="107"/>
      <c r="E45" s="107"/>
    </row>
    <row r="46" spans="2:5" ht="12">
      <c r="B46" s="108"/>
      <c r="C46" s="107"/>
      <c r="D46" s="107"/>
      <c r="E46" s="107"/>
    </row>
    <row r="47" spans="2:5" ht="12">
      <c r="B47" s="108"/>
      <c r="C47" s="107"/>
      <c r="D47" s="107"/>
      <c r="E47" s="107"/>
    </row>
    <row r="48" spans="2:5" ht="12">
      <c r="B48" s="108"/>
      <c r="C48" s="107"/>
      <c r="D48" s="107"/>
      <c r="E48" s="107"/>
    </row>
    <row r="49" spans="2:5" ht="12">
      <c r="B49" s="108"/>
      <c r="C49" s="107"/>
      <c r="D49" s="107"/>
      <c r="E49" s="107"/>
    </row>
    <row r="50" spans="2:5" ht="12">
      <c r="B50" s="108"/>
      <c r="C50" s="107"/>
      <c r="D50" s="107"/>
      <c r="E50" s="107"/>
    </row>
    <row r="51" spans="2:5" ht="12">
      <c r="B51" s="108"/>
      <c r="C51" s="107"/>
      <c r="D51" s="107"/>
      <c r="E51" s="107"/>
    </row>
    <row r="52" spans="2:5" ht="12">
      <c r="B52" s="108"/>
      <c r="C52" s="107"/>
      <c r="D52" s="107"/>
      <c r="E52" s="107"/>
    </row>
    <row r="53" spans="2:5" ht="12">
      <c r="B53" s="108"/>
      <c r="C53" s="107"/>
      <c r="D53" s="107"/>
      <c r="E53" s="107"/>
    </row>
    <row r="54" spans="2:5" ht="12">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545</v>
      </c>
      <c r="D3" s="121"/>
      <c r="E3" s="122"/>
    </row>
    <row r="4" spans="2:5" ht="12">
      <c r="B4" s="125"/>
      <c r="C4" s="120" t="s">
        <v>86</v>
      </c>
      <c r="D4" s="120" t="s">
        <v>546</v>
      </c>
      <c r="E4" s="120">
        <v>1</v>
      </c>
    </row>
    <row r="5" spans="2:5" ht="12">
      <c r="B5" s="125"/>
      <c r="C5" s="120" t="s">
        <v>18</v>
      </c>
      <c r="D5" s="120" t="s">
        <v>547</v>
      </c>
      <c r="E5" s="120">
        <v>2</v>
      </c>
    </row>
    <row r="6" spans="2:5" ht="12">
      <c r="B6" s="125"/>
      <c r="C6" s="120" t="s">
        <v>88</v>
      </c>
      <c r="D6" s="120" t="s">
        <v>548</v>
      </c>
      <c r="E6" s="120">
        <v>3</v>
      </c>
    </row>
    <row r="7" spans="2:5" ht="12">
      <c r="B7" s="125"/>
      <c r="C7" s="120" t="s">
        <v>163</v>
      </c>
      <c r="D7" s="120" t="s">
        <v>549</v>
      </c>
      <c r="E7" s="120">
        <v>4</v>
      </c>
    </row>
    <row r="8" spans="2:5" ht="12">
      <c r="B8" s="125"/>
      <c r="C8" s="120" t="s">
        <v>164</v>
      </c>
      <c r="D8" s="120" t="s">
        <v>164</v>
      </c>
      <c r="E8" s="120">
        <v>5</v>
      </c>
    </row>
    <row r="9" spans="2:5" ht="12">
      <c r="B9" s="125"/>
      <c r="C9" s="120" t="s">
        <v>165</v>
      </c>
      <c r="D9" s="120" t="s">
        <v>550</v>
      </c>
      <c r="E9" s="120">
        <v>6</v>
      </c>
    </row>
    <row r="10" spans="2:5" ht="12">
      <c r="B10" s="125"/>
      <c r="C10" s="120" t="s">
        <v>176</v>
      </c>
      <c r="D10" s="120" t="s">
        <v>551</v>
      </c>
      <c r="E10" s="120">
        <v>7</v>
      </c>
    </row>
    <row r="11" spans="2:5" ht="12">
      <c r="B11" s="125"/>
      <c r="C11" s="120" t="s">
        <v>177</v>
      </c>
      <c r="D11" s="120" t="s">
        <v>552</v>
      </c>
      <c r="E11" s="120">
        <v>8</v>
      </c>
    </row>
    <row r="12" spans="2:5" ht="12">
      <c r="B12" s="125"/>
      <c r="C12" s="120" t="s">
        <v>178</v>
      </c>
      <c r="D12" s="120" t="s">
        <v>553</v>
      </c>
      <c r="E12" s="120">
        <v>9</v>
      </c>
    </row>
    <row r="13" spans="2:5" ht="12">
      <c r="B13" s="125"/>
      <c r="C13" s="120" t="s">
        <v>189</v>
      </c>
      <c r="D13" s="120" t="s">
        <v>554</v>
      </c>
      <c r="E13" s="120">
        <v>10</v>
      </c>
    </row>
    <row r="14" spans="2:5" ht="12">
      <c r="B14" s="125"/>
      <c r="C14" s="120" t="s">
        <v>190</v>
      </c>
      <c r="D14" s="120" t="s">
        <v>555</v>
      </c>
      <c r="E14" s="120">
        <v>11</v>
      </c>
    </row>
    <row r="15" spans="2:5" ht="12">
      <c r="B15" s="125"/>
      <c r="C15" s="120" t="s">
        <v>191</v>
      </c>
      <c r="D15" s="120" t="s">
        <v>556</v>
      </c>
      <c r="E15" s="120">
        <v>12</v>
      </c>
    </row>
    <row r="23" ht="12">
      <c r="C23" t="s">
        <v>557</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21" sqref="A21"/>
    </sheetView>
  </sheetViews>
  <sheetFormatPr defaultColWidth="9.140625" defaultRowHeight="12.75"/>
  <sheetData>
    <row r="1" ht="12">
      <c r="K1" s="141"/>
    </row>
    <row r="2" spans="1:11" ht="18">
      <c r="A2" s="143" t="s">
        <v>39</v>
      </c>
      <c r="K2" s="141"/>
    </row>
    <row r="3" ht="12">
      <c r="K3" s="141"/>
    </row>
    <row r="4" spans="1:11" ht="24.75">
      <c r="A4" s="4" t="s">
        <v>40</v>
      </c>
      <c r="B4" s="2"/>
      <c r="C4" s="2"/>
      <c r="D4" s="2"/>
      <c r="E4" s="2"/>
      <c r="F4" s="2"/>
      <c r="G4" s="2"/>
      <c r="H4" s="2"/>
      <c r="I4" s="2"/>
      <c r="J4" s="2"/>
      <c r="K4" s="141"/>
    </row>
    <row r="5" ht="12">
      <c r="K5" s="141"/>
    </row>
    <row r="6" spans="1:11" ht="12">
      <c r="A6" s="141" t="s">
        <v>41</v>
      </c>
      <c r="B6" s="2"/>
      <c r="C6" s="2"/>
      <c r="D6" s="2"/>
      <c r="E6" s="2"/>
      <c r="F6" s="2"/>
      <c r="G6" s="2"/>
      <c r="H6" s="2"/>
      <c r="I6" s="2"/>
      <c r="J6" s="2"/>
      <c r="K6" s="141"/>
    </row>
    <row r="7" spans="1:11" ht="12">
      <c r="A7" s="142" t="s">
        <v>42</v>
      </c>
      <c r="B7" s="2"/>
      <c r="C7" s="2"/>
      <c r="D7" s="2"/>
      <c r="E7" s="2"/>
      <c r="F7" s="2"/>
      <c r="G7" s="2"/>
      <c r="H7" s="2"/>
      <c r="I7" s="2"/>
      <c r="J7" s="2"/>
      <c r="K7" s="141"/>
    </row>
    <row r="8" spans="1:11" ht="12">
      <c r="A8" s="141"/>
      <c r="B8" s="2"/>
      <c r="C8" s="2"/>
      <c r="D8" s="2"/>
      <c r="E8" s="2"/>
      <c r="F8" s="2"/>
      <c r="G8" s="2"/>
      <c r="H8" s="2"/>
      <c r="I8" s="2"/>
      <c r="J8" s="2"/>
      <c r="K8" s="141"/>
    </row>
    <row r="9" spans="1:11" ht="12">
      <c r="A9" s="141" t="s">
        <v>43</v>
      </c>
      <c r="B9" s="2"/>
      <c r="C9" s="2"/>
      <c r="D9" s="2"/>
      <c r="E9" s="2"/>
      <c r="F9" s="2"/>
      <c r="G9" s="2"/>
      <c r="H9" s="2"/>
      <c r="I9" s="2"/>
      <c r="J9" s="2"/>
      <c r="K9" s="141"/>
    </row>
    <row r="10" spans="1:11" ht="12">
      <c r="A10" s="141"/>
      <c r="B10" s="2"/>
      <c r="C10" s="2"/>
      <c r="D10" s="2"/>
      <c r="E10" s="2"/>
      <c r="F10" s="2"/>
      <c r="G10" s="2"/>
      <c r="H10" s="2"/>
      <c r="I10" s="2"/>
      <c r="J10" s="2"/>
      <c r="K10" s="141"/>
    </row>
    <row r="11" spans="1:11" ht="12">
      <c r="A11" s="141" t="s">
        <v>44</v>
      </c>
      <c r="B11" s="2"/>
      <c r="C11" s="2"/>
      <c r="D11" s="2"/>
      <c r="E11" s="2"/>
      <c r="F11" s="2"/>
      <c r="G11" s="2"/>
      <c r="H11" s="2"/>
      <c r="I11" s="2"/>
      <c r="J11" s="2"/>
      <c r="K11" s="141"/>
    </row>
    <row r="12" spans="1:11" ht="12">
      <c r="A12" s="141"/>
      <c r="B12" s="2"/>
      <c r="C12" s="2"/>
      <c r="D12" s="2"/>
      <c r="E12" s="2"/>
      <c r="F12" s="2"/>
      <c r="G12" s="2"/>
      <c r="H12" s="2"/>
      <c r="I12" s="2"/>
      <c r="J12" s="2"/>
      <c r="K12" s="141"/>
    </row>
    <row r="13" spans="1:11" ht="12">
      <c r="A13" s="141" t="s">
        <v>558</v>
      </c>
      <c r="B13" s="2"/>
      <c r="C13" s="2"/>
      <c r="D13" s="2"/>
      <c r="E13" s="2"/>
      <c r="F13" s="2"/>
      <c r="G13" s="2"/>
      <c r="H13" s="2"/>
      <c r="I13" s="2"/>
      <c r="J13" s="2"/>
      <c r="K13" s="141"/>
    </row>
    <row r="14" spans="1:11" ht="12">
      <c r="A14" s="141" t="s">
        <v>45</v>
      </c>
      <c r="B14" s="2"/>
      <c r="C14" s="2"/>
      <c r="D14" s="2"/>
      <c r="E14" s="2"/>
      <c r="F14" s="2"/>
      <c r="G14" s="2"/>
      <c r="H14" s="2"/>
      <c r="I14" s="2"/>
      <c r="J14" s="2"/>
      <c r="K14" s="141"/>
    </row>
    <row r="15" spans="1:11" ht="12">
      <c r="A15" s="141" t="s">
        <v>46</v>
      </c>
      <c r="B15" s="2"/>
      <c r="C15" s="2"/>
      <c r="D15" s="2"/>
      <c r="E15" s="2"/>
      <c r="F15" s="2"/>
      <c r="G15" s="2"/>
      <c r="H15" s="2"/>
      <c r="I15" s="2"/>
      <c r="J15" s="2"/>
      <c r="K15" s="141"/>
    </row>
    <row r="16" spans="1:11" ht="12">
      <c r="A16" s="141" t="s">
        <v>47</v>
      </c>
      <c r="B16" s="2"/>
      <c r="C16" s="2"/>
      <c r="D16" s="2"/>
      <c r="E16" s="2"/>
      <c r="F16" s="2"/>
      <c r="G16" s="2"/>
      <c r="H16" s="2"/>
      <c r="I16" s="2"/>
      <c r="J16" s="2"/>
      <c r="K16" s="141"/>
    </row>
    <row r="17" spans="1:11" ht="12">
      <c r="A17" s="141" t="s">
        <v>48</v>
      </c>
      <c r="B17" s="2"/>
      <c r="C17" s="2"/>
      <c r="D17" s="2"/>
      <c r="E17" s="2"/>
      <c r="F17" s="2"/>
      <c r="G17" s="2"/>
      <c r="H17" s="2"/>
      <c r="I17" s="2"/>
      <c r="J17" s="2"/>
      <c r="K17" s="141"/>
    </row>
    <row r="18" spans="1:11" ht="12">
      <c r="A18" s="141"/>
      <c r="B18" s="2"/>
      <c r="C18" s="2"/>
      <c r="D18" s="2"/>
      <c r="E18" s="2"/>
      <c r="F18" s="2"/>
      <c r="G18" s="2"/>
      <c r="H18" s="2"/>
      <c r="I18" s="2"/>
      <c r="J18" s="2"/>
      <c r="K18" s="141"/>
    </row>
    <row r="19" spans="1:11" ht="12">
      <c r="A19" s="141" t="s">
        <v>559</v>
      </c>
      <c r="B19" s="2"/>
      <c r="C19" s="2"/>
      <c r="D19" s="2"/>
      <c r="E19" s="2"/>
      <c r="F19" s="2"/>
      <c r="G19" s="2"/>
      <c r="H19" s="2"/>
      <c r="I19" s="2"/>
      <c r="J19" s="2"/>
      <c r="K19" s="141"/>
    </row>
    <row r="20" spans="1:11" ht="12">
      <c r="A20" s="141" t="s">
        <v>560</v>
      </c>
      <c r="B20" s="2"/>
      <c r="C20" s="2"/>
      <c r="D20" s="2"/>
      <c r="E20" s="2"/>
      <c r="F20" s="2"/>
      <c r="G20" s="2"/>
      <c r="H20" s="2"/>
      <c r="I20" s="2"/>
      <c r="J20" s="2"/>
      <c r="K20" s="141"/>
    </row>
    <row r="21" ht="12">
      <c r="K21" s="141"/>
    </row>
    <row r="22" ht="12">
      <c r="K22" s="141"/>
    </row>
    <row r="23" ht="12">
      <c r="K23" s="141"/>
    </row>
    <row r="24" spans="1:11" ht="19.5">
      <c r="A24" s="5" t="s">
        <v>49</v>
      </c>
      <c r="B24" s="2"/>
      <c r="C24" s="2"/>
      <c r="D24" s="2"/>
      <c r="E24" s="2"/>
      <c r="F24" s="2"/>
      <c r="G24" s="2"/>
      <c r="H24" s="2"/>
      <c r="I24" s="2"/>
      <c r="J24" s="2"/>
      <c r="K24" s="141"/>
    </row>
    <row r="25" ht="12">
      <c r="K25" s="141"/>
    </row>
    <row r="26" spans="1:11" ht="24.75">
      <c r="A26" s="4" t="s">
        <v>50</v>
      </c>
      <c r="B26" s="2"/>
      <c r="C26" s="2"/>
      <c r="D26" s="2"/>
      <c r="E26" s="2"/>
      <c r="F26" s="2"/>
      <c r="G26" s="2"/>
      <c r="H26" s="2"/>
      <c r="I26" s="2"/>
      <c r="J26" s="2"/>
      <c r="K26" s="141"/>
    </row>
    <row r="27" spans="1:11" ht="12">
      <c r="A27" s="4"/>
      <c r="B27" s="2"/>
      <c r="C27" s="2"/>
      <c r="D27" s="2"/>
      <c r="E27" s="2"/>
      <c r="F27" s="2"/>
      <c r="G27" s="2"/>
      <c r="H27" s="2"/>
      <c r="I27" s="2"/>
      <c r="J27" s="2"/>
      <c r="K27" s="141"/>
    </row>
    <row r="28" spans="1:11" ht="12">
      <c r="A28" s="141" t="s">
        <v>41</v>
      </c>
      <c r="B28" s="2"/>
      <c r="C28" s="2"/>
      <c r="D28" s="2"/>
      <c r="E28" s="2"/>
      <c r="F28" s="2"/>
      <c r="G28" s="2"/>
      <c r="H28" s="2"/>
      <c r="I28" s="2"/>
      <c r="J28" s="2"/>
      <c r="K28" s="141"/>
    </row>
    <row r="29" spans="1:11" ht="12">
      <c r="A29" s="142" t="s">
        <v>42</v>
      </c>
      <c r="B29" s="2"/>
      <c r="C29" s="2"/>
      <c r="D29" s="2"/>
      <c r="E29" s="2"/>
      <c r="F29" s="2"/>
      <c r="G29" s="2"/>
      <c r="H29" s="2"/>
      <c r="I29" s="2"/>
      <c r="J29" s="2"/>
      <c r="K29" s="141"/>
    </row>
    <row r="30" ht="12">
      <c r="K30" s="141"/>
    </row>
    <row r="31" ht="12">
      <c r="K31" s="141"/>
    </row>
    <row r="32" spans="1:11" ht="37.5">
      <c r="A32" s="4" t="s">
        <v>51</v>
      </c>
      <c r="B32" s="4"/>
      <c r="C32" s="4"/>
      <c r="D32" s="4"/>
      <c r="E32" s="4"/>
      <c r="F32" s="4"/>
      <c r="G32" s="4"/>
      <c r="H32" s="4"/>
      <c r="I32" s="4"/>
      <c r="J32" s="4"/>
      <c r="K32" s="141"/>
    </row>
    <row r="33" ht="12">
      <c r="K33" s="141"/>
    </row>
    <row r="34" ht="12">
      <c r="K34" s="141"/>
    </row>
    <row r="35" spans="1:11" ht="49.5">
      <c r="A35" s="4" t="s">
        <v>52</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 hidden="1">
      <c r="A2" s="29" t="s">
        <v>0</v>
      </c>
      <c r="B2" s="29" t="s">
        <v>53</v>
      </c>
      <c r="C2" s="29" t="s">
        <v>7</v>
      </c>
      <c r="D2" s="29" t="s">
        <v>8</v>
      </c>
      <c r="E2" s="29" t="s">
        <v>54</v>
      </c>
      <c r="F2" s="29" t="s">
        <v>55</v>
      </c>
      <c r="G2" s="29" t="s">
        <v>56</v>
      </c>
      <c r="H2" s="29" t="s">
        <v>57</v>
      </c>
      <c r="I2" s="29" t="s">
        <v>58</v>
      </c>
      <c r="J2" s="29" t="s">
        <v>59</v>
      </c>
      <c r="K2" s="29" t="s">
        <v>60</v>
      </c>
      <c r="L2" s="29" t="s">
        <v>9</v>
      </c>
      <c r="M2" s="29" t="s">
        <v>61</v>
      </c>
    </row>
    <row r="3" spans="1:13" ht="12" hidden="1">
      <c r="A3" s="30" t="s">
        <v>62</v>
      </c>
      <c r="B3" s="29" t="s">
        <v>63</v>
      </c>
      <c r="C3" s="29" t="s">
        <v>18</v>
      </c>
      <c r="D3" s="29" t="s">
        <v>19</v>
      </c>
      <c r="E3" s="29" t="s">
        <v>64</v>
      </c>
      <c r="F3" s="29" t="s">
        <v>65</v>
      </c>
      <c r="G3" s="29" t="s">
        <v>66</v>
      </c>
      <c r="H3" s="29" t="s">
        <v>67</v>
      </c>
      <c r="I3" s="29" t="s">
        <v>68</v>
      </c>
      <c r="J3" s="29" t="s">
        <v>69</v>
      </c>
      <c r="K3" s="29" t="s">
        <v>70</v>
      </c>
      <c r="L3" s="29" t="s">
        <v>20</v>
      </c>
      <c r="M3" s="29" t="s">
        <v>21</v>
      </c>
    </row>
    <row r="4" spans="1:13" ht="12">
      <c r="A4" s="29"/>
      <c r="B4" s="29"/>
      <c r="C4" s="29"/>
      <c r="D4" s="29"/>
      <c r="E4" s="29"/>
      <c r="F4" s="29"/>
      <c r="G4" s="29"/>
      <c r="H4" s="29"/>
      <c r="I4" s="29"/>
      <c r="J4" s="29"/>
      <c r="K4" s="29"/>
      <c r="L4" s="29"/>
      <c r="M4" s="29"/>
    </row>
    <row r="5" spans="1:10" ht="22.5">
      <c r="A5" s="3" t="s">
        <v>71</v>
      </c>
      <c r="B5" s="6"/>
      <c r="C5" s="6"/>
      <c r="D5" s="6"/>
      <c r="E5" s="6"/>
      <c r="F5" s="6"/>
      <c r="G5" s="6"/>
      <c r="H5" s="6"/>
      <c r="I5" s="6"/>
      <c r="J5" s="6"/>
    </row>
    <row r="6" spans="1:10" ht="15">
      <c r="A6" s="7" t="str">
        <f>CONCATENATE("Created On: ",K3,)</f>
        <v>Created On: 10/24/2019</v>
      </c>
      <c r="B6" s="7"/>
      <c r="C6" s="7"/>
      <c r="D6" s="7"/>
      <c r="E6" s="7"/>
      <c r="F6" s="7"/>
      <c r="G6" s="7"/>
      <c r="H6" s="7"/>
      <c r="I6" s="7"/>
      <c r="J6" s="7"/>
    </row>
    <row r="7" spans="1:10" ht="15">
      <c r="A7" s="7" t="str">
        <f>CONCATENATE(C3," ",D3," Reporting Period")</f>
        <v>February 2019 Reporting Period</v>
      </c>
      <c r="B7" s="7"/>
      <c r="C7" s="7"/>
      <c r="D7" s="7"/>
      <c r="E7" s="7"/>
      <c r="F7" s="7"/>
      <c r="G7" s="7"/>
      <c r="H7" s="7"/>
      <c r="I7" s="7"/>
      <c r="J7" s="7"/>
    </row>
    <row r="10" ht="15">
      <c r="A10" s="31" t="s">
        <v>72</v>
      </c>
    </row>
    <row r="12" spans="1:10" ht="24.75">
      <c r="A12" s="4" t="str">
        <f>CONCATENATE("Based on State-reported data (",B3," entries) and estimated data where States did not report, gasoline consumption for ",M3," ",D3," changed by ",E3," percent compared to the same period in ",L3,". (1)")</f>
        <v>Based on State-reported data (52 entries) and estimated data where States did not report, gasoline consumption for January - February 2019 changed by 0.6 percent compared to the same period in 2018. (1)</v>
      </c>
      <c r="B12" s="4"/>
      <c r="C12" s="4"/>
      <c r="D12" s="4"/>
      <c r="E12" s="4"/>
      <c r="F12" s="4"/>
      <c r="G12" s="4"/>
      <c r="H12" s="4"/>
      <c r="I12" s="4"/>
      <c r="J12" s="4"/>
    </row>
    <row r="14" spans="1:10" ht="99.75">
      <c r="A14" s="4" t="s">
        <v>73</v>
      </c>
      <c r="B14" s="4"/>
      <c r="C14" s="4"/>
      <c r="D14" s="4"/>
      <c r="E14" s="4"/>
      <c r="F14" s="4"/>
      <c r="G14" s="4"/>
      <c r="H14" s="4"/>
      <c r="I14" s="4"/>
      <c r="J14" s="4"/>
    </row>
    <row r="15" spans="1:10" ht="12">
      <c r="A15" s="4" t="s">
        <v>74</v>
      </c>
      <c r="B15" s="4"/>
      <c r="C15" s="4"/>
      <c r="D15" s="4"/>
      <c r="E15" s="4"/>
      <c r="F15" s="4"/>
      <c r="G15" s="4"/>
      <c r="H15" s="4"/>
      <c r="I15" s="4"/>
      <c r="J15" s="4"/>
    </row>
    <row r="18" ht="24.75" customHeight="1">
      <c r="A18" s="31" t="s">
        <v>75</v>
      </c>
    </row>
    <row r="19" s="22" customFormat="1" ht="12.75">
      <c r="A19" s="21"/>
    </row>
    <row r="20" spans="1:10" ht="49.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2019 are shown in the table MF-121T. The gasoline rates vary from a low of  8.01 cents per gallon to 57.6 cents with an average of 26.8 cents.Five States provide for full or partial exemptions for gasohol, a blend of 90 percent gasoline and 10 percent fuel alcohol. Diesel rates vary from 8 cents to 74.1 cents per gallon.</v>
      </c>
      <c r="B20" s="4"/>
      <c r="C20" s="4"/>
      <c r="D20" s="4"/>
      <c r="E20" s="4"/>
      <c r="F20" s="4"/>
      <c r="G20" s="4"/>
      <c r="H20" s="4"/>
      <c r="I20" s="4"/>
      <c r="J20" s="4"/>
    </row>
    <row r="22" spans="1:10" ht="49.5">
      <c r="A22" s="4" t="s">
        <v>76</v>
      </c>
      <c r="B22" s="4"/>
      <c r="C22" s="4"/>
      <c r="D22" s="4"/>
      <c r="E22" s="4"/>
      <c r="F22" s="4"/>
      <c r="G22" s="4"/>
      <c r="H22" s="4"/>
      <c r="I22" s="4"/>
      <c r="J22" s="4"/>
    </row>
    <row r="35" spans="1:10" ht="30">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2018 and 2019 data are available.</v>
      </c>
      <c r="B35" s="4"/>
      <c r="C35" s="4"/>
      <c r="D35" s="4"/>
      <c r="E35" s="4"/>
      <c r="F35" s="4"/>
      <c r="G35" s="4"/>
      <c r="H35" s="4"/>
      <c r="I35" s="4"/>
      <c r="J35" s="4"/>
    </row>
    <row r="36" spans="2:10" ht="12">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63</v>
      </c>
      <c r="D3" s="29" t="s">
        <v>63</v>
      </c>
      <c r="E3" s="29" t="s">
        <v>12</v>
      </c>
      <c r="F3" s="29" t="s">
        <v>70</v>
      </c>
      <c r="G3" s="29" t="s">
        <v>18</v>
      </c>
      <c r="H3" s="29" t="s">
        <v>19</v>
      </c>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10/24/2019</v>
      </c>
      <c r="F8" s="39" t="s">
        <v>85</v>
      </c>
      <c r="K8" s="69" t="str">
        <f>CONCATENATE(G3," ",H3," Reporting Period")</f>
        <v>February 2019 Reporting Period</v>
      </c>
    </row>
    <row r="9" spans="2:11" ht="12" customHeight="1">
      <c r="B9" s="153"/>
      <c r="C9" s="153" t="s">
        <v>86</v>
      </c>
      <c r="D9" s="154" t="s">
        <v>87</v>
      </c>
      <c r="E9" s="154"/>
      <c r="F9" s="153" t="s">
        <v>18</v>
      </c>
      <c r="G9" s="154" t="s">
        <v>87</v>
      </c>
      <c r="H9" s="154"/>
      <c r="I9" s="153" t="s">
        <v>88</v>
      </c>
      <c r="J9" s="154" t="s">
        <v>87</v>
      </c>
      <c r="K9" s="154"/>
    </row>
    <row r="10" spans="2:11" ht="12" customHeight="1">
      <c r="B10" s="155" t="s">
        <v>89</v>
      </c>
      <c r="C10" s="156" t="str">
        <f>C3</f>
        <v>52</v>
      </c>
      <c r="D10" s="157" t="s">
        <v>90</v>
      </c>
      <c r="E10" s="157"/>
      <c r="F10" s="156" t="str">
        <f>D3</f>
        <v>52</v>
      </c>
      <c r="G10" s="157" t="s">
        <v>90</v>
      </c>
      <c r="H10" s="157"/>
      <c r="I10" s="156" t="str">
        <f>E3</f>
        <v>0</v>
      </c>
      <c r="J10" s="157" t="s">
        <v>90</v>
      </c>
      <c r="K10" s="157"/>
    </row>
    <row r="11" spans="2:11" ht="12" customHeight="1">
      <c r="B11" s="155"/>
      <c r="C11" s="155" t="str">
        <f>CONCATENATE("(",C3," Entities)")</f>
        <v>(52 Entities)</v>
      </c>
      <c r="D11" s="157" t="s">
        <v>91</v>
      </c>
      <c r="E11" s="157"/>
      <c r="F11" s="155" t="str">
        <f>CONCATENATE("(",D3," Entities)")</f>
        <v>(52 Entities)</v>
      </c>
      <c r="G11" s="157" t="s">
        <v>91</v>
      </c>
      <c r="H11" s="157"/>
      <c r="I11" s="155" t="str">
        <f>CONCATENATE("(",E3," Entities)")</f>
        <v>(0 Entities)</v>
      </c>
      <c r="J11" s="157" t="s">
        <v>91</v>
      </c>
      <c r="K11" s="157"/>
    </row>
    <row r="12" spans="2:11" ht="16.5" customHeight="1">
      <c r="B12" s="158"/>
      <c r="C12" s="158" t="s">
        <v>92</v>
      </c>
      <c r="D12" s="159" t="s">
        <v>93</v>
      </c>
      <c r="E12" s="159" t="s">
        <v>94</v>
      </c>
      <c r="F12" s="158" t="s">
        <v>92</v>
      </c>
      <c r="G12" s="159" t="s">
        <v>93</v>
      </c>
      <c r="H12" s="159" t="s">
        <v>94</v>
      </c>
      <c r="I12" s="158" t="s">
        <v>92</v>
      </c>
      <c r="J12" s="159" t="s">
        <v>93</v>
      </c>
      <c r="K12" s="159" t="s">
        <v>94</v>
      </c>
    </row>
    <row r="13" spans="2:11" ht="7.5" customHeight="1" hidden="1">
      <c r="B13" s="39" t="s">
        <v>95</v>
      </c>
      <c r="C13" s="39" t="s">
        <v>96</v>
      </c>
      <c r="D13" s="39" t="s">
        <v>97</v>
      </c>
      <c r="E13" s="39" t="s">
        <v>98</v>
      </c>
      <c r="F13" s="39" t="s">
        <v>99</v>
      </c>
      <c r="G13" s="39" t="s">
        <v>100</v>
      </c>
      <c r="H13" s="39" t="s">
        <v>101</v>
      </c>
      <c r="I13" s="39" t="s">
        <v>102</v>
      </c>
      <c r="J13" s="39" t="s">
        <v>103</v>
      </c>
      <c r="K13" s="39" t="s">
        <v>104</v>
      </c>
    </row>
    <row r="14" spans="2:11" ht="7.5" customHeight="1" hidden="1">
      <c r="B14" s="40"/>
      <c r="C14" s="40">
        <v>0</v>
      </c>
      <c r="D14" s="41">
        <v>0</v>
      </c>
      <c r="E14" s="41">
        <v>0</v>
      </c>
      <c r="F14" s="40">
        <v>0</v>
      </c>
      <c r="G14" s="41">
        <v>0</v>
      </c>
      <c r="H14" s="41">
        <v>0</v>
      </c>
      <c r="I14" s="40">
        <v>0</v>
      </c>
      <c r="J14" s="41">
        <v>0</v>
      </c>
      <c r="K14" s="41">
        <v>0</v>
      </c>
    </row>
    <row r="15" spans="2:11" ht="9" customHeight="1">
      <c r="B15" s="58" t="s">
        <v>105</v>
      </c>
      <c r="C15" s="49">
        <v>229297679</v>
      </c>
      <c r="D15" s="49">
        <v>229297679</v>
      </c>
      <c r="E15" s="62">
        <v>2.5</v>
      </c>
      <c r="F15" s="49">
        <v>213671828</v>
      </c>
      <c r="G15" s="49">
        <v>442969507</v>
      </c>
      <c r="H15" s="62">
        <v>2.6</v>
      </c>
      <c r="I15" s="49">
        <v>0</v>
      </c>
      <c r="J15" s="49">
        <v>0</v>
      </c>
      <c r="K15" s="62">
        <v>0</v>
      </c>
    </row>
    <row r="16" spans="2:11" ht="9" customHeight="1">
      <c r="B16" s="53" t="s">
        <v>106</v>
      </c>
      <c r="C16" s="50">
        <v>21437387</v>
      </c>
      <c r="D16" s="50">
        <v>21437387</v>
      </c>
      <c r="E16" s="63">
        <v>1.7</v>
      </c>
      <c r="F16" s="50">
        <v>20127505</v>
      </c>
      <c r="G16" s="50">
        <v>41564892</v>
      </c>
      <c r="H16" s="63">
        <v>0.9</v>
      </c>
      <c r="I16" s="50">
        <v>0</v>
      </c>
      <c r="J16" s="50">
        <v>0</v>
      </c>
      <c r="K16" s="63">
        <v>0</v>
      </c>
    </row>
    <row r="17" spans="2:11" ht="9" customHeight="1">
      <c r="B17" s="53" t="s">
        <v>107</v>
      </c>
      <c r="C17" s="51">
        <v>246418207</v>
      </c>
      <c r="D17" s="51">
        <v>246418207</v>
      </c>
      <c r="E17" s="64">
        <v>1.3</v>
      </c>
      <c r="F17" s="51">
        <v>230941306</v>
      </c>
      <c r="G17" s="51">
        <v>477359513</v>
      </c>
      <c r="H17" s="64">
        <v>0.1</v>
      </c>
      <c r="I17" s="51">
        <v>0</v>
      </c>
      <c r="J17" s="51">
        <v>0</v>
      </c>
      <c r="K17" s="64">
        <v>0</v>
      </c>
    </row>
    <row r="18" spans="2:11" ht="9" customHeight="1">
      <c r="B18" s="53" t="s">
        <v>108</v>
      </c>
      <c r="C18" s="51">
        <v>120474456</v>
      </c>
      <c r="D18" s="51">
        <v>120474456</v>
      </c>
      <c r="E18" s="64">
        <v>1.7</v>
      </c>
      <c r="F18" s="51">
        <v>110801267</v>
      </c>
      <c r="G18" s="51">
        <v>231275723</v>
      </c>
      <c r="H18" s="64">
        <v>3</v>
      </c>
      <c r="I18" s="51">
        <v>0</v>
      </c>
      <c r="J18" s="51">
        <v>0</v>
      </c>
      <c r="K18" s="64">
        <v>0</v>
      </c>
    </row>
    <row r="19" spans="2:11" ht="9" customHeight="1">
      <c r="B19" s="53" t="s">
        <v>109</v>
      </c>
      <c r="C19" s="51">
        <v>1232542126</v>
      </c>
      <c r="D19" s="51">
        <v>1232542126</v>
      </c>
      <c r="E19" s="64">
        <v>-0.4</v>
      </c>
      <c r="F19" s="51">
        <v>1148360099</v>
      </c>
      <c r="G19" s="51">
        <v>2380902225</v>
      </c>
      <c r="H19" s="64">
        <v>-1.7</v>
      </c>
      <c r="I19" s="51">
        <v>0</v>
      </c>
      <c r="J19" s="51">
        <v>0</v>
      </c>
      <c r="K19" s="64">
        <v>0</v>
      </c>
    </row>
    <row r="20" spans="2:11" ht="9" customHeight="1">
      <c r="B20" s="53" t="s">
        <v>110</v>
      </c>
      <c r="C20" s="51">
        <v>193851180</v>
      </c>
      <c r="D20" s="51">
        <v>193851180</v>
      </c>
      <c r="E20" s="64">
        <v>0.9</v>
      </c>
      <c r="F20" s="51">
        <v>181752480</v>
      </c>
      <c r="G20" s="51">
        <v>375603660</v>
      </c>
      <c r="H20" s="64">
        <v>2.8</v>
      </c>
      <c r="I20" s="51">
        <v>0</v>
      </c>
      <c r="J20" s="51">
        <v>0</v>
      </c>
      <c r="K20" s="64">
        <v>0</v>
      </c>
    </row>
    <row r="21" spans="2:11" ht="9" customHeight="1">
      <c r="B21" s="53" t="s">
        <v>111</v>
      </c>
      <c r="C21" s="50">
        <v>121688150</v>
      </c>
      <c r="D21" s="50">
        <v>121688150</v>
      </c>
      <c r="E21" s="63">
        <v>1.4</v>
      </c>
      <c r="F21" s="50">
        <v>111394954</v>
      </c>
      <c r="G21" s="50">
        <v>233083104</v>
      </c>
      <c r="H21" s="63">
        <v>1.3</v>
      </c>
      <c r="I21" s="50">
        <v>0</v>
      </c>
      <c r="J21" s="50">
        <v>0</v>
      </c>
      <c r="K21" s="63">
        <v>0</v>
      </c>
    </row>
    <row r="22" spans="2:11" ht="9" customHeight="1">
      <c r="B22" s="53" t="s">
        <v>112</v>
      </c>
      <c r="C22" s="51">
        <v>42695605</v>
      </c>
      <c r="D22" s="51">
        <v>42695605</v>
      </c>
      <c r="E22" s="64">
        <v>11.3</v>
      </c>
      <c r="F22" s="51">
        <v>38490906</v>
      </c>
      <c r="G22" s="51">
        <v>81186511</v>
      </c>
      <c r="H22" s="64">
        <v>7.9</v>
      </c>
      <c r="I22" s="51">
        <v>0</v>
      </c>
      <c r="J22" s="51">
        <v>0</v>
      </c>
      <c r="K22" s="64">
        <v>0</v>
      </c>
    </row>
    <row r="23" spans="2:11" ht="9" customHeight="1">
      <c r="B23" s="53" t="s">
        <v>113</v>
      </c>
      <c r="C23" s="50">
        <v>13695764</v>
      </c>
      <c r="D23" s="50">
        <v>13695764</v>
      </c>
      <c r="E23" s="63">
        <v>18.8</v>
      </c>
      <c r="F23" s="50">
        <v>7908566</v>
      </c>
      <c r="G23" s="50">
        <v>21604330</v>
      </c>
      <c r="H23" s="63">
        <v>11.4</v>
      </c>
      <c r="I23" s="50">
        <v>0</v>
      </c>
      <c r="J23" s="50">
        <v>0</v>
      </c>
      <c r="K23" s="63">
        <v>0</v>
      </c>
    </row>
    <row r="24" spans="2:11" ht="9" customHeight="1">
      <c r="B24" s="53" t="s">
        <v>114</v>
      </c>
      <c r="C24" s="51">
        <v>781304463</v>
      </c>
      <c r="D24" s="51">
        <v>781304463</v>
      </c>
      <c r="E24" s="64">
        <v>-0.3</v>
      </c>
      <c r="F24" s="51">
        <v>777787704</v>
      </c>
      <c r="G24" s="51">
        <v>1559092167</v>
      </c>
      <c r="H24" s="64">
        <v>1.1</v>
      </c>
      <c r="I24" s="51">
        <v>0</v>
      </c>
      <c r="J24" s="51">
        <v>0</v>
      </c>
      <c r="K24" s="64">
        <v>0</v>
      </c>
    </row>
    <row r="25" spans="2:11" ht="9" customHeight="1">
      <c r="B25" s="53" t="s">
        <v>115</v>
      </c>
      <c r="C25" s="51">
        <v>399282279</v>
      </c>
      <c r="D25" s="51">
        <v>399282279</v>
      </c>
      <c r="E25" s="64">
        <v>1.1</v>
      </c>
      <c r="F25" s="51">
        <v>371097913</v>
      </c>
      <c r="G25" s="51">
        <v>770380192</v>
      </c>
      <c r="H25" s="64">
        <v>-0.6</v>
      </c>
      <c r="I25" s="51">
        <v>0</v>
      </c>
      <c r="J25" s="51">
        <v>0</v>
      </c>
      <c r="K25" s="64">
        <v>0</v>
      </c>
    </row>
    <row r="26" spans="2:11" ht="9" customHeight="1">
      <c r="B26" s="53" t="s">
        <v>116</v>
      </c>
      <c r="C26" s="51">
        <v>39117342</v>
      </c>
      <c r="D26" s="51">
        <v>39117342</v>
      </c>
      <c r="E26" s="64">
        <v>0.4</v>
      </c>
      <c r="F26" s="51">
        <v>35689654</v>
      </c>
      <c r="G26" s="51">
        <v>74806996</v>
      </c>
      <c r="H26" s="64">
        <v>0.8</v>
      </c>
      <c r="I26" s="51">
        <v>0</v>
      </c>
      <c r="J26" s="51">
        <v>0</v>
      </c>
      <c r="K26" s="64">
        <v>0</v>
      </c>
    </row>
    <row r="27" spans="2:11" ht="9" customHeight="1">
      <c r="B27" s="53" t="s">
        <v>117</v>
      </c>
      <c r="C27" s="51">
        <v>76842114</v>
      </c>
      <c r="D27" s="51">
        <v>76842114</v>
      </c>
      <c r="E27" s="64">
        <v>23.8</v>
      </c>
      <c r="F27" s="51">
        <v>60837337</v>
      </c>
      <c r="G27" s="51">
        <v>137679451</v>
      </c>
      <c r="H27" s="64">
        <v>8.7</v>
      </c>
      <c r="I27" s="51">
        <v>0</v>
      </c>
      <c r="J27" s="51">
        <v>0</v>
      </c>
      <c r="K27" s="64">
        <v>0</v>
      </c>
    </row>
    <row r="28" spans="2:11" ht="9" customHeight="1">
      <c r="B28" s="53" t="s">
        <v>118</v>
      </c>
      <c r="C28" s="51">
        <v>401761669</v>
      </c>
      <c r="D28" s="51">
        <v>401761669</v>
      </c>
      <c r="E28" s="64">
        <v>0.4</v>
      </c>
      <c r="F28" s="51">
        <v>358146178</v>
      </c>
      <c r="G28" s="51">
        <v>759907847</v>
      </c>
      <c r="H28" s="64">
        <v>-0.2</v>
      </c>
      <c r="I28" s="51">
        <v>0</v>
      </c>
      <c r="J28" s="51">
        <v>0</v>
      </c>
      <c r="K28" s="64">
        <v>0</v>
      </c>
    </row>
    <row r="29" spans="2:11" ht="9" customHeight="1">
      <c r="B29" s="53" t="s">
        <v>119</v>
      </c>
      <c r="C29" s="51">
        <v>242217908</v>
      </c>
      <c r="D29" s="51">
        <v>242217908</v>
      </c>
      <c r="E29" s="64">
        <v>-2.6</v>
      </c>
      <c r="F29" s="51">
        <v>229650755</v>
      </c>
      <c r="G29" s="51">
        <v>471868663</v>
      </c>
      <c r="H29" s="64">
        <v>-2</v>
      </c>
      <c r="I29" s="51">
        <v>0</v>
      </c>
      <c r="J29" s="51">
        <v>0</v>
      </c>
      <c r="K29" s="64">
        <v>0</v>
      </c>
    </row>
    <row r="30" spans="2:11" ht="9" customHeight="1">
      <c r="B30" s="53" t="s">
        <v>120</v>
      </c>
      <c r="C30" s="51">
        <v>127392203</v>
      </c>
      <c r="D30" s="51">
        <v>127392203</v>
      </c>
      <c r="E30" s="64">
        <v>-4.5</v>
      </c>
      <c r="F30" s="51">
        <v>117929170</v>
      </c>
      <c r="G30" s="51">
        <v>245321373</v>
      </c>
      <c r="H30" s="64">
        <v>-2.5</v>
      </c>
      <c r="I30" s="51">
        <v>0</v>
      </c>
      <c r="J30" s="51">
        <v>0</v>
      </c>
      <c r="K30" s="64">
        <v>0</v>
      </c>
    </row>
    <row r="31" spans="2:11" ht="9" customHeight="1">
      <c r="B31" s="53" t="s">
        <v>121</v>
      </c>
      <c r="C31" s="51">
        <v>105247836</v>
      </c>
      <c r="D31" s="51">
        <v>105247836</v>
      </c>
      <c r="E31" s="64">
        <v>1.2</v>
      </c>
      <c r="F31" s="51">
        <v>77151961</v>
      </c>
      <c r="G31" s="51">
        <v>182399797</v>
      </c>
      <c r="H31" s="64">
        <v>-9.7</v>
      </c>
      <c r="I31" s="51">
        <v>0</v>
      </c>
      <c r="J31" s="51">
        <v>0</v>
      </c>
      <c r="K31" s="64">
        <v>0</v>
      </c>
    </row>
    <row r="32" spans="2:11" ht="9" customHeight="1">
      <c r="B32" s="53" t="s">
        <v>122</v>
      </c>
      <c r="C32" s="51">
        <v>173670786</v>
      </c>
      <c r="D32" s="51">
        <v>173670786</v>
      </c>
      <c r="E32" s="64">
        <v>2.8</v>
      </c>
      <c r="F32" s="51">
        <v>162013163</v>
      </c>
      <c r="G32" s="51">
        <v>335683949</v>
      </c>
      <c r="H32" s="64">
        <v>1.6</v>
      </c>
      <c r="I32" s="51">
        <v>0</v>
      </c>
      <c r="J32" s="51">
        <v>0</v>
      </c>
      <c r="K32" s="64">
        <v>0</v>
      </c>
    </row>
    <row r="33" spans="2:11" ht="9" customHeight="1">
      <c r="B33" s="53" t="s">
        <v>123</v>
      </c>
      <c r="C33" s="51">
        <v>188812511</v>
      </c>
      <c r="D33" s="51">
        <v>188812511</v>
      </c>
      <c r="E33" s="64">
        <v>4.5</v>
      </c>
      <c r="F33" s="51">
        <v>182608261</v>
      </c>
      <c r="G33" s="51">
        <v>371420772</v>
      </c>
      <c r="H33" s="64">
        <v>6.2</v>
      </c>
      <c r="I33" s="51">
        <v>0</v>
      </c>
      <c r="J33" s="51">
        <v>0</v>
      </c>
      <c r="K33" s="64">
        <v>0</v>
      </c>
    </row>
    <row r="34" spans="2:11" ht="9" customHeight="1">
      <c r="B34" s="53" t="s">
        <v>124</v>
      </c>
      <c r="C34" s="51">
        <v>110140648</v>
      </c>
      <c r="D34" s="51">
        <v>110140648</v>
      </c>
      <c r="E34" s="64">
        <v>108.9</v>
      </c>
      <c r="F34" s="51">
        <v>55065429</v>
      </c>
      <c r="G34" s="51">
        <v>165206077</v>
      </c>
      <c r="H34" s="64">
        <v>52.4</v>
      </c>
      <c r="I34" s="51">
        <v>0</v>
      </c>
      <c r="J34" s="51">
        <v>0</v>
      </c>
      <c r="K34" s="64">
        <v>0</v>
      </c>
    </row>
    <row r="35" spans="2:11" ht="9" customHeight="1">
      <c r="B35" s="53" t="s">
        <v>125</v>
      </c>
      <c r="C35" s="51">
        <v>210905338</v>
      </c>
      <c r="D35" s="51">
        <v>210905338</v>
      </c>
      <c r="E35" s="64">
        <v>-0.2</v>
      </c>
      <c r="F35" s="51">
        <v>199984479</v>
      </c>
      <c r="G35" s="51">
        <v>410889817</v>
      </c>
      <c r="H35" s="64">
        <v>1</v>
      </c>
      <c r="I35" s="51">
        <v>0</v>
      </c>
      <c r="J35" s="51">
        <v>0</v>
      </c>
      <c r="K35" s="64">
        <v>0</v>
      </c>
    </row>
    <row r="36" spans="2:11" ht="9" customHeight="1">
      <c r="B36" s="53" t="s">
        <v>126</v>
      </c>
      <c r="C36" s="51">
        <v>225632067</v>
      </c>
      <c r="D36" s="51">
        <v>225632067</v>
      </c>
      <c r="E36" s="64">
        <v>4.8</v>
      </c>
      <c r="F36" s="51">
        <v>206151001</v>
      </c>
      <c r="G36" s="51">
        <v>431783068</v>
      </c>
      <c r="H36" s="64">
        <v>-0.1</v>
      </c>
      <c r="I36" s="51">
        <v>0</v>
      </c>
      <c r="J36" s="51">
        <v>0</v>
      </c>
      <c r="K36" s="64">
        <v>0</v>
      </c>
    </row>
    <row r="37" spans="2:11" ht="9" customHeight="1">
      <c r="B37" s="53" t="s">
        <v>127</v>
      </c>
      <c r="C37" s="51">
        <v>287429672</v>
      </c>
      <c r="D37" s="51">
        <v>287429672</v>
      </c>
      <c r="E37" s="64">
        <v>-26.2</v>
      </c>
      <c r="F37" s="51">
        <v>437007850</v>
      </c>
      <c r="G37" s="51">
        <v>724437522</v>
      </c>
      <c r="H37" s="64">
        <v>-2.6</v>
      </c>
      <c r="I37" s="51">
        <v>0</v>
      </c>
      <c r="J37" s="51">
        <v>0</v>
      </c>
      <c r="K37" s="64">
        <v>0</v>
      </c>
    </row>
    <row r="38" spans="2:11" ht="9" customHeight="1">
      <c r="B38" s="53" t="s">
        <v>128</v>
      </c>
      <c r="C38" s="51">
        <v>220178413</v>
      </c>
      <c r="D38" s="51">
        <v>220178413</v>
      </c>
      <c r="E38" s="64">
        <v>1.2</v>
      </c>
      <c r="F38" s="51">
        <v>211398904</v>
      </c>
      <c r="G38" s="51">
        <v>431577317</v>
      </c>
      <c r="H38" s="64">
        <v>3.3</v>
      </c>
      <c r="I38" s="51">
        <v>0</v>
      </c>
      <c r="J38" s="51">
        <v>0</v>
      </c>
      <c r="K38" s="64">
        <v>0</v>
      </c>
    </row>
    <row r="39" spans="2:11" ht="9" customHeight="1">
      <c r="B39" s="53" t="s">
        <v>129</v>
      </c>
      <c r="C39" s="51">
        <v>143909676</v>
      </c>
      <c r="D39" s="51">
        <v>143909676</v>
      </c>
      <c r="E39" s="64">
        <v>0</v>
      </c>
      <c r="F39" s="51">
        <v>131358487</v>
      </c>
      <c r="G39" s="51">
        <v>275268163</v>
      </c>
      <c r="H39" s="64">
        <v>1.3</v>
      </c>
      <c r="I39" s="51">
        <v>0</v>
      </c>
      <c r="J39" s="51">
        <v>0</v>
      </c>
      <c r="K39" s="64">
        <v>0</v>
      </c>
    </row>
    <row r="40" spans="2:11" ht="9" customHeight="1">
      <c r="B40" s="53" t="s">
        <v>130</v>
      </c>
      <c r="C40" s="51">
        <v>244185568</v>
      </c>
      <c r="D40" s="51">
        <v>244185568</v>
      </c>
      <c r="E40" s="64">
        <v>-2.1</v>
      </c>
      <c r="F40" s="51">
        <v>224082375</v>
      </c>
      <c r="G40" s="51">
        <v>468267943</v>
      </c>
      <c r="H40" s="64">
        <v>-2.3</v>
      </c>
      <c r="I40" s="51">
        <v>0</v>
      </c>
      <c r="J40" s="51">
        <v>0</v>
      </c>
      <c r="K40" s="64">
        <v>0</v>
      </c>
    </row>
    <row r="41" spans="2:11" ht="9" customHeight="1">
      <c r="B41" s="53" t="s">
        <v>131</v>
      </c>
      <c r="C41" s="51">
        <v>39791173</v>
      </c>
      <c r="D41" s="51">
        <v>39791173</v>
      </c>
      <c r="E41" s="64">
        <v>2.6</v>
      </c>
      <c r="F41" s="51">
        <v>36760945</v>
      </c>
      <c r="G41" s="51">
        <v>76552118</v>
      </c>
      <c r="H41" s="64">
        <v>3.8</v>
      </c>
      <c r="I41" s="51">
        <v>0</v>
      </c>
      <c r="J41" s="51">
        <v>0</v>
      </c>
      <c r="K41" s="64">
        <v>0</v>
      </c>
    </row>
    <row r="42" spans="2:11" ht="9" customHeight="1">
      <c r="B42" s="53" t="s">
        <v>132</v>
      </c>
      <c r="C42" s="51">
        <v>70949138</v>
      </c>
      <c r="D42" s="51">
        <v>70949138</v>
      </c>
      <c r="E42" s="64">
        <v>2.5</v>
      </c>
      <c r="F42" s="51">
        <v>64651694</v>
      </c>
      <c r="G42" s="51">
        <v>135600832</v>
      </c>
      <c r="H42" s="64">
        <v>1.3</v>
      </c>
      <c r="I42" s="51">
        <v>0</v>
      </c>
      <c r="J42" s="51">
        <v>0</v>
      </c>
      <c r="K42" s="64">
        <v>0</v>
      </c>
    </row>
    <row r="43" spans="2:11" ht="9" customHeight="1">
      <c r="B43" s="53" t="s">
        <v>133</v>
      </c>
      <c r="C43" s="51">
        <v>99456858</v>
      </c>
      <c r="D43" s="51">
        <v>99456858</v>
      </c>
      <c r="E43" s="64">
        <v>3.3</v>
      </c>
      <c r="F43" s="51">
        <v>89122594</v>
      </c>
      <c r="G43" s="51">
        <v>188579452</v>
      </c>
      <c r="H43" s="64">
        <v>0.5</v>
      </c>
      <c r="I43" s="51">
        <v>0</v>
      </c>
      <c r="J43" s="51">
        <v>0</v>
      </c>
      <c r="K43" s="64">
        <v>0</v>
      </c>
    </row>
    <row r="44" spans="2:11" ht="9" customHeight="1">
      <c r="B44" s="53" t="s">
        <v>134</v>
      </c>
      <c r="C44" s="51">
        <v>60014042</v>
      </c>
      <c r="D44" s="51">
        <v>60014042</v>
      </c>
      <c r="E44" s="64">
        <v>1.8</v>
      </c>
      <c r="F44" s="51">
        <v>54894053</v>
      </c>
      <c r="G44" s="51">
        <v>114908095</v>
      </c>
      <c r="H44" s="64">
        <v>2.4</v>
      </c>
      <c r="I44" s="51">
        <v>0</v>
      </c>
      <c r="J44" s="51">
        <v>0</v>
      </c>
      <c r="K44" s="64">
        <v>0</v>
      </c>
    </row>
    <row r="45" spans="2:11" ht="9" customHeight="1">
      <c r="B45" s="53" t="s">
        <v>135</v>
      </c>
      <c r="C45" s="51">
        <v>320832078</v>
      </c>
      <c r="D45" s="51">
        <v>320832078</v>
      </c>
      <c r="E45" s="64">
        <v>3.2</v>
      </c>
      <c r="F45" s="51">
        <v>285835210</v>
      </c>
      <c r="G45" s="51">
        <v>606667288</v>
      </c>
      <c r="H45" s="64">
        <v>1.6</v>
      </c>
      <c r="I45" s="51">
        <v>0</v>
      </c>
      <c r="J45" s="51">
        <v>0</v>
      </c>
      <c r="K45" s="64">
        <v>0</v>
      </c>
    </row>
    <row r="46" spans="2:11" ht="9" customHeight="1">
      <c r="B46" s="53" t="s">
        <v>136</v>
      </c>
      <c r="C46" s="51">
        <v>81555198</v>
      </c>
      <c r="D46" s="51">
        <v>81555198</v>
      </c>
      <c r="E46" s="64">
        <v>0.5</v>
      </c>
      <c r="F46" s="51">
        <v>78913597</v>
      </c>
      <c r="G46" s="51">
        <v>160468795</v>
      </c>
      <c r="H46" s="64">
        <v>3.1</v>
      </c>
      <c r="I46" s="51">
        <v>0</v>
      </c>
      <c r="J46" s="51">
        <v>0</v>
      </c>
      <c r="K46" s="64">
        <v>0</v>
      </c>
    </row>
    <row r="47" spans="2:11" ht="9" customHeight="1">
      <c r="B47" s="53" t="s">
        <v>137</v>
      </c>
      <c r="C47" s="51">
        <v>516873028</v>
      </c>
      <c r="D47" s="51">
        <v>516873028</v>
      </c>
      <c r="E47" s="64">
        <v>2.8</v>
      </c>
      <c r="F47" s="51">
        <v>441285055</v>
      </c>
      <c r="G47" s="51">
        <v>958158083</v>
      </c>
      <c r="H47" s="64">
        <v>4</v>
      </c>
      <c r="I47" s="51">
        <v>0</v>
      </c>
      <c r="J47" s="51">
        <v>0</v>
      </c>
      <c r="K47" s="64">
        <v>0</v>
      </c>
    </row>
    <row r="48" spans="2:11" ht="9" customHeight="1">
      <c r="B48" s="53" t="s">
        <v>138</v>
      </c>
      <c r="C48" s="51">
        <v>404673634</v>
      </c>
      <c r="D48" s="51">
        <v>404673634</v>
      </c>
      <c r="E48" s="64">
        <v>11.1</v>
      </c>
      <c r="F48" s="51">
        <v>371178695</v>
      </c>
      <c r="G48" s="51">
        <v>775852329</v>
      </c>
      <c r="H48" s="64">
        <v>7.9</v>
      </c>
      <c r="I48" s="51">
        <v>0</v>
      </c>
      <c r="J48" s="51">
        <v>0</v>
      </c>
      <c r="K48" s="64">
        <v>0</v>
      </c>
    </row>
    <row r="49" spans="2:11" ht="9" customHeight="1">
      <c r="B49" s="53" t="s">
        <v>139</v>
      </c>
      <c r="C49" s="51">
        <v>35985855</v>
      </c>
      <c r="D49" s="51">
        <v>35985855</v>
      </c>
      <c r="E49" s="64">
        <v>3.6</v>
      </c>
      <c r="F49" s="51">
        <v>32976538</v>
      </c>
      <c r="G49" s="51">
        <v>68962393</v>
      </c>
      <c r="H49" s="64">
        <v>1.9</v>
      </c>
      <c r="I49" s="51">
        <v>0</v>
      </c>
      <c r="J49" s="51">
        <v>0</v>
      </c>
      <c r="K49" s="64">
        <v>0</v>
      </c>
    </row>
    <row r="50" spans="2:11" ht="9" customHeight="1">
      <c r="B50" s="53" t="s">
        <v>140</v>
      </c>
      <c r="C50" s="51">
        <v>387500811</v>
      </c>
      <c r="D50" s="51">
        <v>387500811</v>
      </c>
      <c r="E50" s="64">
        <v>-3.7</v>
      </c>
      <c r="F50" s="51">
        <v>373472320</v>
      </c>
      <c r="G50" s="51">
        <v>760973131</v>
      </c>
      <c r="H50" s="64">
        <v>-2.6</v>
      </c>
      <c r="I50" s="51">
        <v>0</v>
      </c>
      <c r="J50" s="51">
        <v>0</v>
      </c>
      <c r="K50" s="64">
        <v>0</v>
      </c>
    </row>
    <row r="51" spans="2:11" ht="9" customHeight="1">
      <c r="B51" s="53" t="s">
        <v>141</v>
      </c>
      <c r="C51" s="51">
        <v>135395917</v>
      </c>
      <c r="D51" s="51">
        <v>135395917</v>
      </c>
      <c r="E51" s="64">
        <v>5.3</v>
      </c>
      <c r="F51" s="51">
        <v>162953275</v>
      </c>
      <c r="G51" s="51">
        <v>298349192</v>
      </c>
      <c r="H51" s="64">
        <v>-2.8</v>
      </c>
      <c r="I51" s="51">
        <v>0</v>
      </c>
      <c r="J51" s="51">
        <v>0</v>
      </c>
      <c r="K51" s="64">
        <v>0</v>
      </c>
    </row>
    <row r="52" spans="2:11" ht="9" customHeight="1">
      <c r="B52" s="53" t="s">
        <v>142</v>
      </c>
      <c r="C52" s="51">
        <v>125886970</v>
      </c>
      <c r="D52" s="51">
        <v>125886970</v>
      </c>
      <c r="E52" s="64">
        <v>1.1</v>
      </c>
      <c r="F52" s="51">
        <v>101828793</v>
      </c>
      <c r="G52" s="51">
        <v>227715763</v>
      </c>
      <c r="H52" s="64">
        <v>-5.4</v>
      </c>
      <c r="I52" s="51">
        <v>0</v>
      </c>
      <c r="J52" s="51">
        <v>0</v>
      </c>
      <c r="K52" s="64">
        <v>0</v>
      </c>
    </row>
    <row r="53" spans="2:11" ht="9" customHeight="1">
      <c r="B53" s="53" t="s">
        <v>143</v>
      </c>
      <c r="C53" s="51">
        <v>390217069</v>
      </c>
      <c r="D53" s="51">
        <v>390217069</v>
      </c>
      <c r="E53" s="64">
        <v>0.3</v>
      </c>
      <c r="F53" s="51">
        <v>352496423</v>
      </c>
      <c r="G53" s="51">
        <v>742713492</v>
      </c>
      <c r="H53" s="64">
        <v>-0.4</v>
      </c>
      <c r="I53" s="51">
        <v>0</v>
      </c>
      <c r="J53" s="51">
        <v>0</v>
      </c>
      <c r="K53" s="64">
        <v>0</v>
      </c>
    </row>
    <row r="54" spans="2:11" ht="9" customHeight="1">
      <c r="B54" s="53" t="s">
        <v>144</v>
      </c>
      <c r="C54" s="51">
        <v>30574138</v>
      </c>
      <c r="D54" s="51">
        <v>30574138</v>
      </c>
      <c r="E54" s="64">
        <v>-13.9</v>
      </c>
      <c r="F54" s="51">
        <v>29124361</v>
      </c>
      <c r="G54" s="51">
        <v>59698499</v>
      </c>
      <c r="H54" s="64">
        <v>-9</v>
      </c>
      <c r="I54" s="51">
        <v>0</v>
      </c>
      <c r="J54" s="51">
        <v>0</v>
      </c>
      <c r="K54" s="64">
        <v>0</v>
      </c>
    </row>
    <row r="55" spans="2:11" ht="9" customHeight="1">
      <c r="B55" s="53" t="s">
        <v>145</v>
      </c>
      <c r="C55" s="51">
        <v>227255999</v>
      </c>
      <c r="D55" s="51">
        <v>227255999</v>
      </c>
      <c r="E55" s="64">
        <v>8.2</v>
      </c>
      <c r="F55" s="51">
        <v>212208590</v>
      </c>
      <c r="G55" s="51">
        <v>439464589</v>
      </c>
      <c r="H55" s="64">
        <v>4.5</v>
      </c>
      <c r="I55" s="51">
        <v>0</v>
      </c>
      <c r="J55" s="51">
        <v>0</v>
      </c>
      <c r="K55" s="64">
        <v>0</v>
      </c>
    </row>
    <row r="56" spans="2:11" ht="9" customHeight="1">
      <c r="B56" s="53" t="s">
        <v>146</v>
      </c>
      <c r="C56" s="51">
        <v>32776122</v>
      </c>
      <c r="D56" s="51">
        <v>32776122</v>
      </c>
      <c r="E56" s="64">
        <v>-16.9</v>
      </c>
      <c r="F56" s="51">
        <v>37581970</v>
      </c>
      <c r="G56" s="51">
        <v>70358092</v>
      </c>
      <c r="H56" s="64">
        <v>-7.9</v>
      </c>
      <c r="I56" s="51">
        <v>0</v>
      </c>
      <c r="J56" s="51">
        <v>0</v>
      </c>
      <c r="K56" s="64">
        <v>0</v>
      </c>
    </row>
    <row r="57" spans="2:11" ht="9" customHeight="1">
      <c r="B57" s="53" t="s">
        <v>147</v>
      </c>
      <c r="C57" s="51">
        <v>264372523</v>
      </c>
      <c r="D57" s="51">
        <v>264372523</v>
      </c>
      <c r="E57" s="64">
        <v>6.5</v>
      </c>
      <c r="F57" s="51">
        <v>230222531</v>
      </c>
      <c r="G57" s="51">
        <v>494595054</v>
      </c>
      <c r="H57" s="64">
        <v>0.4</v>
      </c>
      <c r="I57" s="51">
        <v>0</v>
      </c>
      <c r="J57" s="51">
        <v>0</v>
      </c>
      <c r="K57" s="64">
        <v>0</v>
      </c>
    </row>
    <row r="58" spans="2:11" ht="9" customHeight="1">
      <c r="B58" s="53" t="s">
        <v>148</v>
      </c>
      <c r="C58" s="51">
        <v>1205901285</v>
      </c>
      <c r="D58" s="51">
        <v>1205901285</v>
      </c>
      <c r="E58" s="64">
        <v>5.5</v>
      </c>
      <c r="F58" s="51">
        <v>1127435690</v>
      </c>
      <c r="G58" s="51">
        <v>2333336975</v>
      </c>
      <c r="H58" s="64">
        <v>5.2</v>
      </c>
      <c r="I58" s="51">
        <v>0</v>
      </c>
      <c r="J58" s="51">
        <v>0</v>
      </c>
      <c r="K58" s="64">
        <v>0</v>
      </c>
    </row>
    <row r="59" spans="2:11" ht="9" customHeight="1">
      <c r="B59" s="53" t="s">
        <v>149</v>
      </c>
      <c r="C59" s="51">
        <v>102597783</v>
      </c>
      <c r="D59" s="51">
        <v>102597783</v>
      </c>
      <c r="E59" s="64">
        <v>3.5</v>
      </c>
      <c r="F59" s="51">
        <v>93633196</v>
      </c>
      <c r="G59" s="51">
        <v>196230979</v>
      </c>
      <c r="H59" s="64">
        <v>3.4</v>
      </c>
      <c r="I59" s="51">
        <v>0</v>
      </c>
      <c r="J59" s="51">
        <v>0</v>
      </c>
      <c r="K59" s="64">
        <v>0</v>
      </c>
    </row>
    <row r="60" spans="2:11" ht="9" customHeight="1">
      <c r="B60" s="53" t="s">
        <v>150</v>
      </c>
      <c r="C60" s="51">
        <v>25594523</v>
      </c>
      <c r="D60" s="51">
        <v>25594523</v>
      </c>
      <c r="E60" s="64">
        <v>-1.7</v>
      </c>
      <c r="F60" s="51">
        <v>23568360</v>
      </c>
      <c r="G60" s="51">
        <v>49162883</v>
      </c>
      <c r="H60" s="64">
        <v>-0.6</v>
      </c>
      <c r="I60" s="51">
        <v>0</v>
      </c>
      <c r="J60" s="51">
        <v>0</v>
      </c>
      <c r="K60" s="64">
        <v>0</v>
      </c>
    </row>
    <row r="61" spans="2:11" ht="9" customHeight="1">
      <c r="B61" s="53" t="s">
        <v>151</v>
      </c>
      <c r="C61" s="51">
        <v>419221806</v>
      </c>
      <c r="D61" s="51">
        <v>419221806</v>
      </c>
      <c r="E61" s="64">
        <v>20.5</v>
      </c>
      <c r="F61" s="51">
        <v>254129159</v>
      </c>
      <c r="G61" s="51">
        <v>673350965</v>
      </c>
      <c r="H61" s="64">
        <v>8.1</v>
      </c>
      <c r="I61" s="51">
        <v>0</v>
      </c>
      <c r="J61" s="51">
        <v>0</v>
      </c>
      <c r="K61" s="64">
        <v>0</v>
      </c>
    </row>
    <row r="62" spans="2:11" ht="9" customHeight="1">
      <c r="B62" s="53" t="s">
        <v>152</v>
      </c>
      <c r="C62" s="51">
        <v>196799447</v>
      </c>
      <c r="D62" s="51">
        <v>196799447</v>
      </c>
      <c r="E62" s="64">
        <v>-13.5</v>
      </c>
      <c r="F62" s="51">
        <v>217177900</v>
      </c>
      <c r="G62" s="51">
        <v>413977347</v>
      </c>
      <c r="H62" s="64">
        <v>-11.3</v>
      </c>
      <c r="I62" s="51">
        <v>0</v>
      </c>
      <c r="J62" s="51">
        <v>0</v>
      </c>
      <c r="K62" s="64">
        <v>0</v>
      </c>
    </row>
    <row r="63" spans="2:11" ht="9" customHeight="1">
      <c r="B63" s="53" t="s">
        <v>153</v>
      </c>
      <c r="C63" s="51">
        <v>56523698</v>
      </c>
      <c r="D63" s="51">
        <v>56523698</v>
      </c>
      <c r="E63" s="64">
        <v>-6.5</v>
      </c>
      <c r="F63" s="51">
        <v>64039476</v>
      </c>
      <c r="G63" s="51">
        <v>120563174</v>
      </c>
      <c r="H63" s="64">
        <v>-0.3</v>
      </c>
      <c r="I63" s="51">
        <v>0</v>
      </c>
      <c r="J63" s="51">
        <v>0</v>
      </c>
      <c r="K63" s="64">
        <v>0</v>
      </c>
    </row>
    <row r="64" spans="2:11" ht="9" customHeight="1">
      <c r="B64" s="53" t="s">
        <v>154</v>
      </c>
      <c r="C64" s="51">
        <v>196022741</v>
      </c>
      <c r="D64" s="51">
        <v>196022741</v>
      </c>
      <c r="E64" s="64">
        <v>-32.8</v>
      </c>
      <c r="F64" s="51">
        <v>143100352</v>
      </c>
      <c r="G64" s="51">
        <v>339123093</v>
      </c>
      <c r="H64" s="64">
        <v>-28.4</v>
      </c>
      <c r="I64" s="51">
        <v>0</v>
      </c>
      <c r="J64" s="51">
        <v>0</v>
      </c>
      <c r="K64" s="64">
        <v>0</v>
      </c>
    </row>
    <row r="65" spans="2:11" ht="9" customHeight="1" thickBot="1">
      <c r="B65" s="53" t="s">
        <v>155</v>
      </c>
      <c r="C65" s="51">
        <v>29912694</v>
      </c>
      <c r="D65" s="51">
        <v>29912694</v>
      </c>
      <c r="E65" s="64">
        <v>4.6</v>
      </c>
      <c r="F65" s="51">
        <v>24472866</v>
      </c>
      <c r="G65" s="51">
        <v>54385560</v>
      </c>
      <c r="H65" s="64">
        <v>1.8</v>
      </c>
      <c r="I65" s="51">
        <v>0</v>
      </c>
      <c r="J65" s="51">
        <v>0</v>
      </c>
      <c r="K65" s="64">
        <v>0</v>
      </c>
    </row>
    <row r="66" spans="2:11" ht="9" customHeight="1" thickTop="1">
      <c r="B66" s="59" t="s">
        <v>156</v>
      </c>
      <c r="C66" s="54">
        <v>11656815577</v>
      </c>
      <c r="D66" s="54">
        <v>11656815577</v>
      </c>
      <c r="E66" s="65">
        <v>0.8</v>
      </c>
      <c r="F66" s="54">
        <v>10804473175</v>
      </c>
      <c r="G66" s="54">
        <v>22461288752</v>
      </c>
      <c r="H66" s="65">
        <v>0.6</v>
      </c>
      <c r="I66" s="54">
        <v>0</v>
      </c>
      <c r="J66" s="54">
        <v>0</v>
      </c>
      <c r="K66" s="65">
        <v>0</v>
      </c>
    </row>
    <row r="67" spans="2:11" ht="9" customHeight="1" thickBot="1">
      <c r="B67" s="60" t="s">
        <v>157</v>
      </c>
      <c r="C67" s="55">
        <v>99532053</v>
      </c>
      <c r="D67" s="55">
        <v>99532053</v>
      </c>
      <c r="E67" s="66">
        <v>-4.2</v>
      </c>
      <c r="F67" s="55">
        <v>59850255</v>
      </c>
      <c r="G67" s="55">
        <v>159382308</v>
      </c>
      <c r="H67" s="66">
        <v>-21</v>
      </c>
      <c r="I67" s="55">
        <v>0</v>
      </c>
      <c r="J67" s="55">
        <v>0</v>
      </c>
      <c r="K67" s="66">
        <v>0</v>
      </c>
    </row>
    <row r="68" spans="2:11" ht="9" customHeight="1" thickTop="1">
      <c r="B68" s="61" t="s">
        <v>158</v>
      </c>
      <c r="C68" s="56">
        <v>11756347630</v>
      </c>
      <c r="D68" s="56">
        <v>11756347630</v>
      </c>
      <c r="E68" s="67">
        <v>0.8</v>
      </c>
      <c r="F68" s="56">
        <v>10864323430</v>
      </c>
      <c r="G68" s="56">
        <v>22620671060</v>
      </c>
      <c r="H68" s="67">
        <v>0.4</v>
      </c>
      <c r="I68" s="56">
        <v>0</v>
      </c>
      <c r="J68" s="56">
        <v>0</v>
      </c>
      <c r="K68" s="67">
        <v>0</v>
      </c>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162</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163</v>
      </c>
      <c r="D9" s="34" t="s">
        <v>87</v>
      </c>
      <c r="E9" s="34"/>
      <c r="F9" s="33" t="s">
        <v>164</v>
      </c>
      <c r="G9" s="34" t="s">
        <v>87</v>
      </c>
      <c r="H9" s="34"/>
      <c r="I9" s="33" t="s">
        <v>165</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35"/>
      <c r="C11" s="35" t="str">
        <f>CONCATENATE("(",C3," Entities)")</f>
        <v>( Entities)</v>
      </c>
      <c r="D11" s="36" t="s">
        <v>91</v>
      </c>
      <c r="E11" s="36"/>
      <c r="F11" s="35" t="str">
        <f>CONCATENATE("(",D3," Entities)")</f>
        <v>( Entities)</v>
      </c>
      <c r="G11" s="36" t="s">
        <v>91</v>
      </c>
      <c r="H11" s="36"/>
      <c r="I11" s="35" t="str">
        <f>CONCATENATE("(",E3," Entities)")</f>
        <v>( Entities)</v>
      </c>
      <c r="J11" s="36" t="s">
        <v>91</v>
      </c>
      <c r="K11" s="36"/>
    </row>
    <row r="12" spans="2:11" ht="16.5" customHeight="1">
      <c r="B12" s="37"/>
      <c r="C12" s="37" t="s">
        <v>92</v>
      </c>
      <c r="D12" s="38" t="s">
        <v>93</v>
      </c>
      <c r="E12" s="159" t="s">
        <v>94</v>
      </c>
      <c r="F12" s="37" t="s">
        <v>92</v>
      </c>
      <c r="G12" s="38" t="s">
        <v>93</v>
      </c>
      <c r="H12" s="159" t="s">
        <v>94</v>
      </c>
      <c r="I12" s="37" t="s">
        <v>92</v>
      </c>
      <c r="J12" s="38" t="s">
        <v>93</v>
      </c>
      <c r="K12" s="159" t="s">
        <v>94</v>
      </c>
    </row>
    <row r="13" spans="2:11" ht="12" hidden="1">
      <c r="B13" s="39" t="s">
        <v>95</v>
      </c>
      <c r="C13" s="39" t="s">
        <v>166</v>
      </c>
      <c r="D13" s="39" t="s">
        <v>167</v>
      </c>
      <c r="E13" s="39" t="s">
        <v>168</v>
      </c>
      <c r="F13" s="39" t="s">
        <v>169</v>
      </c>
      <c r="G13" s="39" t="s">
        <v>170</v>
      </c>
      <c r="H13" s="39" t="s">
        <v>171</v>
      </c>
      <c r="I13" s="39" t="s">
        <v>172</v>
      </c>
      <c r="J13" s="39" t="s">
        <v>173</v>
      </c>
      <c r="K13" s="39" t="s">
        <v>174</v>
      </c>
    </row>
    <row r="14" spans="2:11" ht="12"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2"/>
      <c r="D60" s="52"/>
      <c r="E60" s="68"/>
      <c r="F60" s="52"/>
      <c r="G60" s="52"/>
      <c r="H60" s="68"/>
      <c r="I60" s="52"/>
      <c r="J60" s="52"/>
      <c r="K60" s="68"/>
    </row>
    <row r="61" spans="2:11" ht="9" customHeight="1">
      <c r="B61" s="43" t="s">
        <v>151</v>
      </c>
      <c r="C61" s="52"/>
      <c r="D61" s="52"/>
      <c r="E61" s="68"/>
      <c r="F61" s="52"/>
      <c r="G61" s="52"/>
      <c r="H61" s="68"/>
      <c r="I61" s="52"/>
      <c r="J61" s="52"/>
      <c r="K61" s="68"/>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67"/>
      <c r="I68" s="56"/>
      <c r="J68" s="56"/>
      <c r="K68" s="67"/>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175</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ustomHeight="1">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176</v>
      </c>
      <c r="D9" s="34" t="s">
        <v>87</v>
      </c>
      <c r="E9" s="34"/>
      <c r="F9" s="33" t="s">
        <v>177</v>
      </c>
      <c r="G9" s="34" t="s">
        <v>87</v>
      </c>
      <c r="H9" s="34"/>
      <c r="I9" s="33" t="s">
        <v>178</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47"/>
      <c r="C11" s="47" t="str">
        <f>CONCATENATE("(",C3," Entities)")</f>
        <v>( Entities)</v>
      </c>
      <c r="D11" s="48" t="s">
        <v>91</v>
      </c>
      <c r="E11" s="48"/>
      <c r="F11" s="47" t="str">
        <f>CONCATENATE("(",D3," Entities)")</f>
        <v>( Entities)</v>
      </c>
      <c r="G11" s="48" t="s">
        <v>91</v>
      </c>
      <c r="H11" s="48"/>
      <c r="I11" s="47" t="str">
        <f>CONCATENATE("(",E3," Entities)")</f>
        <v>( Entities)</v>
      </c>
      <c r="J11" s="48" t="s">
        <v>91</v>
      </c>
      <c r="K11" s="48"/>
    </row>
    <row r="12" spans="2:11" ht="16.5" customHeight="1">
      <c r="B12" s="37"/>
      <c r="C12" s="37" t="s">
        <v>92</v>
      </c>
      <c r="D12" s="37" t="s">
        <v>93</v>
      </c>
      <c r="E12" s="159" t="s">
        <v>94</v>
      </c>
      <c r="F12" s="37" t="s">
        <v>92</v>
      </c>
      <c r="G12" s="37" t="s">
        <v>93</v>
      </c>
      <c r="H12" s="159" t="s">
        <v>94</v>
      </c>
      <c r="I12" s="37" t="s">
        <v>92</v>
      </c>
      <c r="J12" s="37" t="s">
        <v>93</v>
      </c>
      <c r="K12" s="159" t="s">
        <v>94</v>
      </c>
    </row>
    <row r="13" spans="2:11" ht="12" hidden="1">
      <c r="B13" s="39" t="s">
        <v>95</v>
      </c>
      <c r="C13" s="39" t="s">
        <v>179</v>
      </c>
      <c r="D13" s="39" t="s">
        <v>180</v>
      </c>
      <c r="E13" s="39" t="s">
        <v>181</v>
      </c>
      <c r="F13" s="39" t="s">
        <v>182</v>
      </c>
      <c r="G13" s="39" t="s">
        <v>183</v>
      </c>
      <c r="H13" s="39" t="s">
        <v>184</v>
      </c>
      <c r="I13" s="39" t="s">
        <v>185</v>
      </c>
      <c r="J13" s="39" t="s">
        <v>186</v>
      </c>
      <c r="K13" s="39" t="s">
        <v>187</v>
      </c>
    </row>
    <row r="14" spans="2:11" ht="12"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1"/>
      <c r="D60" s="51"/>
      <c r="E60" s="64"/>
      <c r="F60" s="51"/>
      <c r="G60" s="51"/>
      <c r="H60" s="64"/>
      <c r="I60" s="51"/>
      <c r="J60" s="51"/>
      <c r="K60" s="64"/>
    </row>
    <row r="61" spans="2:11" ht="9" customHeight="1">
      <c r="B61" s="43" t="s">
        <v>151</v>
      </c>
      <c r="C61" s="51"/>
      <c r="D61" s="51"/>
      <c r="E61" s="64"/>
      <c r="F61" s="51"/>
      <c r="G61" s="51"/>
      <c r="H61" s="64"/>
      <c r="I61" s="51"/>
      <c r="J61" s="51"/>
      <c r="K61" s="64"/>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67"/>
      <c r="I68" s="56"/>
      <c r="J68" s="56"/>
      <c r="K68" s="67"/>
    </row>
    <row r="69" spans="2:11" ht="9.75"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188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82</v>
      </c>
      <c r="C5" s="6"/>
      <c r="D5" s="6"/>
      <c r="E5" s="6"/>
      <c r="F5" s="6"/>
      <c r="G5" s="6"/>
      <c r="H5" s="6"/>
      <c r="I5" s="6"/>
      <c r="J5" s="6"/>
      <c r="K5" s="6"/>
    </row>
    <row r="6" spans="2:11" ht="15">
      <c r="B6" s="7" t="s">
        <v>83</v>
      </c>
      <c r="C6" s="7"/>
      <c r="D6" s="7"/>
      <c r="E6" s="7"/>
      <c r="F6" s="7"/>
      <c r="G6" s="7"/>
      <c r="H6" s="7"/>
      <c r="I6" s="7"/>
      <c r="J6" s="7"/>
      <c r="K6" s="7"/>
    </row>
    <row r="7" spans="2:11" ht="9" customHeight="1">
      <c r="B7" s="7"/>
      <c r="C7" s="7"/>
      <c r="D7" s="7"/>
      <c r="E7" s="7"/>
      <c r="F7" s="7"/>
      <c r="G7" s="7"/>
      <c r="H7" s="7"/>
      <c r="I7" s="7"/>
      <c r="J7" s="69"/>
      <c r="K7" s="69" t="s">
        <v>84</v>
      </c>
    </row>
    <row r="8" spans="2:11" ht="12" customHeight="1">
      <c r="B8" s="39" t="str">
        <f>CONCATENATE("Created On: ",F3)</f>
        <v>Created On: </v>
      </c>
      <c r="F8" s="39" t="s">
        <v>85</v>
      </c>
      <c r="K8" s="69" t="str">
        <f>CONCATENATE(G3," ",H3," Reporting Period")</f>
        <v>  Reporting Period</v>
      </c>
    </row>
    <row r="9" spans="2:11" ht="12" customHeight="1">
      <c r="B9" s="33"/>
      <c r="C9" s="33" t="s">
        <v>189</v>
      </c>
      <c r="D9" s="34" t="s">
        <v>87</v>
      </c>
      <c r="E9" s="34"/>
      <c r="F9" s="33" t="s">
        <v>190</v>
      </c>
      <c r="G9" s="34" t="s">
        <v>87</v>
      </c>
      <c r="H9" s="34"/>
      <c r="I9" s="33" t="s">
        <v>191</v>
      </c>
      <c r="J9" s="34" t="s">
        <v>87</v>
      </c>
      <c r="K9" s="34"/>
    </row>
    <row r="10" spans="2:11" ht="12" customHeight="1">
      <c r="B10" s="35" t="s">
        <v>89</v>
      </c>
      <c r="C10" s="152">
        <f>C3</f>
        <v>0</v>
      </c>
      <c r="D10" s="36" t="s">
        <v>90</v>
      </c>
      <c r="E10" s="36"/>
      <c r="F10" s="152">
        <f>D3</f>
        <v>0</v>
      </c>
      <c r="G10" s="36" t="s">
        <v>90</v>
      </c>
      <c r="H10" s="36"/>
      <c r="I10" s="152">
        <f>E3</f>
        <v>0</v>
      </c>
      <c r="J10" s="36" t="s">
        <v>90</v>
      </c>
      <c r="K10" s="36"/>
    </row>
    <row r="11" spans="2:11" ht="12" customHeight="1">
      <c r="B11" s="35"/>
      <c r="C11" s="35" t="str">
        <f>CONCATENATE("(",C3," Entities)")</f>
        <v>( Entities)</v>
      </c>
      <c r="D11" s="36" t="s">
        <v>91</v>
      </c>
      <c r="E11" s="36"/>
      <c r="F11" s="35" t="str">
        <f>CONCATENATE("(",D3," Entities)")</f>
        <v>( Entities)</v>
      </c>
      <c r="G11" s="36" t="s">
        <v>91</v>
      </c>
      <c r="H11" s="36"/>
      <c r="I11" s="35" t="str">
        <f>CONCATENATE("(",E3," Entities)")</f>
        <v>( Entities)</v>
      </c>
      <c r="J11" s="36" t="s">
        <v>91</v>
      </c>
      <c r="K11" s="36"/>
    </row>
    <row r="12" spans="2:11" ht="16.5" customHeight="1">
      <c r="B12" s="37"/>
      <c r="C12" s="37" t="s">
        <v>192</v>
      </c>
      <c r="D12" s="38" t="s">
        <v>93</v>
      </c>
      <c r="E12" s="38" t="s">
        <v>193</v>
      </c>
      <c r="F12" s="37" t="s">
        <v>192</v>
      </c>
      <c r="G12" s="38" t="s">
        <v>93</v>
      </c>
      <c r="H12" s="38" t="s">
        <v>193</v>
      </c>
      <c r="I12" s="37" t="s">
        <v>192</v>
      </c>
      <c r="J12" s="38" t="s">
        <v>93</v>
      </c>
      <c r="K12" s="38" t="s">
        <v>193</v>
      </c>
    </row>
    <row r="13" spans="2:11" ht="12" hidden="1">
      <c r="B13" s="39" t="s">
        <v>95</v>
      </c>
      <c r="C13" s="39" t="s">
        <v>194</v>
      </c>
      <c r="D13" s="39" t="s">
        <v>195</v>
      </c>
      <c r="E13" s="39" t="s">
        <v>196</v>
      </c>
      <c r="F13" s="39" t="s">
        <v>197</v>
      </c>
      <c r="G13" s="39" t="s">
        <v>198</v>
      </c>
      <c r="H13" s="39" t="s">
        <v>199</v>
      </c>
      <c r="I13" s="39" t="s">
        <v>200</v>
      </c>
      <c r="J13" s="39" t="s">
        <v>201</v>
      </c>
      <c r="K13" s="39" t="s">
        <v>202</v>
      </c>
    </row>
    <row r="14" spans="2:11" ht="12" hidden="1">
      <c r="B14" s="40"/>
      <c r="C14" s="40">
        <v>0</v>
      </c>
      <c r="D14" s="41">
        <v>0</v>
      </c>
      <c r="E14" s="41">
        <v>0</v>
      </c>
      <c r="F14" s="40">
        <v>0</v>
      </c>
      <c r="G14" s="41">
        <v>0</v>
      </c>
      <c r="H14" s="41">
        <v>0</v>
      </c>
      <c r="I14" s="40">
        <v>0</v>
      </c>
      <c r="J14" s="41">
        <v>0</v>
      </c>
      <c r="K14" s="41">
        <v>0</v>
      </c>
    </row>
    <row r="15" spans="2:11" ht="9" customHeight="1">
      <c r="B15" s="42" t="s">
        <v>105</v>
      </c>
      <c r="C15" s="49"/>
      <c r="D15" s="49"/>
      <c r="E15" s="62"/>
      <c r="F15" s="49"/>
      <c r="G15" s="49"/>
      <c r="H15" s="62"/>
      <c r="I15" s="49"/>
      <c r="J15" s="49"/>
      <c r="K15" s="62"/>
    </row>
    <row r="16" spans="2:11" ht="9" customHeight="1">
      <c r="B16" s="43" t="s">
        <v>106</v>
      </c>
      <c r="C16" s="50"/>
      <c r="D16" s="50"/>
      <c r="E16" s="63"/>
      <c r="F16" s="50"/>
      <c r="G16" s="50"/>
      <c r="H16" s="63"/>
      <c r="I16" s="50"/>
      <c r="J16" s="50"/>
      <c r="K16" s="63"/>
    </row>
    <row r="17" spans="2:11" ht="9" customHeight="1">
      <c r="B17" s="43" t="s">
        <v>107</v>
      </c>
      <c r="C17" s="51"/>
      <c r="D17" s="51"/>
      <c r="E17" s="64"/>
      <c r="F17" s="51"/>
      <c r="G17" s="51"/>
      <c r="H17" s="64"/>
      <c r="I17" s="51"/>
      <c r="J17" s="51"/>
      <c r="K17" s="64"/>
    </row>
    <row r="18" spans="2:11" ht="9" customHeight="1">
      <c r="B18" s="43" t="s">
        <v>108</v>
      </c>
      <c r="C18" s="51"/>
      <c r="D18" s="51"/>
      <c r="E18" s="64"/>
      <c r="F18" s="51"/>
      <c r="G18" s="51"/>
      <c r="H18" s="64"/>
      <c r="I18" s="51"/>
      <c r="J18" s="51"/>
      <c r="K18" s="64"/>
    </row>
    <row r="19" spans="2:11" ht="9" customHeight="1">
      <c r="B19" s="43" t="s">
        <v>109</v>
      </c>
      <c r="C19" s="51"/>
      <c r="D19" s="51"/>
      <c r="E19" s="64"/>
      <c r="F19" s="51"/>
      <c r="G19" s="51"/>
      <c r="H19" s="64"/>
      <c r="I19" s="51"/>
      <c r="J19" s="51"/>
      <c r="K19" s="64"/>
    </row>
    <row r="20" spans="2:11" ht="9" customHeight="1">
      <c r="B20" s="43" t="s">
        <v>110</v>
      </c>
      <c r="C20" s="51"/>
      <c r="D20" s="51"/>
      <c r="E20" s="64"/>
      <c r="F20" s="51"/>
      <c r="G20" s="51"/>
      <c r="H20" s="64"/>
      <c r="I20" s="51"/>
      <c r="J20" s="51"/>
      <c r="K20" s="64"/>
    </row>
    <row r="21" spans="2:11" ht="9" customHeight="1">
      <c r="B21" s="43" t="s">
        <v>111</v>
      </c>
      <c r="C21" s="50"/>
      <c r="D21" s="50"/>
      <c r="E21" s="63"/>
      <c r="F21" s="50"/>
      <c r="G21" s="50"/>
      <c r="H21" s="63"/>
      <c r="I21" s="50"/>
      <c r="J21" s="50"/>
      <c r="K21" s="63"/>
    </row>
    <row r="22" spans="2:11" ht="9" customHeight="1">
      <c r="B22" s="43" t="s">
        <v>112</v>
      </c>
      <c r="C22" s="51"/>
      <c r="D22" s="51"/>
      <c r="E22" s="64"/>
      <c r="F22" s="51"/>
      <c r="G22" s="51"/>
      <c r="H22" s="64"/>
      <c r="I22" s="51"/>
      <c r="J22" s="51"/>
      <c r="K22" s="64"/>
    </row>
    <row r="23" spans="2:11" ht="9" customHeight="1">
      <c r="B23" s="43" t="s">
        <v>113</v>
      </c>
      <c r="C23" s="50"/>
      <c r="D23" s="50"/>
      <c r="E23" s="63"/>
      <c r="F23" s="50"/>
      <c r="G23" s="50"/>
      <c r="H23" s="63"/>
      <c r="I23" s="50"/>
      <c r="J23" s="50"/>
      <c r="K23" s="63"/>
    </row>
    <row r="24" spans="2:11" ht="9" customHeight="1">
      <c r="B24" s="43" t="s">
        <v>114</v>
      </c>
      <c r="C24" s="51"/>
      <c r="D24" s="51"/>
      <c r="E24" s="64"/>
      <c r="F24" s="51"/>
      <c r="G24" s="51"/>
      <c r="H24" s="64"/>
      <c r="I24" s="51"/>
      <c r="J24" s="51"/>
      <c r="K24" s="64"/>
    </row>
    <row r="25" spans="2:11" ht="9" customHeight="1">
      <c r="B25" s="43" t="s">
        <v>115</v>
      </c>
      <c r="C25" s="51"/>
      <c r="D25" s="51"/>
      <c r="E25" s="64"/>
      <c r="F25" s="51"/>
      <c r="G25" s="51"/>
      <c r="H25" s="64"/>
      <c r="I25" s="51"/>
      <c r="J25" s="51"/>
      <c r="K25" s="64"/>
    </row>
    <row r="26" spans="2:11" ht="9" customHeight="1">
      <c r="B26" s="43" t="s">
        <v>116</v>
      </c>
      <c r="C26" s="51"/>
      <c r="D26" s="51"/>
      <c r="E26" s="64"/>
      <c r="F26" s="51"/>
      <c r="G26" s="51"/>
      <c r="H26" s="64"/>
      <c r="I26" s="51"/>
      <c r="J26" s="51"/>
      <c r="K26" s="64"/>
    </row>
    <row r="27" spans="2:11" ht="9" customHeight="1">
      <c r="B27" s="43" t="s">
        <v>117</v>
      </c>
      <c r="C27" s="51"/>
      <c r="D27" s="51"/>
      <c r="E27" s="64"/>
      <c r="F27" s="51"/>
      <c r="G27" s="51"/>
      <c r="H27" s="64"/>
      <c r="I27" s="51"/>
      <c r="J27" s="51"/>
      <c r="K27" s="64"/>
    </row>
    <row r="28" spans="2:11" ht="9" customHeight="1">
      <c r="B28" s="43" t="s">
        <v>118</v>
      </c>
      <c r="C28" s="51"/>
      <c r="D28" s="51"/>
      <c r="E28" s="64"/>
      <c r="F28" s="51"/>
      <c r="G28" s="51"/>
      <c r="H28" s="64"/>
      <c r="I28" s="51"/>
      <c r="J28" s="51"/>
      <c r="K28" s="64"/>
    </row>
    <row r="29" spans="2:11" ht="9" customHeight="1">
      <c r="B29" s="43" t="s">
        <v>119</v>
      </c>
      <c r="C29" s="51"/>
      <c r="D29" s="51"/>
      <c r="E29" s="64"/>
      <c r="F29" s="51"/>
      <c r="G29" s="51"/>
      <c r="H29" s="64"/>
      <c r="I29" s="51"/>
      <c r="J29" s="51"/>
      <c r="K29" s="64"/>
    </row>
    <row r="30" spans="2:11" ht="9" customHeight="1">
      <c r="B30" s="43" t="s">
        <v>120</v>
      </c>
      <c r="C30" s="51"/>
      <c r="D30" s="51"/>
      <c r="E30" s="64"/>
      <c r="F30" s="51"/>
      <c r="G30" s="51"/>
      <c r="H30" s="64"/>
      <c r="I30" s="51"/>
      <c r="J30" s="51"/>
      <c r="K30" s="64"/>
    </row>
    <row r="31" spans="2:11" ht="9" customHeight="1">
      <c r="B31" s="43" t="s">
        <v>121</v>
      </c>
      <c r="C31" s="51"/>
      <c r="D31" s="51"/>
      <c r="E31" s="64"/>
      <c r="F31" s="51"/>
      <c r="G31" s="51"/>
      <c r="H31" s="64"/>
      <c r="I31" s="51"/>
      <c r="J31" s="51"/>
      <c r="K31" s="64"/>
    </row>
    <row r="32" spans="2:11" ht="9" customHeight="1">
      <c r="B32" s="43" t="s">
        <v>122</v>
      </c>
      <c r="C32" s="51"/>
      <c r="D32" s="51"/>
      <c r="E32" s="64"/>
      <c r="F32" s="51"/>
      <c r="G32" s="51"/>
      <c r="H32" s="64"/>
      <c r="I32" s="51"/>
      <c r="J32" s="51"/>
      <c r="K32" s="64"/>
    </row>
    <row r="33" spans="2:11" ht="9" customHeight="1">
      <c r="B33" s="43" t="s">
        <v>123</v>
      </c>
      <c r="C33" s="51"/>
      <c r="D33" s="51"/>
      <c r="E33" s="64"/>
      <c r="F33" s="51"/>
      <c r="G33" s="51"/>
      <c r="H33" s="64"/>
      <c r="I33" s="51"/>
      <c r="J33" s="51"/>
      <c r="K33" s="64"/>
    </row>
    <row r="34" spans="2:11" ht="9" customHeight="1">
      <c r="B34" s="43" t="s">
        <v>124</v>
      </c>
      <c r="C34" s="51"/>
      <c r="D34" s="51"/>
      <c r="E34" s="64"/>
      <c r="F34" s="51"/>
      <c r="G34" s="51"/>
      <c r="H34" s="64"/>
      <c r="I34" s="51"/>
      <c r="J34" s="51"/>
      <c r="K34" s="64"/>
    </row>
    <row r="35" spans="2:11" ht="9" customHeight="1">
      <c r="B35" s="43" t="s">
        <v>125</v>
      </c>
      <c r="C35" s="51"/>
      <c r="D35" s="51"/>
      <c r="E35" s="64"/>
      <c r="F35" s="51"/>
      <c r="G35" s="51"/>
      <c r="H35" s="64"/>
      <c r="I35" s="51"/>
      <c r="J35" s="51"/>
      <c r="K35" s="64"/>
    </row>
    <row r="36" spans="2:11" ht="9" customHeight="1">
      <c r="B36" s="43" t="s">
        <v>126</v>
      </c>
      <c r="C36" s="51"/>
      <c r="D36" s="51"/>
      <c r="E36" s="64"/>
      <c r="F36" s="51"/>
      <c r="G36" s="51"/>
      <c r="H36" s="64"/>
      <c r="I36" s="51"/>
      <c r="J36" s="51"/>
      <c r="K36" s="64"/>
    </row>
    <row r="37" spans="2:11" ht="9" customHeight="1">
      <c r="B37" s="43" t="s">
        <v>127</v>
      </c>
      <c r="C37" s="51"/>
      <c r="D37" s="51"/>
      <c r="E37" s="64"/>
      <c r="F37" s="51"/>
      <c r="G37" s="51"/>
      <c r="H37" s="64"/>
      <c r="I37" s="51"/>
      <c r="J37" s="51"/>
      <c r="K37" s="64"/>
    </row>
    <row r="38" spans="2:11" ht="9" customHeight="1">
      <c r="B38" s="43" t="s">
        <v>128</v>
      </c>
      <c r="C38" s="51"/>
      <c r="D38" s="51"/>
      <c r="E38" s="64"/>
      <c r="F38" s="51"/>
      <c r="G38" s="51"/>
      <c r="H38" s="64"/>
      <c r="I38" s="51"/>
      <c r="J38" s="51"/>
      <c r="K38" s="64"/>
    </row>
    <row r="39" spans="2:11" ht="9" customHeight="1">
      <c r="B39" s="43" t="s">
        <v>129</v>
      </c>
      <c r="C39" s="51"/>
      <c r="D39" s="51"/>
      <c r="E39" s="64"/>
      <c r="F39" s="51"/>
      <c r="G39" s="51"/>
      <c r="H39" s="64"/>
      <c r="I39" s="51"/>
      <c r="J39" s="51"/>
      <c r="K39" s="64"/>
    </row>
    <row r="40" spans="2:11" ht="9" customHeight="1">
      <c r="B40" s="43" t="s">
        <v>130</v>
      </c>
      <c r="C40" s="51"/>
      <c r="D40" s="51"/>
      <c r="E40" s="64"/>
      <c r="F40" s="51"/>
      <c r="G40" s="51"/>
      <c r="H40" s="64"/>
      <c r="I40" s="51"/>
      <c r="J40" s="51"/>
      <c r="K40" s="64"/>
    </row>
    <row r="41" spans="2:11" ht="9" customHeight="1">
      <c r="B41" s="43" t="s">
        <v>131</v>
      </c>
      <c r="C41" s="51"/>
      <c r="D41" s="51"/>
      <c r="E41" s="64"/>
      <c r="F41" s="51"/>
      <c r="G41" s="51"/>
      <c r="H41" s="64"/>
      <c r="I41" s="51"/>
      <c r="J41" s="51"/>
      <c r="K41" s="64"/>
    </row>
    <row r="42" spans="2:11" ht="9" customHeight="1">
      <c r="B42" s="43" t="s">
        <v>132</v>
      </c>
      <c r="C42" s="51"/>
      <c r="D42" s="51"/>
      <c r="E42" s="64"/>
      <c r="F42" s="51"/>
      <c r="G42" s="51"/>
      <c r="H42" s="64"/>
      <c r="I42" s="51"/>
      <c r="J42" s="51"/>
      <c r="K42" s="64"/>
    </row>
    <row r="43" spans="2:11" ht="9" customHeight="1">
      <c r="B43" s="43" t="s">
        <v>133</v>
      </c>
      <c r="C43" s="51"/>
      <c r="D43" s="51"/>
      <c r="E43" s="64"/>
      <c r="F43" s="51"/>
      <c r="G43" s="51"/>
      <c r="H43" s="64"/>
      <c r="I43" s="51"/>
      <c r="J43" s="51"/>
      <c r="K43" s="64"/>
    </row>
    <row r="44" spans="2:11" ht="9" customHeight="1">
      <c r="B44" s="43" t="s">
        <v>134</v>
      </c>
      <c r="C44" s="51"/>
      <c r="D44" s="51"/>
      <c r="E44" s="64"/>
      <c r="F44" s="51"/>
      <c r="G44" s="51"/>
      <c r="H44" s="64"/>
      <c r="I44" s="51"/>
      <c r="J44" s="51"/>
      <c r="K44" s="64"/>
    </row>
    <row r="45" spans="2:11" ht="9" customHeight="1">
      <c r="B45" s="43" t="s">
        <v>135</v>
      </c>
      <c r="C45" s="51"/>
      <c r="D45" s="51"/>
      <c r="E45" s="64"/>
      <c r="F45" s="51"/>
      <c r="G45" s="51"/>
      <c r="H45" s="64"/>
      <c r="I45" s="51"/>
      <c r="J45" s="51"/>
      <c r="K45" s="64"/>
    </row>
    <row r="46" spans="2:11" ht="9" customHeight="1">
      <c r="B46" s="43" t="s">
        <v>136</v>
      </c>
      <c r="C46" s="51"/>
      <c r="D46" s="51"/>
      <c r="E46" s="64"/>
      <c r="F46" s="51"/>
      <c r="G46" s="51"/>
      <c r="H46" s="64"/>
      <c r="I46" s="51"/>
      <c r="J46" s="51"/>
      <c r="K46" s="64"/>
    </row>
    <row r="47" spans="2:11" ht="9" customHeight="1">
      <c r="B47" s="43" t="s">
        <v>137</v>
      </c>
      <c r="C47" s="51"/>
      <c r="D47" s="51"/>
      <c r="E47" s="64"/>
      <c r="F47" s="51"/>
      <c r="G47" s="51"/>
      <c r="H47" s="64"/>
      <c r="I47" s="51"/>
      <c r="J47" s="51"/>
      <c r="K47" s="64"/>
    </row>
    <row r="48" spans="2:11" ht="9" customHeight="1">
      <c r="B48" s="43" t="s">
        <v>138</v>
      </c>
      <c r="C48" s="51"/>
      <c r="D48" s="51"/>
      <c r="E48" s="64"/>
      <c r="F48" s="51"/>
      <c r="G48" s="51"/>
      <c r="H48" s="64"/>
      <c r="I48" s="51"/>
      <c r="J48" s="51"/>
      <c r="K48" s="64"/>
    </row>
    <row r="49" spans="2:11" ht="9" customHeight="1">
      <c r="B49" s="43" t="s">
        <v>139</v>
      </c>
      <c r="C49" s="51"/>
      <c r="D49" s="51"/>
      <c r="E49" s="64"/>
      <c r="F49" s="51"/>
      <c r="G49" s="51"/>
      <c r="H49" s="64"/>
      <c r="I49" s="51"/>
      <c r="J49" s="51"/>
      <c r="K49" s="64"/>
    </row>
    <row r="50" spans="2:11" ht="9" customHeight="1">
      <c r="B50" s="43" t="s">
        <v>140</v>
      </c>
      <c r="C50" s="51"/>
      <c r="D50" s="51"/>
      <c r="E50" s="64"/>
      <c r="F50" s="51"/>
      <c r="G50" s="51"/>
      <c r="H50" s="64"/>
      <c r="I50" s="51"/>
      <c r="J50" s="51"/>
      <c r="K50" s="64"/>
    </row>
    <row r="51" spans="2:11" ht="9" customHeight="1">
      <c r="B51" s="43" t="s">
        <v>141</v>
      </c>
      <c r="C51" s="51"/>
      <c r="D51" s="51"/>
      <c r="E51" s="64"/>
      <c r="F51" s="51"/>
      <c r="G51" s="51"/>
      <c r="H51" s="64"/>
      <c r="I51" s="51"/>
      <c r="J51" s="51"/>
      <c r="K51" s="64"/>
    </row>
    <row r="52" spans="2:11" ht="9" customHeight="1">
      <c r="B52" s="43" t="s">
        <v>142</v>
      </c>
      <c r="C52" s="51"/>
      <c r="D52" s="51"/>
      <c r="E52" s="64"/>
      <c r="F52" s="51"/>
      <c r="G52" s="51"/>
      <c r="H52" s="64"/>
      <c r="I52" s="51"/>
      <c r="J52" s="51"/>
      <c r="K52" s="64"/>
    </row>
    <row r="53" spans="2:11" ht="9" customHeight="1">
      <c r="B53" s="43" t="s">
        <v>143</v>
      </c>
      <c r="C53" s="51"/>
      <c r="D53" s="51"/>
      <c r="E53" s="64"/>
      <c r="F53" s="51"/>
      <c r="G53" s="51"/>
      <c r="H53" s="64"/>
      <c r="I53" s="51"/>
      <c r="J53" s="51"/>
      <c r="K53" s="64"/>
    </row>
    <row r="54" spans="2:11" ht="9" customHeight="1">
      <c r="B54" s="43" t="s">
        <v>144</v>
      </c>
      <c r="C54" s="51"/>
      <c r="D54" s="51"/>
      <c r="E54" s="64"/>
      <c r="F54" s="51"/>
      <c r="G54" s="51"/>
      <c r="H54" s="64"/>
      <c r="I54" s="51"/>
      <c r="J54" s="51"/>
      <c r="K54" s="64"/>
    </row>
    <row r="55" spans="2:11" ht="9" customHeight="1">
      <c r="B55" s="43" t="s">
        <v>145</v>
      </c>
      <c r="C55" s="51"/>
      <c r="D55" s="51"/>
      <c r="E55" s="64"/>
      <c r="F55" s="51"/>
      <c r="G55" s="51"/>
      <c r="H55" s="64"/>
      <c r="I55" s="51"/>
      <c r="J55" s="51"/>
      <c r="K55" s="64"/>
    </row>
    <row r="56" spans="2:11" ht="9" customHeight="1">
      <c r="B56" s="43" t="s">
        <v>146</v>
      </c>
      <c r="C56" s="51"/>
      <c r="D56" s="51"/>
      <c r="E56" s="64"/>
      <c r="F56" s="51"/>
      <c r="G56" s="51"/>
      <c r="H56" s="64"/>
      <c r="I56" s="51"/>
      <c r="J56" s="51"/>
      <c r="K56" s="64"/>
    </row>
    <row r="57" spans="2:11" ht="9" customHeight="1">
      <c r="B57" s="43" t="s">
        <v>147</v>
      </c>
      <c r="C57" s="51"/>
      <c r="D57" s="51"/>
      <c r="E57" s="64"/>
      <c r="F57" s="51"/>
      <c r="G57" s="51"/>
      <c r="H57" s="64"/>
      <c r="I57" s="51"/>
      <c r="J57" s="51"/>
      <c r="K57" s="64"/>
    </row>
    <row r="58" spans="2:11" ht="9" customHeight="1">
      <c r="B58" s="43" t="s">
        <v>148</v>
      </c>
      <c r="C58" s="51"/>
      <c r="D58" s="51"/>
      <c r="E58" s="64"/>
      <c r="F58" s="51"/>
      <c r="G58" s="51"/>
      <c r="H58" s="64"/>
      <c r="I58" s="51"/>
      <c r="J58" s="51"/>
      <c r="K58" s="64"/>
    </row>
    <row r="59" spans="2:11" ht="9" customHeight="1">
      <c r="B59" s="43" t="s">
        <v>149</v>
      </c>
      <c r="C59" s="51"/>
      <c r="D59" s="51"/>
      <c r="E59" s="64"/>
      <c r="F59" s="51"/>
      <c r="G59" s="51"/>
      <c r="H59" s="64"/>
      <c r="I59" s="51"/>
      <c r="J59" s="51"/>
      <c r="K59" s="64"/>
    </row>
    <row r="60" spans="2:11" ht="9" customHeight="1">
      <c r="B60" s="43" t="s">
        <v>150</v>
      </c>
      <c r="C60" s="52"/>
      <c r="D60" s="52"/>
      <c r="E60" s="68"/>
      <c r="F60" s="52"/>
      <c r="G60" s="52"/>
      <c r="H60" s="68"/>
      <c r="I60" s="52"/>
      <c r="J60" s="52"/>
      <c r="K60" s="68"/>
    </row>
    <row r="61" spans="2:11" ht="9" customHeight="1">
      <c r="B61" s="43" t="s">
        <v>151</v>
      </c>
      <c r="C61" s="52"/>
      <c r="D61" s="52"/>
      <c r="E61" s="68"/>
      <c r="F61" s="52"/>
      <c r="G61" s="52"/>
      <c r="H61" s="68"/>
      <c r="I61" s="52"/>
      <c r="J61" s="52"/>
      <c r="K61" s="68"/>
    </row>
    <row r="62" spans="2:11" ht="9" customHeight="1">
      <c r="B62" s="43" t="s">
        <v>152</v>
      </c>
      <c r="C62" s="51"/>
      <c r="D62" s="51"/>
      <c r="E62" s="64"/>
      <c r="F62" s="51"/>
      <c r="G62" s="51"/>
      <c r="H62" s="64"/>
      <c r="I62" s="51"/>
      <c r="J62" s="51"/>
      <c r="K62" s="64"/>
    </row>
    <row r="63" spans="2:11" ht="9" customHeight="1">
      <c r="B63" s="43" t="s">
        <v>153</v>
      </c>
      <c r="C63" s="51"/>
      <c r="D63" s="51"/>
      <c r="E63" s="64"/>
      <c r="F63" s="51"/>
      <c r="G63" s="51"/>
      <c r="H63" s="64"/>
      <c r="I63" s="51"/>
      <c r="J63" s="51"/>
      <c r="K63" s="64"/>
    </row>
    <row r="64" spans="2:11" ht="9" customHeight="1">
      <c r="B64" s="43" t="s">
        <v>154</v>
      </c>
      <c r="C64" s="51"/>
      <c r="D64" s="51"/>
      <c r="E64" s="64"/>
      <c r="F64" s="51"/>
      <c r="G64" s="51"/>
      <c r="H64" s="64"/>
      <c r="I64" s="51"/>
      <c r="J64" s="51"/>
      <c r="K64" s="64"/>
    </row>
    <row r="65" spans="2:11" ht="9" customHeight="1" thickBot="1">
      <c r="B65" s="43" t="s">
        <v>155</v>
      </c>
      <c r="C65" s="51"/>
      <c r="D65" s="51"/>
      <c r="E65" s="64"/>
      <c r="F65" s="51"/>
      <c r="G65" s="51"/>
      <c r="H65" s="64"/>
      <c r="I65" s="51"/>
      <c r="J65" s="51"/>
      <c r="K65" s="64"/>
    </row>
    <row r="66" spans="2:11" ht="9" customHeight="1" thickTop="1">
      <c r="B66" s="44" t="s">
        <v>156</v>
      </c>
      <c r="C66" s="54"/>
      <c r="D66" s="54"/>
      <c r="E66" s="65"/>
      <c r="F66" s="54"/>
      <c r="G66" s="54"/>
      <c r="H66" s="65"/>
      <c r="I66" s="54"/>
      <c r="J66" s="54"/>
      <c r="K66" s="65"/>
    </row>
    <row r="67" spans="2:11" ht="9" customHeight="1" thickBot="1">
      <c r="B67" s="45" t="s">
        <v>157</v>
      </c>
      <c r="C67" s="55"/>
      <c r="D67" s="55"/>
      <c r="E67" s="66"/>
      <c r="F67" s="55"/>
      <c r="G67" s="55"/>
      <c r="H67" s="66"/>
      <c r="I67" s="55"/>
      <c r="J67" s="55"/>
      <c r="K67" s="66"/>
    </row>
    <row r="68" spans="2:11" ht="9" customHeight="1" thickTop="1">
      <c r="B68" s="46" t="s">
        <v>158</v>
      </c>
      <c r="C68" s="56"/>
      <c r="D68" s="56"/>
      <c r="E68" s="67"/>
      <c r="F68" s="56"/>
      <c r="G68" s="56"/>
      <c r="H68" s="57"/>
      <c r="I68" s="56"/>
      <c r="J68" s="56"/>
      <c r="K68" s="67"/>
    </row>
    <row r="69" spans="2:11" ht="9" customHeight="1">
      <c r="B69" s="160" t="s">
        <v>159</v>
      </c>
      <c r="C69" s="162"/>
      <c r="D69" s="162"/>
      <c r="E69" s="162"/>
      <c r="F69" s="162"/>
      <c r="G69" s="162"/>
      <c r="H69" s="162"/>
      <c r="I69" s="162"/>
      <c r="J69" s="162"/>
      <c r="K69" s="163"/>
    </row>
    <row r="70" spans="2:11" ht="7.5" customHeight="1">
      <c r="B70" s="161" t="s">
        <v>160</v>
      </c>
      <c r="C70" s="114"/>
      <c r="D70" s="114"/>
      <c r="E70" s="114"/>
      <c r="F70" s="114"/>
      <c r="G70" s="114"/>
      <c r="H70" s="114"/>
      <c r="I70" s="114"/>
      <c r="J70" s="114"/>
      <c r="K70" s="125"/>
    </row>
    <row r="71" spans="2:11" ht="7.5" customHeight="1">
      <c r="B71" s="164" t="s">
        <v>161</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203</v>
      </c>
      <c r="C3" s="29" t="s">
        <v>70</v>
      </c>
      <c r="D3" s="29" t="s">
        <v>20</v>
      </c>
      <c r="E3" s="29"/>
      <c r="F3" s="29"/>
    </row>
    <row r="4" ht="7.5" customHeight="1"/>
    <row r="5" spans="2:15" ht="16.5" customHeight="1">
      <c r="B5" s="19" t="str">
        <f>CONCATENATE("Monthly Gasoline/Gasohol Reported by States ",D3," (1)")</f>
        <v>Monthly Gasoline/Gasohol Reported by States 2018 (1)</v>
      </c>
      <c r="C5" s="19"/>
      <c r="D5" s="19"/>
      <c r="E5" s="19"/>
      <c r="F5" s="19"/>
      <c r="G5" s="19"/>
      <c r="H5" s="19"/>
      <c r="I5" s="19"/>
      <c r="J5" s="19"/>
      <c r="K5" s="19"/>
      <c r="L5" s="19"/>
      <c r="M5" s="19"/>
      <c r="N5" s="19"/>
      <c r="O5" s="19"/>
    </row>
    <row r="6" ht="7.5" customHeight="1"/>
    <row r="7" ht="1.5" customHeight="1"/>
    <row r="8" ht="1.5" customHeight="1"/>
    <row r="9" ht="9" customHeight="1">
      <c r="O9" s="84" t="s">
        <v>204</v>
      </c>
    </row>
    <row r="10" spans="2:15" ht="9" customHeight="1">
      <c r="B10" s="85" t="str">
        <f>CONCATENATE("Created On: ",C3)</f>
        <v>Created On: 10/24/2019</v>
      </c>
      <c r="N10" s="84"/>
      <c r="O10" s="84" t="str">
        <f>CONCATENATE(D3," Reporting Period")</f>
        <v>2018 Reporting Period</v>
      </c>
    </row>
    <row r="11" spans="2:15" ht="7.5" customHeight="1">
      <c r="B11" s="73"/>
      <c r="C11" s="73"/>
      <c r="D11" s="73"/>
      <c r="E11" s="73"/>
      <c r="F11" s="73"/>
      <c r="G11" s="73"/>
      <c r="H11" s="73"/>
      <c r="I11" s="73"/>
      <c r="J11" s="73"/>
      <c r="K11" s="73"/>
      <c r="L11" s="73"/>
      <c r="M11" s="73"/>
      <c r="N11" s="73"/>
      <c r="O11" s="73"/>
    </row>
    <row r="12" spans="2:15" ht="7.5" customHeight="1">
      <c r="B12" s="170" t="s">
        <v>95</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47" t="s">
        <v>33</v>
      </c>
    </row>
    <row r="13" spans="2:15" s="72" customFormat="1" ht="6" hidden="1">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223667755</v>
      </c>
      <c r="D15" s="79">
        <v>207992724</v>
      </c>
      <c r="E15" s="79">
        <v>204666532</v>
      </c>
      <c r="F15" s="79">
        <v>239978738</v>
      </c>
      <c r="G15" s="79">
        <v>234670115</v>
      </c>
      <c r="H15" s="79">
        <v>247508747</v>
      </c>
      <c r="I15" s="79">
        <v>239536578</v>
      </c>
      <c r="J15" s="79">
        <v>244064419</v>
      </c>
      <c r="K15" s="79">
        <v>248063867</v>
      </c>
      <c r="L15" s="79">
        <v>226063366</v>
      </c>
      <c r="M15" s="79">
        <v>244807054</v>
      </c>
      <c r="N15" s="79">
        <v>229582073</v>
      </c>
      <c r="O15" s="79">
        <v>2790601968</v>
      </c>
    </row>
    <row r="16" spans="2:15" ht="7.5" customHeight="1">
      <c r="B16" s="75" t="s">
        <v>106</v>
      </c>
      <c r="C16" s="79">
        <v>21075493</v>
      </c>
      <c r="D16" s="79">
        <v>20117171</v>
      </c>
      <c r="E16" s="79">
        <v>22652716</v>
      </c>
      <c r="F16" s="79">
        <v>21665262</v>
      </c>
      <c r="G16" s="79">
        <v>25186545</v>
      </c>
      <c r="H16" s="79">
        <v>26985615</v>
      </c>
      <c r="I16" s="79">
        <v>28896051</v>
      </c>
      <c r="J16" s="79">
        <v>28348986</v>
      </c>
      <c r="K16" s="79">
        <v>25321815</v>
      </c>
      <c r="L16" s="79">
        <v>23433123</v>
      </c>
      <c r="M16" s="79">
        <v>20884389</v>
      </c>
      <c r="N16" s="79">
        <v>21893714</v>
      </c>
      <c r="O16" s="79">
        <v>286460880</v>
      </c>
    </row>
    <row r="17" spans="2:15" ht="7.5" customHeight="1">
      <c r="B17" s="80" t="s">
        <v>107</v>
      </c>
      <c r="C17" s="81">
        <v>243314716</v>
      </c>
      <c r="D17" s="81">
        <v>233638972</v>
      </c>
      <c r="E17" s="81">
        <v>269743996</v>
      </c>
      <c r="F17" s="81">
        <v>256024989</v>
      </c>
      <c r="G17" s="81">
        <v>258442260</v>
      </c>
      <c r="H17" s="81">
        <v>241002660</v>
      </c>
      <c r="I17" s="81">
        <v>249721185</v>
      </c>
      <c r="J17" s="81">
        <v>265237889</v>
      </c>
      <c r="K17" s="81">
        <v>245687080</v>
      </c>
      <c r="L17" s="81">
        <v>253973548</v>
      </c>
      <c r="M17" s="81">
        <v>250309601</v>
      </c>
      <c r="N17" s="81">
        <v>247762380</v>
      </c>
      <c r="O17" s="81">
        <v>3014859276</v>
      </c>
    </row>
    <row r="18" spans="2:15" ht="7.5" customHeight="1">
      <c r="B18" s="74" t="s">
        <v>108</v>
      </c>
      <c r="C18" s="79">
        <v>118430664</v>
      </c>
      <c r="D18" s="79">
        <v>106084994</v>
      </c>
      <c r="E18" s="79">
        <v>131507535</v>
      </c>
      <c r="F18" s="79">
        <v>125946702</v>
      </c>
      <c r="G18" s="79">
        <v>138092082</v>
      </c>
      <c r="H18" s="79">
        <v>132399977</v>
      </c>
      <c r="I18" s="79">
        <v>133164651</v>
      </c>
      <c r="J18" s="79">
        <v>133461682</v>
      </c>
      <c r="K18" s="79">
        <v>124462122</v>
      </c>
      <c r="L18" s="79">
        <v>132193139</v>
      </c>
      <c r="M18" s="79">
        <v>127169723</v>
      </c>
      <c r="N18" s="79">
        <v>125587397</v>
      </c>
      <c r="O18" s="79">
        <v>1528500668</v>
      </c>
    </row>
    <row r="19" spans="2:15" ht="7.5" customHeight="1">
      <c r="B19" s="75" t="s">
        <v>109</v>
      </c>
      <c r="C19" s="79">
        <v>1236964906</v>
      </c>
      <c r="D19" s="79">
        <v>1186271431</v>
      </c>
      <c r="E19" s="79">
        <v>1309212719</v>
      </c>
      <c r="F19" s="79">
        <v>1346349161</v>
      </c>
      <c r="G19" s="79">
        <v>1338693870</v>
      </c>
      <c r="H19" s="79">
        <v>1295586855</v>
      </c>
      <c r="I19" s="79">
        <v>1317906989</v>
      </c>
      <c r="J19" s="79">
        <v>1362251618</v>
      </c>
      <c r="K19" s="79">
        <v>1280818654</v>
      </c>
      <c r="L19" s="79">
        <v>1353300390</v>
      </c>
      <c r="M19" s="79">
        <v>1238019352</v>
      </c>
      <c r="N19" s="79">
        <v>1274083000</v>
      </c>
      <c r="O19" s="79">
        <v>15539458945</v>
      </c>
    </row>
    <row r="20" spans="2:15" ht="7.5" customHeight="1">
      <c r="B20" s="80" t="s">
        <v>110</v>
      </c>
      <c r="C20" s="81">
        <v>192066426</v>
      </c>
      <c r="D20" s="81">
        <v>173268372</v>
      </c>
      <c r="E20" s="81">
        <v>191437364</v>
      </c>
      <c r="F20" s="81">
        <v>197506721</v>
      </c>
      <c r="G20" s="81">
        <v>213508017</v>
      </c>
      <c r="H20" s="81">
        <v>212233605</v>
      </c>
      <c r="I20" s="81">
        <v>222906829</v>
      </c>
      <c r="J20" s="81">
        <v>226804952</v>
      </c>
      <c r="K20" s="81">
        <v>208537183</v>
      </c>
      <c r="L20" s="81">
        <v>208260158</v>
      </c>
      <c r="M20" s="81">
        <v>194387868</v>
      </c>
      <c r="N20" s="81">
        <v>199102316</v>
      </c>
      <c r="O20" s="81">
        <v>2440019811</v>
      </c>
    </row>
    <row r="21" spans="2:15" ht="7.5" customHeight="1">
      <c r="B21" s="74" t="s">
        <v>111</v>
      </c>
      <c r="C21" s="79">
        <v>120036680</v>
      </c>
      <c r="D21" s="79">
        <v>110035434</v>
      </c>
      <c r="E21" s="79">
        <v>124167191</v>
      </c>
      <c r="F21" s="79">
        <v>122320677</v>
      </c>
      <c r="G21" s="79">
        <v>133254128</v>
      </c>
      <c r="H21" s="79">
        <v>130731923</v>
      </c>
      <c r="I21" s="79">
        <v>131758718</v>
      </c>
      <c r="J21" s="79">
        <v>146145813</v>
      </c>
      <c r="K21" s="79">
        <v>124797640</v>
      </c>
      <c r="L21" s="79">
        <v>131887272</v>
      </c>
      <c r="M21" s="79">
        <v>125748411</v>
      </c>
      <c r="N21" s="79">
        <v>128568598</v>
      </c>
      <c r="O21" s="79">
        <v>1529452485</v>
      </c>
    </row>
    <row r="22" spans="2:15" ht="7.5" customHeight="1">
      <c r="B22" s="75" t="s">
        <v>112</v>
      </c>
      <c r="C22" s="79">
        <v>38366249</v>
      </c>
      <c r="D22" s="79">
        <v>36892734</v>
      </c>
      <c r="E22" s="79">
        <v>41269633</v>
      </c>
      <c r="F22" s="79">
        <v>41945115</v>
      </c>
      <c r="G22" s="79">
        <v>45037361</v>
      </c>
      <c r="H22" s="79">
        <v>43921678</v>
      </c>
      <c r="I22" s="79">
        <v>48359046</v>
      </c>
      <c r="J22" s="79">
        <v>48044292</v>
      </c>
      <c r="K22" s="79">
        <v>42324404</v>
      </c>
      <c r="L22" s="79">
        <v>46438415</v>
      </c>
      <c r="M22" s="79">
        <v>44044899</v>
      </c>
      <c r="N22" s="79">
        <v>45523035</v>
      </c>
      <c r="O22" s="79">
        <v>522166861</v>
      </c>
    </row>
    <row r="23" spans="2:15" ht="7.5" customHeight="1">
      <c r="B23" s="80" t="s">
        <v>113</v>
      </c>
      <c r="C23" s="81">
        <v>11531158</v>
      </c>
      <c r="D23" s="81">
        <v>7858538</v>
      </c>
      <c r="E23" s="81">
        <v>8543066</v>
      </c>
      <c r="F23" s="81">
        <v>8299113</v>
      </c>
      <c r="G23" s="81">
        <v>13630007</v>
      </c>
      <c r="H23" s="81">
        <v>11213090</v>
      </c>
      <c r="I23" s="81">
        <v>10694673</v>
      </c>
      <c r="J23" s="81">
        <v>10192265</v>
      </c>
      <c r="K23" s="81">
        <v>9965934</v>
      </c>
      <c r="L23" s="81">
        <v>1537195</v>
      </c>
      <c r="M23" s="81">
        <v>14777708</v>
      </c>
      <c r="N23" s="81">
        <v>13628120</v>
      </c>
      <c r="O23" s="81">
        <v>121870867</v>
      </c>
    </row>
    <row r="24" spans="2:15" ht="7.5" customHeight="1">
      <c r="B24" s="74" t="s">
        <v>114</v>
      </c>
      <c r="C24" s="79">
        <v>783317196</v>
      </c>
      <c r="D24" s="79">
        <v>758295735</v>
      </c>
      <c r="E24" s="79">
        <v>738973666</v>
      </c>
      <c r="F24" s="79">
        <v>842938903</v>
      </c>
      <c r="G24" s="79">
        <v>795952871</v>
      </c>
      <c r="H24" s="79">
        <v>791307861</v>
      </c>
      <c r="I24" s="79">
        <v>776367644</v>
      </c>
      <c r="J24" s="79">
        <v>775384924</v>
      </c>
      <c r="K24" s="79">
        <v>797076580</v>
      </c>
      <c r="L24" s="79">
        <v>745825978</v>
      </c>
      <c r="M24" s="79">
        <v>808153591</v>
      </c>
      <c r="N24" s="79">
        <v>773865845</v>
      </c>
      <c r="O24" s="79">
        <v>9387460794</v>
      </c>
    </row>
    <row r="25" spans="2:15" ht="7.5" customHeight="1">
      <c r="B25" s="75" t="s">
        <v>115</v>
      </c>
      <c r="C25" s="79">
        <v>394834919</v>
      </c>
      <c r="D25" s="79">
        <v>379921925</v>
      </c>
      <c r="E25" s="79">
        <v>446401108</v>
      </c>
      <c r="F25" s="79">
        <v>392281238</v>
      </c>
      <c r="G25" s="79">
        <v>448144028</v>
      </c>
      <c r="H25" s="79">
        <v>431818242</v>
      </c>
      <c r="I25" s="79">
        <v>437216806</v>
      </c>
      <c r="J25" s="79">
        <v>452869010</v>
      </c>
      <c r="K25" s="79">
        <v>418848804</v>
      </c>
      <c r="L25" s="79">
        <v>434618533</v>
      </c>
      <c r="M25" s="79">
        <v>417096699</v>
      </c>
      <c r="N25" s="79">
        <v>413213799</v>
      </c>
      <c r="O25" s="79">
        <v>5067265111</v>
      </c>
    </row>
    <row r="26" spans="2:15" ht="7.5" customHeight="1">
      <c r="B26" s="80" t="s">
        <v>116</v>
      </c>
      <c r="C26" s="81">
        <v>38971147</v>
      </c>
      <c r="D26" s="81">
        <v>35205951</v>
      </c>
      <c r="E26" s="81">
        <v>39952273</v>
      </c>
      <c r="F26" s="81">
        <v>39310865</v>
      </c>
      <c r="G26" s="81">
        <v>40673909</v>
      </c>
      <c r="H26" s="81">
        <v>39296622</v>
      </c>
      <c r="I26" s="81">
        <v>40522400</v>
      </c>
      <c r="J26" s="81">
        <v>41104640</v>
      </c>
      <c r="K26" s="81">
        <v>37971804</v>
      </c>
      <c r="L26" s="81">
        <v>39851865</v>
      </c>
      <c r="M26" s="81">
        <v>37674350</v>
      </c>
      <c r="N26" s="81">
        <v>39335356</v>
      </c>
      <c r="O26" s="81">
        <v>469871182</v>
      </c>
    </row>
    <row r="27" spans="2:15" ht="7.5" customHeight="1">
      <c r="B27" s="74" t="s">
        <v>117</v>
      </c>
      <c r="C27" s="79">
        <v>62086025</v>
      </c>
      <c r="D27" s="79">
        <v>64568901</v>
      </c>
      <c r="E27" s="79">
        <v>68072495</v>
      </c>
      <c r="F27" s="79">
        <v>53763398</v>
      </c>
      <c r="G27" s="79">
        <v>62519931</v>
      </c>
      <c r="H27" s="79">
        <v>70005190</v>
      </c>
      <c r="I27" s="79">
        <v>78481909</v>
      </c>
      <c r="J27" s="79">
        <v>80001078</v>
      </c>
      <c r="K27" s="79">
        <v>68699765</v>
      </c>
      <c r="L27" s="79">
        <v>78683275</v>
      </c>
      <c r="M27" s="79">
        <v>73305280</v>
      </c>
      <c r="N27" s="79">
        <v>71496693</v>
      </c>
      <c r="O27" s="79">
        <v>831683940</v>
      </c>
    </row>
    <row r="28" spans="2:15" ht="7.5" customHeight="1">
      <c r="B28" s="75" t="s">
        <v>118</v>
      </c>
      <c r="C28" s="79">
        <v>399997968</v>
      </c>
      <c r="D28" s="79">
        <v>361057323</v>
      </c>
      <c r="E28" s="79">
        <v>408334823</v>
      </c>
      <c r="F28" s="79">
        <v>400552026</v>
      </c>
      <c r="G28" s="79">
        <v>428167542</v>
      </c>
      <c r="H28" s="79">
        <v>412352078</v>
      </c>
      <c r="I28" s="79">
        <v>416515565</v>
      </c>
      <c r="J28" s="79">
        <v>424180214</v>
      </c>
      <c r="K28" s="79">
        <v>394600441</v>
      </c>
      <c r="L28" s="79">
        <v>419633836</v>
      </c>
      <c r="M28" s="79">
        <v>406339777</v>
      </c>
      <c r="N28" s="79">
        <v>402175259</v>
      </c>
      <c r="O28" s="79">
        <v>4873906852</v>
      </c>
    </row>
    <row r="29" spans="2:15" ht="7.5" customHeight="1">
      <c r="B29" s="80" t="s">
        <v>119</v>
      </c>
      <c r="C29" s="81">
        <v>248588731</v>
      </c>
      <c r="D29" s="81">
        <v>232715452</v>
      </c>
      <c r="E29" s="81">
        <v>266584728</v>
      </c>
      <c r="F29" s="81">
        <v>261009058</v>
      </c>
      <c r="G29" s="81">
        <v>285825489</v>
      </c>
      <c r="H29" s="81">
        <v>276214325</v>
      </c>
      <c r="I29" s="81">
        <v>279954438</v>
      </c>
      <c r="J29" s="81">
        <v>287015917</v>
      </c>
      <c r="K29" s="81">
        <v>261884241</v>
      </c>
      <c r="L29" s="81">
        <v>277566005</v>
      </c>
      <c r="M29" s="81">
        <v>257586006</v>
      </c>
      <c r="N29" s="81">
        <v>263375716</v>
      </c>
      <c r="O29" s="81">
        <v>3198320106</v>
      </c>
    </row>
    <row r="30" spans="2:15" ht="7.5" customHeight="1">
      <c r="B30" s="74" t="s">
        <v>120</v>
      </c>
      <c r="C30" s="79">
        <v>133344190</v>
      </c>
      <c r="D30" s="79">
        <v>118236178</v>
      </c>
      <c r="E30" s="79">
        <v>135061893</v>
      </c>
      <c r="F30" s="79">
        <v>134384775</v>
      </c>
      <c r="G30" s="79">
        <v>152430349</v>
      </c>
      <c r="H30" s="79">
        <v>147765101</v>
      </c>
      <c r="I30" s="79">
        <v>151100326</v>
      </c>
      <c r="J30" s="79">
        <v>153261242</v>
      </c>
      <c r="K30" s="79">
        <v>138507929</v>
      </c>
      <c r="L30" s="79">
        <v>140937197</v>
      </c>
      <c r="M30" s="79">
        <v>141550422</v>
      </c>
      <c r="N30" s="79">
        <v>138336040</v>
      </c>
      <c r="O30" s="79">
        <v>1684915642</v>
      </c>
    </row>
    <row r="31" spans="2:15" ht="7.5" customHeight="1">
      <c r="B31" s="75" t="s">
        <v>121</v>
      </c>
      <c r="C31" s="79">
        <v>103975519</v>
      </c>
      <c r="D31" s="79">
        <v>98033595</v>
      </c>
      <c r="E31" s="79">
        <v>113667136</v>
      </c>
      <c r="F31" s="79">
        <v>100116671</v>
      </c>
      <c r="G31" s="79">
        <v>121838297</v>
      </c>
      <c r="H31" s="79">
        <v>119377367</v>
      </c>
      <c r="I31" s="79">
        <v>118045370</v>
      </c>
      <c r="J31" s="79">
        <v>117592407</v>
      </c>
      <c r="K31" s="79">
        <v>112560860</v>
      </c>
      <c r="L31" s="79">
        <v>112201023</v>
      </c>
      <c r="M31" s="79">
        <v>113965968</v>
      </c>
      <c r="N31" s="79">
        <v>109107062</v>
      </c>
      <c r="O31" s="79">
        <v>1340481275</v>
      </c>
    </row>
    <row r="32" spans="2:15" ht="7.5" customHeight="1">
      <c r="B32" s="80" t="s">
        <v>122</v>
      </c>
      <c r="C32" s="81">
        <v>169004772</v>
      </c>
      <c r="D32" s="81">
        <v>161507006</v>
      </c>
      <c r="E32" s="81">
        <v>190403882</v>
      </c>
      <c r="F32" s="81">
        <v>183932824</v>
      </c>
      <c r="G32" s="81">
        <v>201079761</v>
      </c>
      <c r="H32" s="81">
        <v>194142379</v>
      </c>
      <c r="I32" s="81">
        <v>198291018</v>
      </c>
      <c r="J32" s="81">
        <v>202511161</v>
      </c>
      <c r="K32" s="81">
        <v>183142783</v>
      </c>
      <c r="L32" s="81">
        <v>197364959</v>
      </c>
      <c r="M32" s="81">
        <v>187938311</v>
      </c>
      <c r="N32" s="81">
        <v>183952001</v>
      </c>
      <c r="O32" s="81">
        <v>2253270857</v>
      </c>
    </row>
    <row r="33" spans="2:15" ht="7.5" customHeight="1">
      <c r="B33" s="74" t="s">
        <v>123</v>
      </c>
      <c r="C33" s="79">
        <v>180653596</v>
      </c>
      <c r="D33" s="79">
        <v>169224327</v>
      </c>
      <c r="E33" s="79">
        <v>153093628</v>
      </c>
      <c r="F33" s="79">
        <v>188816895</v>
      </c>
      <c r="G33" s="79">
        <v>216329230</v>
      </c>
      <c r="H33" s="79">
        <v>198251734</v>
      </c>
      <c r="I33" s="79">
        <v>202464556</v>
      </c>
      <c r="J33" s="79">
        <v>168883430</v>
      </c>
      <c r="K33" s="79">
        <v>183299392</v>
      </c>
      <c r="L33" s="79">
        <v>191889912</v>
      </c>
      <c r="M33" s="79">
        <v>193462800</v>
      </c>
      <c r="N33" s="79">
        <v>166226198</v>
      </c>
      <c r="O33" s="79">
        <v>2212595698</v>
      </c>
    </row>
    <row r="34" spans="2:15" ht="7.5" customHeight="1">
      <c r="B34" s="75" t="s">
        <v>124</v>
      </c>
      <c r="C34" s="79">
        <v>52717250</v>
      </c>
      <c r="D34" s="79">
        <v>55670080</v>
      </c>
      <c r="E34" s="79">
        <v>77031618</v>
      </c>
      <c r="F34" s="79">
        <v>4137076</v>
      </c>
      <c r="G34" s="79">
        <v>101012536</v>
      </c>
      <c r="H34" s="79">
        <v>25398421</v>
      </c>
      <c r="I34" s="79">
        <v>69584418</v>
      </c>
      <c r="J34" s="79">
        <v>94108840</v>
      </c>
      <c r="K34" s="79">
        <v>3501891</v>
      </c>
      <c r="L34" s="79">
        <v>109868935</v>
      </c>
      <c r="M34" s="79">
        <v>33884177</v>
      </c>
      <c r="N34" s="79">
        <v>52985695</v>
      </c>
      <c r="O34" s="79">
        <v>679900937</v>
      </c>
    </row>
    <row r="35" spans="2:15" ht="7.5" customHeight="1">
      <c r="B35" s="80" t="s">
        <v>125</v>
      </c>
      <c r="C35" s="81">
        <v>211252949</v>
      </c>
      <c r="D35" s="81">
        <v>195634009</v>
      </c>
      <c r="E35" s="81">
        <v>246573151</v>
      </c>
      <c r="F35" s="81">
        <v>222925258</v>
      </c>
      <c r="G35" s="81">
        <v>241305639</v>
      </c>
      <c r="H35" s="81">
        <v>231382030</v>
      </c>
      <c r="I35" s="81">
        <v>231285427</v>
      </c>
      <c r="J35" s="81">
        <v>236037980</v>
      </c>
      <c r="K35" s="81">
        <v>222865836</v>
      </c>
      <c r="L35" s="81">
        <v>233107779</v>
      </c>
      <c r="M35" s="81">
        <v>232383193</v>
      </c>
      <c r="N35" s="81">
        <v>241240016</v>
      </c>
      <c r="O35" s="81">
        <v>2745993267</v>
      </c>
    </row>
    <row r="36" spans="2:15" ht="7.5" customHeight="1">
      <c r="B36" s="74" t="s">
        <v>126</v>
      </c>
      <c r="C36" s="79">
        <v>215211511</v>
      </c>
      <c r="D36" s="79">
        <v>216913044</v>
      </c>
      <c r="E36" s="79">
        <v>230216695</v>
      </c>
      <c r="F36" s="79">
        <v>220832588</v>
      </c>
      <c r="G36" s="79">
        <v>245036375</v>
      </c>
      <c r="H36" s="79">
        <v>244450983</v>
      </c>
      <c r="I36" s="79">
        <v>247203354</v>
      </c>
      <c r="J36" s="79">
        <v>250558967</v>
      </c>
      <c r="K36" s="79">
        <v>231879605</v>
      </c>
      <c r="L36" s="79">
        <v>248992669</v>
      </c>
      <c r="M36" s="79">
        <v>231920111</v>
      </c>
      <c r="N36" s="79">
        <v>237539116</v>
      </c>
      <c r="O36" s="79">
        <v>2820755018</v>
      </c>
    </row>
    <row r="37" spans="2:15" ht="7.5" customHeight="1">
      <c r="B37" s="75" t="s">
        <v>127</v>
      </c>
      <c r="C37" s="79">
        <v>389472889</v>
      </c>
      <c r="D37" s="79">
        <v>354362026</v>
      </c>
      <c r="E37" s="79">
        <v>397704585</v>
      </c>
      <c r="F37" s="79">
        <v>373327088</v>
      </c>
      <c r="G37" s="79">
        <v>429855711</v>
      </c>
      <c r="H37" s="79">
        <v>424480197</v>
      </c>
      <c r="I37" s="79">
        <v>430680488</v>
      </c>
      <c r="J37" s="79">
        <v>309901575</v>
      </c>
      <c r="K37" s="79">
        <v>535922692</v>
      </c>
      <c r="L37" s="79">
        <v>425998946</v>
      </c>
      <c r="M37" s="79">
        <v>405599157</v>
      </c>
      <c r="N37" s="79">
        <v>390542223</v>
      </c>
      <c r="O37" s="79">
        <v>4867847577</v>
      </c>
    </row>
    <row r="38" spans="2:15" ht="7.5" customHeight="1">
      <c r="B38" s="80" t="s">
        <v>128</v>
      </c>
      <c r="C38" s="81">
        <v>217558671</v>
      </c>
      <c r="D38" s="81">
        <v>200432357</v>
      </c>
      <c r="E38" s="81">
        <v>210398368</v>
      </c>
      <c r="F38" s="81">
        <v>203664120</v>
      </c>
      <c r="G38" s="81">
        <v>243038751</v>
      </c>
      <c r="H38" s="81">
        <v>254889005</v>
      </c>
      <c r="I38" s="81">
        <v>254890753</v>
      </c>
      <c r="J38" s="81">
        <v>228648107</v>
      </c>
      <c r="K38" s="81">
        <v>246968498</v>
      </c>
      <c r="L38" s="81">
        <v>220826627</v>
      </c>
      <c r="M38" s="81">
        <v>239420361</v>
      </c>
      <c r="N38" s="81">
        <v>225183666</v>
      </c>
      <c r="O38" s="81">
        <v>2745919284</v>
      </c>
    </row>
    <row r="39" spans="2:15" ht="7.5" customHeight="1">
      <c r="B39" s="74" t="s">
        <v>129</v>
      </c>
      <c r="C39" s="79">
        <v>143909676</v>
      </c>
      <c r="D39" s="79">
        <v>127809791</v>
      </c>
      <c r="E39" s="79">
        <v>121433759</v>
      </c>
      <c r="F39" s="79">
        <v>171481899</v>
      </c>
      <c r="G39" s="79">
        <v>142559112</v>
      </c>
      <c r="H39" s="79">
        <v>158162486</v>
      </c>
      <c r="I39" s="79">
        <v>141924788</v>
      </c>
      <c r="J39" s="79">
        <v>148927261</v>
      </c>
      <c r="K39" s="79">
        <v>131184080</v>
      </c>
      <c r="L39" s="79">
        <v>129697240</v>
      </c>
      <c r="M39" s="79">
        <v>152674625</v>
      </c>
      <c r="N39" s="79">
        <v>141248992</v>
      </c>
      <c r="O39" s="79">
        <v>1711013709</v>
      </c>
    </row>
    <row r="40" spans="2:15" ht="7.5" customHeight="1">
      <c r="B40" s="75" t="s">
        <v>130</v>
      </c>
      <c r="C40" s="79">
        <v>249377706</v>
      </c>
      <c r="D40" s="79">
        <v>230002368</v>
      </c>
      <c r="E40" s="79">
        <v>272174176</v>
      </c>
      <c r="F40" s="79">
        <v>257219289</v>
      </c>
      <c r="G40" s="79">
        <v>303311572</v>
      </c>
      <c r="H40" s="79">
        <v>279909092</v>
      </c>
      <c r="I40" s="79">
        <v>264404139</v>
      </c>
      <c r="J40" s="79">
        <v>311081806</v>
      </c>
      <c r="K40" s="79">
        <v>271808114</v>
      </c>
      <c r="L40" s="79">
        <v>276808595</v>
      </c>
      <c r="M40" s="79">
        <v>261959481</v>
      </c>
      <c r="N40" s="79">
        <v>266916940</v>
      </c>
      <c r="O40" s="79">
        <v>3244973278</v>
      </c>
    </row>
    <row r="41" spans="2:15" ht="7.5" customHeight="1">
      <c r="B41" s="80" t="s">
        <v>131</v>
      </c>
      <c r="C41" s="81">
        <v>38781779</v>
      </c>
      <c r="D41" s="81">
        <v>34933389</v>
      </c>
      <c r="E41" s="81">
        <v>41566515</v>
      </c>
      <c r="F41" s="81">
        <v>41545352</v>
      </c>
      <c r="G41" s="81">
        <v>49437839</v>
      </c>
      <c r="H41" s="81">
        <v>51821831</v>
      </c>
      <c r="I41" s="81">
        <v>59136006</v>
      </c>
      <c r="J41" s="81">
        <v>56276049</v>
      </c>
      <c r="K41" s="81">
        <v>47867345</v>
      </c>
      <c r="L41" s="81">
        <v>46675491</v>
      </c>
      <c r="M41" s="81">
        <v>42371440</v>
      </c>
      <c r="N41" s="81">
        <v>40443130</v>
      </c>
      <c r="O41" s="81">
        <v>550856166</v>
      </c>
    </row>
    <row r="42" spans="2:15" ht="7.5" customHeight="1">
      <c r="B42" s="74" t="s">
        <v>132</v>
      </c>
      <c r="C42" s="79">
        <v>69212707</v>
      </c>
      <c r="D42" s="79">
        <v>64660680</v>
      </c>
      <c r="E42" s="79">
        <v>76150979</v>
      </c>
      <c r="F42" s="79">
        <v>72579811</v>
      </c>
      <c r="G42" s="79">
        <v>83160131</v>
      </c>
      <c r="H42" s="79">
        <v>83224194</v>
      </c>
      <c r="I42" s="79">
        <v>82898014</v>
      </c>
      <c r="J42" s="79">
        <v>84057123</v>
      </c>
      <c r="K42" s="79">
        <v>76866822</v>
      </c>
      <c r="L42" s="79">
        <v>78473411</v>
      </c>
      <c r="M42" s="79">
        <v>76901707</v>
      </c>
      <c r="N42" s="79">
        <v>74874121</v>
      </c>
      <c r="O42" s="79">
        <v>923059700</v>
      </c>
    </row>
    <row r="43" spans="2:15" ht="7.5" customHeight="1">
      <c r="B43" s="75" t="s">
        <v>133</v>
      </c>
      <c r="C43" s="79">
        <v>96294594</v>
      </c>
      <c r="D43" s="79">
        <v>91283411</v>
      </c>
      <c r="E43" s="79">
        <v>112834945</v>
      </c>
      <c r="F43" s="79">
        <v>103040123</v>
      </c>
      <c r="G43" s="79">
        <v>107269156</v>
      </c>
      <c r="H43" s="79">
        <v>105207586</v>
      </c>
      <c r="I43" s="79">
        <v>109561193</v>
      </c>
      <c r="J43" s="79">
        <v>112769912</v>
      </c>
      <c r="K43" s="79">
        <v>104736027</v>
      </c>
      <c r="L43" s="79">
        <v>105666127</v>
      </c>
      <c r="M43" s="79">
        <v>99497080</v>
      </c>
      <c r="N43" s="79">
        <v>101805220</v>
      </c>
      <c r="O43" s="79">
        <v>1249965374</v>
      </c>
    </row>
    <row r="44" spans="2:15" ht="7.5" customHeight="1">
      <c r="B44" s="80" t="s">
        <v>134</v>
      </c>
      <c r="C44" s="81">
        <v>58971332</v>
      </c>
      <c r="D44" s="81">
        <v>53294395</v>
      </c>
      <c r="E44" s="81">
        <v>57954421</v>
      </c>
      <c r="F44" s="81">
        <v>55822636</v>
      </c>
      <c r="G44" s="81">
        <v>62845895</v>
      </c>
      <c r="H44" s="81">
        <v>63465543</v>
      </c>
      <c r="I44" s="81">
        <v>67069478</v>
      </c>
      <c r="J44" s="81">
        <v>68299778</v>
      </c>
      <c r="K44" s="81">
        <v>60752737</v>
      </c>
      <c r="L44" s="81">
        <v>64867378</v>
      </c>
      <c r="M44" s="81">
        <v>59467010</v>
      </c>
      <c r="N44" s="81">
        <v>62061439</v>
      </c>
      <c r="O44" s="81">
        <v>734872042</v>
      </c>
    </row>
    <row r="45" spans="2:15" ht="7.5" customHeight="1">
      <c r="B45" s="74" t="s">
        <v>135</v>
      </c>
      <c r="C45" s="79">
        <v>310741848</v>
      </c>
      <c r="D45" s="79">
        <v>286126437</v>
      </c>
      <c r="E45" s="79">
        <v>329184745</v>
      </c>
      <c r="F45" s="79">
        <v>320033010</v>
      </c>
      <c r="G45" s="79">
        <v>348165751</v>
      </c>
      <c r="H45" s="79">
        <v>343459090</v>
      </c>
      <c r="I45" s="79">
        <v>349958858</v>
      </c>
      <c r="J45" s="79">
        <v>360063381</v>
      </c>
      <c r="K45" s="79">
        <v>328394862</v>
      </c>
      <c r="L45" s="79">
        <v>339250288</v>
      </c>
      <c r="M45" s="79">
        <v>320564897</v>
      </c>
      <c r="N45" s="79">
        <v>331503630</v>
      </c>
      <c r="O45" s="79">
        <v>3967446797</v>
      </c>
    </row>
    <row r="46" spans="2:15" ht="7.5" customHeight="1">
      <c r="B46" s="75" t="s">
        <v>136</v>
      </c>
      <c r="C46" s="79">
        <v>81167760</v>
      </c>
      <c r="D46" s="79">
        <v>74531904</v>
      </c>
      <c r="E46" s="79">
        <v>90478696</v>
      </c>
      <c r="F46" s="79">
        <v>82509037</v>
      </c>
      <c r="G46" s="79">
        <v>89358223</v>
      </c>
      <c r="H46" s="79">
        <v>82141703</v>
      </c>
      <c r="I46" s="79">
        <v>92869056</v>
      </c>
      <c r="J46" s="79">
        <v>91559053</v>
      </c>
      <c r="K46" s="79">
        <v>87672888</v>
      </c>
      <c r="L46" s="79">
        <v>82482637</v>
      </c>
      <c r="M46" s="79">
        <v>82460006</v>
      </c>
      <c r="N46" s="79">
        <v>85342181</v>
      </c>
      <c r="O46" s="79">
        <v>1022573144</v>
      </c>
    </row>
    <row r="47" spans="2:15" ht="7.5" customHeight="1">
      <c r="B47" s="80" t="s">
        <v>137</v>
      </c>
      <c r="C47" s="81">
        <v>502986949</v>
      </c>
      <c r="D47" s="81">
        <v>418245098</v>
      </c>
      <c r="E47" s="81">
        <v>469340055</v>
      </c>
      <c r="F47" s="81">
        <v>452482852</v>
      </c>
      <c r="G47" s="81">
        <v>504266162</v>
      </c>
      <c r="H47" s="81">
        <v>499647395</v>
      </c>
      <c r="I47" s="81">
        <v>498914098</v>
      </c>
      <c r="J47" s="81">
        <v>513798709</v>
      </c>
      <c r="K47" s="81">
        <v>495182303</v>
      </c>
      <c r="L47" s="81">
        <v>507656996</v>
      </c>
      <c r="M47" s="81">
        <v>488208171</v>
      </c>
      <c r="N47" s="81">
        <v>489947464</v>
      </c>
      <c r="O47" s="81">
        <v>5840676252</v>
      </c>
    </row>
    <row r="48" spans="2:15" ht="7.5" customHeight="1">
      <c r="B48" s="74" t="s">
        <v>138</v>
      </c>
      <c r="C48" s="79">
        <v>364343725</v>
      </c>
      <c r="D48" s="79">
        <v>354883224</v>
      </c>
      <c r="E48" s="79">
        <v>410770980</v>
      </c>
      <c r="F48" s="79">
        <v>410984146</v>
      </c>
      <c r="G48" s="79">
        <v>430343325</v>
      </c>
      <c r="H48" s="79">
        <v>443497184</v>
      </c>
      <c r="I48" s="79">
        <v>424371216</v>
      </c>
      <c r="J48" s="79">
        <v>430367491</v>
      </c>
      <c r="K48" s="79">
        <v>408397451</v>
      </c>
      <c r="L48" s="79">
        <v>439196583</v>
      </c>
      <c r="M48" s="79">
        <v>405870517</v>
      </c>
      <c r="N48" s="79">
        <v>397930518</v>
      </c>
      <c r="O48" s="79">
        <v>4920956360</v>
      </c>
    </row>
    <row r="49" spans="2:15" ht="7.5" customHeight="1">
      <c r="B49" s="75" t="s">
        <v>139</v>
      </c>
      <c r="C49" s="79">
        <v>34740266</v>
      </c>
      <c r="D49" s="79">
        <v>32934568</v>
      </c>
      <c r="E49" s="79">
        <v>32856674</v>
      </c>
      <c r="F49" s="79">
        <v>35667544</v>
      </c>
      <c r="G49" s="79">
        <v>39840655</v>
      </c>
      <c r="H49" s="79">
        <v>39499518</v>
      </c>
      <c r="I49" s="79">
        <v>41406562</v>
      </c>
      <c r="J49" s="79">
        <v>41971130</v>
      </c>
      <c r="K49" s="79">
        <v>37061917</v>
      </c>
      <c r="L49" s="79">
        <v>39762797</v>
      </c>
      <c r="M49" s="79">
        <v>37013505</v>
      </c>
      <c r="N49" s="79">
        <v>34653574</v>
      </c>
      <c r="O49" s="79">
        <v>447408710</v>
      </c>
    </row>
    <row r="50" spans="2:15" ht="7.5" customHeight="1">
      <c r="B50" s="80" t="s">
        <v>140</v>
      </c>
      <c r="C50" s="81">
        <v>402597767</v>
      </c>
      <c r="D50" s="81">
        <v>378907622</v>
      </c>
      <c r="E50" s="81">
        <v>430177868</v>
      </c>
      <c r="F50" s="81">
        <v>422132538</v>
      </c>
      <c r="G50" s="81">
        <v>465590384</v>
      </c>
      <c r="H50" s="81">
        <v>448791664</v>
      </c>
      <c r="I50" s="81">
        <v>454996760</v>
      </c>
      <c r="J50" s="81">
        <v>468331897</v>
      </c>
      <c r="K50" s="81">
        <v>429221697</v>
      </c>
      <c r="L50" s="81">
        <v>455810658</v>
      </c>
      <c r="M50" s="81">
        <v>431353768</v>
      </c>
      <c r="N50" s="81">
        <v>425693858</v>
      </c>
      <c r="O50" s="81">
        <v>5213606481</v>
      </c>
    </row>
    <row r="51" spans="2:15" ht="7.5" customHeight="1">
      <c r="B51" s="74" t="s">
        <v>141</v>
      </c>
      <c r="C51" s="79">
        <v>128626699</v>
      </c>
      <c r="D51" s="79">
        <v>178173274</v>
      </c>
      <c r="E51" s="79">
        <v>142081052</v>
      </c>
      <c r="F51" s="79">
        <v>197619351</v>
      </c>
      <c r="G51" s="79">
        <v>174815991</v>
      </c>
      <c r="H51" s="79">
        <v>171708565</v>
      </c>
      <c r="I51" s="79">
        <v>170386645</v>
      </c>
      <c r="J51" s="79">
        <v>148794839</v>
      </c>
      <c r="K51" s="79">
        <v>183167806</v>
      </c>
      <c r="L51" s="79">
        <v>167289828</v>
      </c>
      <c r="M51" s="79">
        <v>163005535</v>
      </c>
      <c r="N51" s="79">
        <v>164968785</v>
      </c>
      <c r="O51" s="79">
        <v>1990638370</v>
      </c>
    </row>
    <row r="52" spans="2:15" ht="7.5" customHeight="1">
      <c r="B52" s="75" t="s">
        <v>142</v>
      </c>
      <c r="C52" s="79">
        <v>124578709</v>
      </c>
      <c r="D52" s="79">
        <v>116252856</v>
      </c>
      <c r="E52" s="79">
        <v>131650476</v>
      </c>
      <c r="F52" s="79">
        <v>133878160</v>
      </c>
      <c r="G52" s="79">
        <v>146382578</v>
      </c>
      <c r="H52" s="79">
        <v>136620857</v>
      </c>
      <c r="I52" s="79">
        <v>149204804</v>
      </c>
      <c r="J52" s="79">
        <v>146863292</v>
      </c>
      <c r="K52" s="79">
        <v>160346158</v>
      </c>
      <c r="L52" s="79">
        <v>141264857</v>
      </c>
      <c r="M52" s="79">
        <v>131629478</v>
      </c>
      <c r="N52" s="79">
        <v>130366169</v>
      </c>
      <c r="O52" s="79">
        <v>1649038394</v>
      </c>
    </row>
    <row r="53" spans="2:15" ht="7.5" customHeight="1">
      <c r="B53" s="80" t="s">
        <v>143</v>
      </c>
      <c r="C53" s="81">
        <v>388913493</v>
      </c>
      <c r="D53" s="81">
        <v>356851961</v>
      </c>
      <c r="E53" s="81">
        <v>411069688</v>
      </c>
      <c r="F53" s="81">
        <v>403453771</v>
      </c>
      <c r="G53" s="81">
        <v>436084136</v>
      </c>
      <c r="H53" s="81">
        <v>423125296</v>
      </c>
      <c r="I53" s="81">
        <v>430122627</v>
      </c>
      <c r="J53" s="81">
        <v>440618476</v>
      </c>
      <c r="K53" s="81">
        <v>404048316</v>
      </c>
      <c r="L53" s="81">
        <v>429781451</v>
      </c>
      <c r="M53" s="81">
        <v>407818419</v>
      </c>
      <c r="N53" s="81">
        <v>405302646</v>
      </c>
      <c r="O53" s="81">
        <v>4937190280</v>
      </c>
    </row>
    <row r="54" spans="2:15" ht="7.5" customHeight="1">
      <c r="B54" s="74" t="s">
        <v>144</v>
      </c>
      <c r="C54" s="79">
        <v>35519652</v>
      </c>
      <c r="D54" s="79">
        <v>30111584</v>
      </c>
      <c r="E54" s="79">
        <v>34260704</v>
      </c>
      <c r="F54" s="79">
        <v>33357572</v>
      </c>
      <c r="G54" s="79">
        <v>33472303</v>
      </c>
      <c r="H54" s="79">
        <v>33372801</v>
      </c>
      <c r="I54" s="79">
        <v>34992293</v>
      </c>
      <c r="J54" s="79">
        <v>33621963</v>
      </c>
      <c r="K54" s="79">
        <v>34131763</v>
      </c>
      <c r="L54" s="79">
        <v>34276096</v>
      </c>
      <c r="M54" s="79">
        <v>36117321</v>
      </c>
      <c r="N54" s="79">
        <v>35807696</v>
      </c>
      <c r="O54" s="79">
        <v>409041748</v>
      </c>
    </row>
    <row r="55" spans="2:15" ht="7.5" customHeight="1">
      <c r="B55" s="75" t="s">
        <v>145</v>
      </c>
      <c r="C55" s="79">
        <v>210009601</v>
      </c>
      <c r="D55" s="79">
        <v>210730251</v>
      </c>
      <c r="E55" s="79">
        <v>248472994</v>
      </c>
      <c r="F55" s="79">
        <v>240940352</v>
      </c>
      <c r="G55" s="79">
        <v>253176196</v>
      </c>
      <c r="H55" s="79">
        <v>243421224</v>
      </c>
      <c r="I55" s="79">
        <v>237122712</v>
      </c>
      <c r="J55" s="79">
        <v>266943743</v>
      </c>
      <c r="K55" s="79">
        <v>230572934</v>
      </c>
      <c r="L55" s="79">
        <v>244908757</v>
      </c>
      <c r="M55" s="79">
        <v>234837161</v>
      </c>
      <c r="N55" s="79">
        <v>234673341</v>
      </c>
      <c r="O55" s="79">
        <v>2855809266</v>
      </c>
    </row>
    <row r="56" spans="2:15" ht="7.5" customHeight="1">
      <c r="B56" s="80" t="s">
        <v>146</v>
      </c>
      <c r="C56" s="81">
        <v>39462235</v>
      </c>
      <c r="D56" s="81">
        <v>36925852</v>
      </c>
      <c r="E56" s="81">
        <v>32754580</v>
      </c>
      <c r="F56" s="81">
        <v>36721134</v>
      </c>
      <c r="G56" s="81">
        <v>35060915</v>
      </c>
      <c r="H56" s="81">
        <v>45024581</v>
      </c>
      <c r="I56" s="81">
        <v>46258709</v>
      </c>
      <c r="J56" s="81">
        <v>49644637</v>
      </c>
      <c r="K56" s="81">
        <v>47897293</v>
      </c>
      <c r="L56" s="81">
        <v>40150493</v>
      </c>
      <c r="M56" s="81">
        <v>43399081</v>
      </c>
      <c r="N56" s="81">
        <v>41239373</v>
      </c>
      <c r="O56" s="81">
        <v>494538883</v>
      </c>
    </row>
    <row r="57" spans="2:15" ht="7.5" customHeight="1">
      <c r="B57" s="74" t="s">
        <v>147</v>
      </c>
      <c r="C57" s="79">
        <v>248275585</v>
      </c>
      <c r="D57" s="79">
        <v>244278508</v>
      </c>
      <c r="E57" s="79">
        <v>290210737</v>
      </c>
      <c r="F57" s="79">
        <v>297378694</v>
      </c>
      <c r="G57" s="79">
        <v>310126707</v>
      </c>
      <c r="H57" s="79">
        <v>293857938</v>
      </c>
      <c r="I57" s="79">
        <v>314743151</v>
      </c>
      <c r="J57" s="79">
        <v>308590828</v>
      </c>
      <c r="K57" s="79">
        <v>288038495</v>
      </c>
      <c r="L57" s="79">
        <v>296648579</v>
      </c>
      <c r="M57" s="79">
        <v>284071002</v>
      </c>
      <c r="N57" s="79">
        <v>296160847</v>
      </c>
      <c r="O57" s="79">
        <v>3472381071</v>
      </c>
    </row>
    <row r="58" spans="2:15" ht="7.5" customHeight="1">
      <c r="B58" s="75" t="s">
        <v>148</v>
      </c>
      <c r="C58" s="79">
        <v>1143425853</v>
      </c>
      <c r="D58" s="79">
        <v>1074770348</v>
      </c>
      <c r="E58" s="79">
        <v>1271371311</v>
      </c>
      <c r="F58" s="79">
        <v>1226847338</v>
      </c>
      <c r="G58" s="79">
        <v>1289210367</v>
      </c>
      <c r="H58" s="79">
        <v>1240089772</v>
      </c>
      <c r="I58" s="79">
        <v>1239601166</v>
      </c>
      <c r="J58" s="79">
        <v>1284028982</v>
      </c>
      <c r="K58" s="79">
        <v>1194740459</v>
      </c>
      <c r="L58" s="79">
        <v>1259585877</v>
      </c>
      <c r="M58" s="79">
        <v>1235627865</v>
      </c>
      <c r="N58" s="79">
        <v>1248934744</v>
      </c>
      <c r="O58" s="79">
        <v>14708234082</v>
      </c>
    </row>
    <row r="59" spans="2:15" ht="7.5" customHeight="1">
      <c r="B59" s="80" t="s">
        <v>149</v>
      </c>
      <c r="C59" s="81">
        <v>99111035</v>
      </c>
      <c r="D59" s="81">
        <v>90727165</v>
      </c>
      <c r="E59" s="81">
        <v>105035185</v>
      </c>
      <c r="F59" s="81">
        <v>104292731</v>
      </c>
      <c r="G59" s="81">
        <v>103083938</v>
      </c>
      <c r="H59" s="81">
        <v>103486163</v>
      </c>
      <c r="I59" s="81">
        <v>113806553</v>
      </c>
      <c r="J59" s="81">
        <v>116491883</v>
      </c>
      <c r="K59" s="81">
        <v>107132594</v>
      </c>
      <c r="L59" s="81">
        <v>110594467</v>
      </c>
      <c r="M59" s="81">
        <v>103209864</v>
      </c>
      <c r="N59" s="81">
        <v>94130398</v>
      </c>
      <c r="O59" s="81">
        <v>1251101976</v>
      </c>
    </row>
    <row r="60" spans="2:15" ht="7.5" customHeight="1">
      <c r="B60" s="74" t="s">
        <v>150</v>
      </c>
      <c r="C60" s="79">
        <v>26026618</v>
      </c>
      <c r="D60" s="79">
        <v>23412792</v>
      </c>
      <c r="E60" s="79">
        <v>25563318</v>
      </c>
      <c r="F60" s="79">
        <v>23253802</v>
      </c>
      <c r="G60" s="79">
        <v>27256179</v>
      </c>
      <c r="H60" s="79">
        <v>26980604</v>
      </c>
      <c r="I60" s="79">
        <v>26453847</v>
      </c>
      <c r="J60" s="79">
        <v>24523601</v>
      </c>
      <c r="K60" s="79">
        <v>21069385</v>
      </c>
      <c r="L60" s="79">
        <v>23006624</v>
      </c>
      <c r="M60" s="79">
        <v>20664956</v>
      </c>
      <c r="N60" s="79">
        <v>21060307</v>
      </c>
      <c r="O60" s="79">
        <v>289272033</v>
      </c>
    </row>
    <row r="61" spans="2:15" ht="7.5" customHeight="1">
      <c r="B61" s="75" t="s">
        <v>151</v>
      </c>
      <c r="C61" s="79">
        <v>347899741</v>
      </c>
      <c r="D61" s="79">
        <v>275186871</v>
      </c>
      <c r="E61" s="79">
        <v>374451724</v>
      </c>
      <c r="F61" s="79">
        <v>319805793</v>
      </c>
      <c r="G61" s="79">
        <v>307264390</v>
      </c>
      <c r="H61" s="79">
        <v>489780612</v>
      </c>
      <c r="I61" s="79">
        <v>343025100</v>
      </c>
      <c r="J61" s="79">
        <v>148923581</v>
      </c>
      <c r="K61" s="79">
        <v>522413815</v>
      </c>
      <c r="L61" s="79">
        <v>323469512</v>
      </c>
      <c r="M61" s="79">
        <v>482941061</v>
      </c>
      <c r="N61" s="79">
        <v>204272136</v>
      </c>
      <c r="O61" s="79">
        <v>4139434336</v>
      </c>
    </row>
    <row r="62" spans="2:15" ht="7.5" customHeight="1">
      <c r="B62" s="80" t="s">
        <v>152</v>
      </c>
      <c r="C62" s="81">
        <v>227466993</v>
      </c>
      <c r="D62" s="81">
        <v>239254075</v>
      </c>
      <c r="E62" s="81">
        <v>251590491</v>
      </c>
      <c r="F62" s="81">
        <v>246727774</v>
      </c>
      <c r="G62" s="81">
        <v>259257912</v>
      </c>
      <c r="H62" s="81">
        <v>252251471</v>
      </c>
      <c r="I62" s="81">
        <v>266068943</v>
      </c>
      <c r="J62" s="81">
        <v>261460450</v>
      </c>
      <c r="K62" s="81">
        <v>239148761</v>
      </c>
      <c r="L62" s="81">
        <v>242851496</v>
      </c>
      <c r="M62" s="81">
        <v>205412706</v>
      </c>
      <c r="N62" s="81">
        <v>262863474</v>
      </c>
      <c r="O62" s="81">
        <v>2954354546</v>
      </c>
    </row>
    <row r="63" spans="2:15" ht="7.5" customHeight="1">
      <c r="B63" s="74" t="s">
        <v>153</v>
      </c>
      <c r="C63" s="79">
        <v>60447392</v>
      </c>
      <c r="D63" s="79">
        <v>60525473</v>
      </c>
      <c r="E63" s="79">
        <v>67658932</v>
      </c>
      <c r="F63" s="79">
        <v>67781594</v>
      </c>
      <c r="G63" s="79">
        <v>75738869</v>
      </c>
      <c r="H63" s="79">
        <v>61141000</v>
      </c>
      <c r="I63" s="79">
        <v>84773618</v>
      </c>
      <c r="J63" s="79">
        <v>74916892</v>
      </c>
      <c r="K63" s="79">
        <v>70035702</v>
      </c>
      <c r="L63" s="79">
        <v>72196269</v>
      </c>
      <c r="M63" s="79">
        <v>68205907</v>
      </c>
      <c r="N63" s="79">
        <v>84277167</v>
      </c>
      <c r="O63" s="79">
        <v>847698815</v>
      </c>
    </row>
    <row r="64" spans="2:15" ht="7.5" customHeight="1">
      <c r="B64" s="75" t="s">
        <v>154</v>
      </c>
      <c r="C64" s="79">
        <v>291794849</v>
      </c>
      <c r="D64" s="79">
        <v>181940127</v>
      </c>
      <c r="E64" s="79">
        <v>230069895</v>
      </c>
      <c r="F64" s="79">
        <v>190913846</v>
      </c>
      <c r="G64" s="79">
        <v>286181939</v>
      </c>
      <c r="H64" s="79">
        <v>206295390</v>
      </c>
      <c r="I64" s="79">
        <v>242941897</v>
      </c>
      <c r="J64" s="79">
        <v>243970828</v>
      </c>
      <c r="K64" s="79">
        <v>145205830</v>
      </c>
      <c r="L64" s="79">
        <v>261235426</v>
      </c>
      <c r="M64" s="79">
        <v>253276739</v>
      </c>
      <c r="N64" s="79">
        <v>240966245</v>
      </c>
      <c r="O64" s="79">
        <v>2774793011</v>
      </c>
    </row>
    <row r="65" spans="2:15" ht="7.5" customHeight="1" thickBot="1">
      <c r="B65" s="80" t="s">
        <v>155</v>
      </c>
      <c r="C65" s="79">
        <v>28591051</v>
      </c>
      <c r="D65" s="79">
        <v>24816755</v>
      </c>
      <c r="E65" s="79">
        <v>26945377</v>
      </c>
      <c r="F65" s="79">
        <v>25980103</v>
      </c>
      <c r="G65" s="79">
        <v>21067837</v>
      </c>
      <c r="H65" s="79">
        <v>33260761</v>
      </c>
      <c r="I65" s="79">
        <v>38228897</v>
      </c>
      <c r="J65" s="79">
        <v>34407016</v>
      </c>
      <c r="K65" s="79">
        <v>38577512</v>
      </c>
      <c r="L65" s="79">
        <v>35518379</v>
      </c>
      <c r="M65" s="79">
        <v>27756876</v>
      </c>
      <c r="N65" s="79">
        <v>33504252</v>
      </c>
      <c r="O65" s="79">
        <v>368654816</v>
      </c>
    </row>
    <row r="66" spans="2:15" ht="7.5" customHeight="1" thickTop="1">
      <c r="B66" s="76" t="s">
        <v>218</v>
      </c>
      <c r="C66" s="83">
        <v>11559716995</v>
      </c>
      <c r="D66" s="83">
        <v>10775509058</v>
      </c>
      <c r="E66" s="83">
        <v>12113781078</v>
      </c>
      <c r="F66" s="83">
        <v>11956479513</v>
      </c>
      <c r="G66" s="83">
        <v>12798053266</v>
      </c>
      <c r="H66" s="83">
        <v>12561960006</v>
      </c>
      <c r="I66" s="83">
        <v>12640790322</v>
      </c>
      <c r="J66" s="83">
        <v>12557916009</v>
      </c>
      <c r="K66" s="83">
        <v>12313382886</v>
      </c>
      <c r="L66" s="83">
        <v>12503580457</v>
      </c>
      <c r="M66" s="83">
        <v>12196745386</v>
      </c>
      <c r="N66" s="83">
        <v>11945253965</v>
      </c>
      <c r="O66" s="83">
        <v>145923168941</v>
      </c>
    </row>
    <row r="67" spans="2:15" ht="7.5" customHeight="1" thickBot="1">
      <c r="B67" s="77" t="s">
        <v>157</v>
      </c>
      <c r="C67" s="82">
        <v>103922981</v>
      </c>
      <c r="D67" s="82">
        <v>97819987</v>
      </c>
      <c r="E67" s="82">
        <v>77018253</v>
      </c>
      <c r="F67" s="82">
        <v>102223167</v>
      </c>
      <c r="G67" s="82">
        <v>101463562</v>
      </c>
      <c r="H67" s="82">
        <v>93373318</v>
      </c>
      <c r="I67" s="82">
        <v>88039238</v>
      </c>
      <c r="J67" s="82">
        <v>77556393</v>
      </c>
      <c r="K67" s="82">
        <v>93578709</v>
      </c>
      <c r="L67" s="82">
        <v>86026797</v>
      </c>
      <c r="M67" s="82">
        <v>85370253</v>
      </c>
      <c r="N67" s="82">
        <v>77067729</v>
      </c>
      <c r="O67" s="82">
        <v>1083460387</v>
      </c>
    </row>
    <row r="68" spans="2:15" ht="9" customHeight="1" thickTop="1">
      <c r="B68" s="78" t="s">
        <v>219</v>
      </c>
      <c r="C68" s="81">
        <v>11663639976</v>
      </c>
      <c r="D68" s="81">
        <v>10873329045</v>
      </c>
      <c r="E68" s="81">
        <v>12190799331</v>
      </c>
      <c r="F68" s="81">
        <v>12058702680</v>
      </c>
      <c r="G68" s="81">
        <v>12899516828</v>
      </c>
      <c r="H68" s="81">
        <v>12655333324</v>
      </c>
      <c r="I68" s="81">
        <v>12728829560</v>
      </c>
      <c r="J68" s="81">
        <v>12635472402</v>
      </c>
      <c r="K68" s="81">
        <v>12406961595</v>
      </c>
      <c r="L68" s="81">
        <v>12589607254</v>
      </c>
      <c r="M68" s="81">
        <v>12282115639</v>
      </c>
      <c r="N68" s="81">
        <v>12022321694</v>
      </c>
      <c r="O68" s="81">
        <v>147006629328</v>
      </c>
    </row>
    <row r="69" spans="2:15" ht="12">
      <c r="B69" s="167" t="s">
        <v>220</v>
      </c>
      <c r="C69" s="162"/>
      <c r="D69" s="162"/>
      <c r="E69" s="162"/>
      <c r="F69" s="162"/>
      <c r="G69" s="162"/>
      <c r="H69" s="162"/>
      <c r="I69" s="162"/>
      <c r="J69" s="162"/>
      <c r="K69" s="162"/>
      <c r="L69" s="162"/>
      <c r="M69" s="162"/>
      <c r="N69" s="162"/>
      <c r="O69" s="163"/>
    </row>
    <row r="70" spans="2:15" ht="12">
      <c r="B70" s="169" t="s">
        <v>221</v>
      </c>
      <c r="C70" s="114"/>
      <c r="D70" s="114"/>
      <c r="E70" s="114"/>
      <c r="F70" s="114"/>
      <c r="G70" s="114"/>
      <c r="H70" s="114"/>
      <c r="I70" s="114"/>
      <c r="J70" s="114"/>
      <c r="K70" s="114"/>
      <c r="L70" s="114"/>
      <c r="M70" s="114"/>
      <c r="N70" s="114"/>
      <c r="O70" s="125"/>
    </row>
    <row r="71" spans="2:15" ht="12">
      <c r="B71" s="168" t="s">
        <v>222</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 hidden="1">
      <c r="B2" s="29" t="s">
        <v>0</v>
      </c>
      <c r="C2" s="29" t="s">
        <v>80</v>
      </c>
      <c r="D2" s="29" t="s">
        <v>8</v>
      </c>
      <c r="E2" s="29"/>
      <c r="F2" s="29"/>
    </row>
    <row r="3" spans="2:6" ht="12" hidden="1">
      <c r="B3" s="30" t="s">
        <v>203</v>
      </c>
      <c r="C3" s="29"/>
      <c r="D3" s="29"/>
      <c r="E3" s="29"/>
      <c r="F3" s="29"/>
    </row>
    <row r="4" ht="12" customHeight="1"/>
    <row r="5" spans="2:15" ht="16.5" customHeight="1">
      <c r="B5" s="19" t="str">
        <f>CONCATENATE("Monthly Special Fuels &amp; Gasoline/Gasohol Reported by States ",MF33GA!D3," (1)")</f>
        <v>Monthly Special Fuels &amp; Gasoline/Gasohol Reported by States 2018 (1)</v>
      </c>
      <c r="C5" s="19"/>
      <c r="D5" s="19"/>
      <c r="E5" s="19"/>
      <c r="F5" s="19"/>
      <c r="G5" s="19"/>
      <c r="H5" s="19"/>
      <c r="I5" s="19"/>
      <c r="J5" s="19"/>
      <c r="K5" s="19"/>
      <c r="L5" s="19"/>
      <c r="M5" s="19"/>
      <c r="N5" s="19"/>
      <c r="O5" s="19"/>
    </row>
    <row r="7" ht="1.5" customHeight="1"/>
    <row r="8" ht="1.5" customHeight="1"/>
    <row r="9" ht="9" customHeight="1">
      <c r="O9" s="84" t="s">
        <v>223</v>
      </c>
    </row>
    <row r="10" spans="2:15" ht="9" customHeight="1">
      <c r="B10" s="85" t="str">
        <f>CONCATENATE("Created On: ",MF33GA!C3)</f>
        <v>Created On: 10/24/2019</v>
      </c>
      <c r="N10" s="84"/>
      <c r="O10" s="84" t="str">
        <f>CONCATENATE(MF33G_Jan_Mar!H3," Reporting Period")</f>
        <v>2019 Reporting Period</v>
      </c>
    </row>
    <row r="11" spans="2:15" ht="12">
      <c r="B11" s="73"/>
      <c r="C11" s="73"/>
      <c r="D11" s="73"/>
      <c r="E11" s="73"/>
      <c r="F11" s="73"/>
      <c r="G11" s="73"/>
      <c r="H11" s="73"/>
      <c r="I11" s="73"/>
      <c r="J11" s="73"/>
      <c r="K11" s="73"/>
      <c r="L11" s="73"/>
      <c r="M11" s="73"/>
      <c r="N11" s="73"/>
      <c r="O11" s="73"/>
    </row>
    <row r="12" spans="2:15" ht="12">
      <c r="B12" s="170" t="s">
        <v>95</v>
      </c>
      <c r="C12" s="170" t="s">
        <v>205</v>
      </c>
      <c r="D12" s="170" t="s">
        <v>206</v>
      </c>
      <c r="E12" s="170" t="s">
        <v>207</v>
      </c>
      <c r="F12" s="170" t="s">
        <v>208</v>
      </c>
      <c r="G12" s="170" t="s">
        <v>209</v>
      </c>
      <c r="H12" s="170" t="s">
        <v>210</v>
      </c>
      <c r="I12" s="170" t="s">
        <v>211</v>
      </c>
      <c r="J12" s="170" t="s">
        <v>212</v>
      </c>
      <c r="K12" s="170" t="s">
        <v>213</v>
      </c>
      <c r="L12" s="170" t="s">
        <v>214</v>
      </c>
      <c r="M12" s="170" t="s">
        <v>215</v>
      </c>
      <c r="N12" s="170" t="s">
        <v>216</v>
      </c>
      <c r="O12" s="170" t="s">
        <v>33</v>
      </c>
    </row>
    <row r="13" spans="1:16" ht="12" hidden="1">
      <c r="A13" s="72"/>
      <c r="B13" s="72" t="s">
        <v>95</v>
      </c>
      <c r="C13" s="72" t="s">
        <v>96</v>
      </c>
      <c r="D13" s="72" t="s">
        <v>99</v>
      </c>
      <c r="E13" s="72" t="s">
        <v>102</v>
      </c>
      <c r="F13" s="72" t="s">
        <v>166</v>
      </c>
      <c r="G13" s="72" t="s">
        <v>217</v>
      </c>
      <c r="H13" s="72" t="s">
        <v>172</v>
      </c>
      <c r="I13" s="72" t="s">
        <v>179</v>
      </c>
      <c r="J13" s="72" t="s">
        <v>182</v>
      </c>
      <c r="K13" s="72" t="s">
        <v>185</v>
      </c>
      <c r="L13" s="72" t="s">
        <v>194</v>
      </c>
      <c r="M13" s="72" t="s">
        <v>197</v>
      </c>
      <c r="N13" s="72" t="s">
        <v>200</v>
      </c>
      <c r="O13" s="72" t="s">
        <v>33</v>
      </c>
      <c r="P13" s="72"/>
    </row>
    <row r="14" spans="2:15" ht="12"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105</v>
      </c>
      <c r="C15" s="79">
        <v>292981818</v>
      </c>
      <c r="D15" s="79">
        <v>276486389</v>
      </c>
      <c r="E15" s="79">
        <v>277260102</v>
      </c>
      <c r="F15" s="79">
        <v>318562625</v>
      </c>
      <c r="G15" s="79">
        <v>304783796</v>
      </c>
      <c r="H15" s="79">
        <v>319903465</v>
      </c>
      <c r="I15" s="79">
        <v>306705403</v>
      </c>
      <c r="J15" s="79">
        <v>314312053</v>
      </c>
      <c r="K15" s="79">
        <v>321342594</v>
      </c>
      <c r="L15" s="79">
        <v>296768482</v>
      </c>
      <c r="M15" s="79">
        <v>322058123</v>
      </c>
      <c r="N15" s="79">
        <v>298936731</v>
      </c>
      <c r="O15" s="79">
        <v>3650101581</v>
      </c>
    </row>
    <row r="16" spans="2:15" ht="7.5" customHeight="1">
      <c r="B16" s="75" t="s">
        <v>106</v>
      </c>
      <c r="C16" s="79">
        <v>31947226</v>
      </c>
      <c r="D16" s="79">
        <v>27925882</v>
      </c>
      <c r="E16" s="79">
        <v>30418058</v>
      </c>
      <c r="F16" s="79">
        <v>37482051</v>
      </c>
      <c r="G16" s="79">
        <v>36815471</v>
      </c>
      <c r="H16" s="79">
        <v>41963035</v>
      </c>
      <c r="I16" s="79">
        <v>53374311</v>
      </c>
      <c r="J16" s="79">
        <v>45754487</v>
      </c>
      <c r="K16" s="79">
        <v>38623282</v>
      </c>
      <c r="L16" s="79">
        <v>30273413</v>
      </c>
      <c r="M16" s="79">
        <v>28876325</v>
      </c>
      <c r="N16" s="79">
        <v>26847457</v>
      </c>
      <c r="O16" s="79">
        <v>430300998</v>
      </c>
    </row>
    <row r="17" spans="2:15" ht="7.5" customHeight="1">
      <c r="B17" s="80" t="s">
        <v>107</v>
      </c>
      <c r="C17" s="81">
        <v>310483889</v>
      </c>
      <c r="D17" s="81">
        <v>305314945</v>
      </c>
      <c r="E17" s="81">
        <v>351860813</v>
      </c>
      <c r="F17" s="81">
        <v>319077711</v>
      </c>
      <c r="G17" s="81">
        <v>330941295</v>
      </c>
      <c r="H17" s="81">
        <v>321509302</v>
      </c>
      <c r="I17" s="81">
        <v>309232698</v>
      </c>
      <c r="J17" s="81">
        <v>350720939</v>
      </c>
      <c r="K17" s="81">
        <v>324734073</v>
      </c>
      <c r="L17" s="81">
        <v>323064145</v>
      </c>
      <c r="M17" s="81">
        <v>332539591</v>
      </c>
      <c r="N17" s="81">
        <v>329948949</v>
      </c>
      <c r="O17" s="81">
        <v>3909428350</v>
      </c>
    </row>
    <row r="18" spans="2:15" ht="7.5" customHeight="1">
      <c r="B18" s="74" t="s">
        <v>108</v>
      </c>
      <c r="C18" s="79">
        <v>167628126</v>
      </c>
      <c r="D18" s="79">
        <v>164466123</v>
      </c>
      <c r="E18" s="79">
        <v>188136890</v>
      </c>
      <c r="F18" s="79">
        <v>175834962</v>
      </c>
      <c r="G18" s="79">
        <v>204704087</v>
      </c>
      <c r="H18" s="79">
        <v>188342975</v>
      </c>
      <c r="I18" s="79">
        <v>182516528</v>
      </c>
      <c r="J18" s="79">
        <v>201324872</v>
      </c>
      <c r="K18" s="79">
        <v>179466166</v>
      </c>
      <c r="L18" s="79">
        <v>189251602</v>
      </c>
      <c r="M18" s="79">
        <v>191621852</v>
      </c>
      <c r="N18" s="79">
        <v>177097306</v>
      </c>
      <c r="O18" s="79">
        <v>2210391489</v>
      </c>
    </row>
    <row r="19" spans="2:15" ht="7.5" customHeight="1">
      <c r="B19" s="75" t="s">
        <v>109</v>
      </c>
      <c r="C19" s="79">
        <v>1447275245</v>
      </c>
      <c r="D19" s="79">
        <v>1388484946</v>
      </c>
      <c r="E19" s="79">
        <v>1621015802</v>
      </c>
      <c r="F19" s="79">
        <v>1606542963</v>
      </c>
      <c r="G19" s="79">
        <v>1584723832</v>
      </c>
      <c r="H19" s="79">
        <v>1624115069</v>
      </c>
      <c r="I19" s="79">
        <v>1554676783</v>
      </c>
      <c r="J19" s="79">
        <v>1628056261</v>
      </c>
      <c r="K19" s="79">
        <v>1599391923</v>
      </c>
      <c r="L19" s="79">
        <v>1626585112</v>
      </c>
      <c r="M19" s="79">
        <v>1472106649</v>
      </c>
      <c r="N19" s="79">
        <v>1669722188</v>
      </c>
      <c r="O19" s="79">
        <v>18822696773</v>
      </c>
    </row>
    <row r="20" spans="2:15" ht="7.5" customHeight="1">
      <c r="B20" s="80" t="s">
        <v>110</v>
      </c>
      <c r="C20" s="81">
        <v>242289809</v>
      </c>
      <c r="D20" s="81">
        <v>221354981</v>
      </c>
      <c r="E20" s="81">
        <v>245781897</v>
      </c>
      <c r="F20" s="81">
        <v>253751561</v>
      </c>
      <c r="G20" s="81">
        <v>273321055</v>
      </c>
      <c r="H20" s="81">
        <v>272702324</v>
      </c>
      <c r="I20" s="81">
        <v>283935960</v>
      </c>
      <c r="J20" s="81">
        <v>291790232</v>
      </c>
      <c r="K20" s="81">
        <v>265713664</v>
      </c>
      <c r="L20" s="81">
        <v>270748301</v>
      </c>
      <c r="M20" s="81">
        <v>250024872</v>
      </c>
      <c r="N20" s="81">
        <v>251185397</v>
      </c>
      <c r="O20" s="81">
        <v>3122600053</v>
      </c>
    </row>
    <row r="21" spans="2:15" ht="7.5" customHeight="1">
      <c r="B21" s="74" t="s">
        <v>111</v>
      </c>
      <c r="C21" s="79">
        <v>141021078</v>
      </c>
      <c r="D21" s="79">
        <v>127942311</v>
      </c>
      <c r="E21" s="79">
        <v>154699075</v>
      </c>
      <c r="F21" s="79">
        <v>140803837</v>
      </c>
      <c r="G21" s="79">
        <v>157113543</v>
      </c>
      <c r="H21" s="79">
        <v>160495040</v>
      </c>
      <c r="I21" s="79">
        <v>154084255</v>
      </c>
      <c r="J21" s="79">
        <v>169380632</v>
      </c>
      <c r="K21" s="79">
        <v>150959973</v>
      </c>
      <c r="L21" s="79">
        <v>155912040</v>
      </c>
      <c r="M21" s="79">
        <v>148080811</v>
      </c>
      <c r="N21" s="79">
        <v>153570082</v>
      </c>
      <c r="O21" s="79">
        <v>1814062677</v>
      </c>
    </row>
    <row r="22" spans="2:15" ht="7.5" customHeight="1">
      <c r="B22" s="75" t="s">
        <v>112</v>
      </c>
      <c r="C22" s="79">
        <v>44090493</v>
      </c>
      <c r="D22" s="79">
        <v>42922826</v>
      </c>
      <c r="E22" s="79">
        <v>48582675</v>
      </c>
      <c r="F22" s="79">
        <v>48397278</v>
      </c>
      <c r="G22" s="79">
        <v>52609189</v>
      </c>
      <c r="H22" s="79">
        <v>51124441</v>
      </c>
      <c r="I22" s="79">
        <v>55238907</v>
      </c>
      <c r="J22" s="79">
        <v>55441585</v>
      </c>
      <c r="K22" s="79">
        <v>49512433</v>
      </c>
      <c r="L22" s="79">
        <v>53877262</v>
      </c>
      <c r="M22" s="79">
        <v>51437413</v>
      </c>
      <c r="N22" s="79">
        <v>53486836</v>
      </c>
      <c r="O22" s="79">
        <v>606721338</v>
      </c>
    </row>
    <row r="23" spans="2:15" ht="7.5" customHeight="1">
      <c r="B23" s="80" t="s">
        <v>113</v>
      </c>
      <c r="C23" s="81">
        <v>12190704</v>
      </c>
      <c r="D23" s="81">
        <v>8358132</v>
      </c>
      <c r="E23" s="81">
        <v>9063624</v>
      </c>
      <c r="F23" s="81">
        <v>8835140</v>
      </c>
      <c r="G23" s="81">
        <v>14145159</v>
      </c>
      <c r="H23" s="81">
        <v>11817623</v>
      </c>
      <c r="I23" s="81">
        <v>11329610</v>
      </c>
      <c r="J23" s="81">
        <v>10917843</v>
      </c>
      <c r="K23" s="81">
        <v>10585795</v>
      </c>
      <c r="L23" s="81">
        <v>1591922</v>
      </c>
      <c r="M23" s="81">
        <v>15683458</v>
      </c>
      <c r="N23" s="81">
        <v>14341061</v>
      </c>
      <c r="O23" s="81">
        <v>128860071</v>
      </c>
    </row>
    <row r="24" spans="2:15" ht="7.5" customHeight="1">
      <c r="B24" s="74" t="s">
        <v>114</v>
      </c>
      <c r="C24" s="79">
        <v>925356979</v>
      </c>
      <c r="D24" s="79">
        <v>908272211</v>
      </c>
      <c r="E24" s="79">
        <v>876297446</v>
      </c>
      <c r="F24" s="79">
        <v>1001810232</v>
      </c>
      <c r="G24" s="79">
        <v>950307824</v>
      </c>
      <c r="H24" s="79">
        <v>942595347</v>
      </c>
      <c r="I24" s="79">
        <v>915936930</v>
      </c>
      <c r="J24" s="79">
        <v>919736590</v>
      </c>
      <c r="K24" s="79">
        <v>948480142</v>
      </c>
      <c r="L24" s="79">
        <v>884190680</v>
      </c>
      <c r="M24" s="79">
        <v>971911332</v>
      </c>
      <c r="N24" s="79">
        <v>927649108</v>
      </c>
      <c r="O24" s="79">
        <v>11172544821</v>
      </c>
    </row>
    <row r="25" spans="2:15" ht="7.5" customHeight="1">
      <c r="B25" s="75" t="s">
        <v>115</v>
      </c>
      <c r="C25" s="79">
        <v>482849796</v>
      </c>
      <c r="D25" s="79">
        <v>540946033</v>
      </c>
      <c r="E25" s="79">
        <v>548365273</v>
      </c>
      <c r="F25" s="79">
        <v>496865880</v>
      </c>
      <c r="G25" s="79">
        <v>567214471</v>
      </c>
      <c r="H25" s="79">
        <v>532350769</v>
      </c>
      <c r="I25" s="79">
        <v>540181913</v>
      </c>
      <c r="J25" s="79">
        <v>580115675</v>
      </c>
      <c r="K25" s="79">
        <v>531675306</v>
      </c>
      <c r="L25" s="79">
        <v>524979746</v>
      </c>
      <c r="M25" s="79">
        <v>526891506</v>
      </c>
      <c r="N25" s="79">
        <v>517681707</v>
      </c>
      <c r="O25" s="79">
        <v>6390118075</v>
      </c>
    </row>
    <row r="26" spans="2:15" ht="7.5" customHeight="1">
      <c r="B26" s="80" t="s">
        <v>116</v>
      </c>
      <c r="C26" s="81">
        <v>42720016</v>
      </c>
      <c r="D26" s="81">
        <v>40557814</v>
      </c>
      <c r="E26" s="81">
        <v>44175327</v>
      </c>
      <c r="F26" s="81">
        <v>43713113</v>
      </c>
      <c r="G26" s="81">
        <v>44987084</v>
      </c>
      <c r="H26" s="81">
        <v>43595287</v>
      </c>
      <c r="I26" s="81">
        <v>44803768</v>
      </c>
      <c r="J26" s="81">
        <v>45548677</v>
      </c>
      <c r="K26" s="81">
        <v>41889499</v>
      </c>
      <c r="L26" s="81">
        <v>44276874</v>
      </c>
      <c r="M26" s="81">
        <v>41461371</v>
      </c>
      <c r="N26" s="81">
        <v>43216446</v>
      </c>
      <c r="O26" s="81">
        <v>520945276</v>
      </c>
    </row>
    <row r="27" spans="2:15" ht="7.5" customHeight="1">
      <c r="B27" s="74" t="s">
        <v>117</v>
      </c>
      <c r="C27" s="79">
        <v>86389506</v>
      </c>
      <c r="D27" s="79">
        <v>86399577</v>
      </c>
      <c r="E27" s="79">
        <v>95994545</v>
      </c>
      <c r="F27" s="79">
        <v>75946181</v>
      </c>
      <c r="G27" s="79">
        <v>84980791</v>
      </c>
      <c r="H27" s="79">
        <v>96799072</v>
      </c>
      <c r="I27" s="79">
        <v>104421906</v>
      </c>
      <c r="J27" s="79">
        <v>109021729</v>
      </c>
      <c r="K27" s="79">
        <v>95651793</v>
      </c>
      <c r="L27" s="79">
        <v>108113257</v>
      </c>
      <c r="M27" s="79">
        <v>101517896</v>
      </c>
      <c r="N27" s="79">
        <v>101252663</v>
      </c>
      <c r="O27" s="79">
        <v>1146488916</v>
      </c>
    </row>
    <row r="28" spans="2:15" ht="7.5" customHeight="1">
      <c r="B28" s="75" t="s">
        <v>118</v>
      </c>
      <c r="C28" s="79">
        <v>537360816</v>
      </c>
      <c r="D28" s="79">
        <v>463380259</v>
      </c>
      <c r="E28" s="79">
        <v>554291560</v>
      </c>
      <c r="F28" s="79">
        <v>533800388</v>
      </c>
      <c r="G28" s="79">
        <v>537471683</v>
      </c>
      <c r="H28" s="79">
        <v>568681618</v>
      </c>
      <c r="I28" s="79">
        <v>553267322</v>
      </c>
      <c r="J28" s="79">
        <v>567386720</v>
      </c>
      <c r="K28" s="79">
        <v>534297914</v>
      </c>
      <c r="L28" s="79">
        <v>569533910</v>
      </c>
      <c r="M28" s="79">
        <v>541489965</v>
      </c>
      <c r="N28" s="79">
        <v>531504339</v>
      </c>
      <c r="O28" s="79">
        <v>6492466494</v>
      </c>
    </row>
    <row r="29" spans="2:15" ht="7.5" customHeight="1">
      <c r="B29" s="80" t="s">
        <v>119</v>
      </c>
      <c r="C29" s="81">
        <v>344708184</v>
      </c>
      <c r="D29" s="81">
        <v>342021425</v>
      </c>
      <c r="E29" s="81">
        <v>371267876</v>
      </c>
      <c r="F29" s="81">
        <v>354766846</v>
      </c>
      <c r="G29" s="81">
        <v>401485075</v>
      </c>
      <c r="H29" s="81">
        <v>369559646</v>
      </c>
      <c r="I29" s="81">
        <v>373870675</v>
      </c>
      <c r="J29" s="81">
        <v>408564153</v>
      </c>
      <c r="K29" s="81">
        <v>356427190</v>
      </c>
      <c r="L29" s="81">
        <v>385278657</v>
      </c>
      <c r="M29" s="81">
        <v>374089268</v>
      </c>
      <c r="N29" s="81">
        <v>356237162</v>
      </c>
      <c r="O29" s="81">
        <v>4438276157</v>
      </c>
    </row>
    <row r="30" spans="2:15" ht="7.5" customHeight="1">
      <c r="B30" s="74" t="s">
        <v>120</v>
      </c>
      <c r="C30" s="79">
        <v>189117937</v>
      </c>
      <c r="D30" s="79">
        <v>166083356</v>
      </c>
      <c r="E30" s="79">
        <v>190589429</v>
      </c>
      <c r="F30" s="79">
        <v>190572337</v>
      </c>
      <c r="G30" s="79">
        <v>214628007</v>
      </c>
      <c r="H30" s="79">
        <v>205259785</v>
      </c>
      <c r="I30" s="79">
        <v>212729185</v>
      </c>
      <c r="J30" s="79">
        <v>221130241</v>
      </c>
      <c r="K30" s="79">
        <v>198360039</v>
      </c>
      <c r="L30" s="79">
        <v>210716981</v>
      </c>
      <c r="M30" s="79">
        <v>206089276</v>
      </c>
      <c r="N30" s="79">
        <v>194640517</v>
      </c>
      <c r="O30" s="79">
        <v>2399917090</v>
      </c>
    </row>
    <row r="31" spans="2:15" ht="7.5" customHeight="1">
      <c r="B31" s="75" t="s">
        <v>121</v>
      </c>
      <c r="C31" s="79">
        <v>156204632</v>
      </c>
      <c r="D31" s="79">
        <v>129023354</v>
      </c>
      <c r="E31" s="79">
        <v>157111008</v>
      </c>
      <c r="F31" s="79">
        <v>132188929</v>
      </c>
      <c r="G31" s="79">
        <v>165865011</v>
      </c>
      <c r="H31" s="79">
        <v>160204314</v>
      </c>
      <c r="I31" s="79">
        <v>153264900</v>
      </c>
      <c r="J31" s="79">
        <v>155502714</v>
      </c>
      <c r="K31" s="79">
        <v>158402655</v>
      </c>
      <c r="L31" s="79">
        <v>145898790</v>
      </c>
      <c r="M31" s="79">
        <v>157725642</v>
      </c>
      <c r="N31" s="79">
        <v>148449566</v>
      </c>
      <c r="O31" s="79">
        <v>1819841515</v>
      </c>
    </row>
    <row r="32" spans="2:15" ht="7.5" customHeight="1">
      <c r="B32" s="80" t="s">
        <v>122</v>
      </c>
      <c r="C32" s="81">
        <v>244477538</v>
      </c>
      <c r="D32" s="81">
        <v>232498897</v>
      </c>
      <c r="E32" s="81">
        <v>267621259</v>
      </c>
      <c r="F32" s="81">
        <v>250221143</v>
      </c>
      <c r="G32" s="81">
        <v>270777177</v>
      </c>
      <c r="H32" s="81">
        <v>258520354</v>
      </c>
      <c r="I32" s="81">
        <v>262356691</v>
      </c>
      <c r="J32" s="81">
        <v>276388620</v>
      </c>
      <c r="K32" s="81">
        <v>247120553</v>
      </c>
      <c r="L32" s="81">
        <v>266675165</v>
      </c>
      <c r="M32" s="81">
        <v>256853089</v>
      </c>
      <c r="N32" s="81">
        <v>245473560</v>
      </c>
      <c r="O32" s="81">
        <v>3078984046</v>
      </c>
    </row>
    <row r="33" spans="2:15" ht="7.5" customHeight="1">
      <c r="B33" s="74" t="s">
        <v>123</v>
      </c>
      <c r="C33" s="79">
        <v>239764129</v>
      </c>
      <c r="D33" s="79">
        <v>217798358</v>
      </c>
      <c r="E33" s="79">
        <v>199959150</v>
      </c>
      <c r="F33" s="79">
        <v>249894048</v>
      </c>
      <c r="G33" s="79">
        <v>277933020</v>
      </c>
      <c r="H33" s="79">
        <v>254073323</v>
      </c>
      <c r="I33" s="79">
        <v>263916042</v>
      </c>
      <c r="J33" s="79">
        <v>225618362</v>
      </c>
      <c r="K33" s="79">
        <v>236254298</v>
      </c>
      <c r="L33" s="79">
        <v>256219168</v>
      </c>
      <c r="M33" s="79">
        <v>252796557</v>
      </c>
      <c r="N33" s="79">
        <v>207312720</v>
      </c>
      <c r="O33" s="79">
        <v>2881539175</v>
      </c>
    </row>
    <row r="34" spans="2:15" ht="7.5" customHeight="1">
      <c r="B34" s="75" t="s">
        <v>124</v>
      </c>
      <c r="C34" s="79">
        <v>67221566</v>
      </c>
      <c r="D34" s="79">
        <v>70419057</v>
      </c>
      <c r="E34" s="79">
        <v>94159218</v>
      </c>
      <c r="F34" s="79">
        <v>15000587</v>
      </c>
      <c r="G34" s="79">
        <v>120140133</v>
      </c>
      <c r="H34" s="79">
        <v>35064458</v>
      </c>
      <c r="I34" s="79">
        <v>85506619</v>
      </c>
      <c r="J34" s="79">
        <v>115384789</v>
      </c>
      <c r="K34" s="79">
        <v>11756976</v>
      </c>
      <c r="L34" s="79">
        <v>127767690</v>
      </c>
      <c r="M34" s="79">
        <v>48620461</v>
      </c>
      <c r="N34" s="79">
        <v>70850846</v>
      </c>
      <c r="O34" s="79">
        <v>861892400</v>
      </c>
    </row>
    <row r="35" spans="2:15" ht="7.5" customHeight="1">
      <c r="B35" s="80" t="s">
        <v>125</v>
      </c>
      <c r="C35" s="81">
        <v>252183147</v>
      </c>
      <c r="D35" s="81">
        <v>235932031</v>
      </c>
      <c r="E35" s="81">
        <v>292853097</v>
      </c>
      <c r="F35" s="81">
        <v>267345563</v>
      </c>
      <c r="G35" s="81">
        <v>291279861</v>
      </c>
      <c r="H35" s="81">
        <v>278053307</v>
      </c>
      <c r="I35" s="81">
        <v>280683564</v>
      </c>
      <c r="J35" s="81">
        <v>278970732</v>
      </c>
      <c r="K35" s="81">
        <v>269957833</v>
      </c>
      <c r="L35" s="81">
        <v>280101416</v>
      </c>
      <c r="M35" s="81">
        <v>277264753</v>
      </c>
      <c r="N35" s="81">
        <v>286271484</v>
      </c>
      <c r="O35" s="81">
        <v>3290896788</v>
      </c>
    </row>
    <row r="36" spans="2:15" ht="7.5" customHeight="1">
      <c r="B36" s="74" t="s">
        <v>126</v>
      </c>
      <c r="C36" s="79">
        <v>252337661</v>
      </c>
      <c r="D36" s="79">
        <v>248178305</v>
      </c>
      <c r="E36" s="79">
        <v>268085166</v>
      </c>
      <c r="F36" s="79">
        <v>255805787</v>
      </c>
      <c r="G36" s="79">
        <v>286089897</v>
      </c>
      <c r="H36" s="79">
        <v>284103916</v>
      </c>
      <c r="I36" s="79">
        <v>283045933</v>
      </c>
      <c r="J36" s="79">
        <v>291603917</v>
      </c>
      <c r="K36" s="79">
        <v>268992086</v>
      </c>
      <c r="L36" s="79">
        <v>288391049</v>
      </c>
      <c r="M36" s="79">
        <v>269949728</v>
      </c>
      <c r="N36" s="79">
        <v>275407082</v>
      </c>
      <c r="O36" s="79">
        <v>3271990527</v>
      </c>
    </row>
    <row r="37" spans="2:15" ht="7.5" customHeight="1">
      <c r="B37" s="75" t="s">
        <v>127</v>
      </c>
      <c r="C37" s="79">
        <v>504012259</v>
      </c>
      <c r="D37" s="79">
        <v>402788055</v>
      </c>
      <c r="E37" s="79">
        <v>469456985</v>
      </c>
      <c r="F37" s="79">
        <v>445636702</v>
      </c>
      <c r="G37" s="79">
        <v>507970473</v>
      </c>
      <c r="H37" s="79">
        <v>514062470</v>
      </c>
      <c r="I37" s="79">
        <v>504943405</v>
      </c>
      <c r="J37" s="79">
        <v>369756965</v>
      </c>
      <c r="K37" s="79">
        <v>670500518</v>
      </c>
      <c r="L37" s="79">
        <v>571941036</v>
      </c>
      <c r="M37" s="79">
        <v>487996836</v>
      </c>
      <c r="N37" s="79">
        <v>456298917</v>
      </c>
      <c r="O37" s="79">
        <v>5905364621</v>
      </c>
    </row>
    <row r="38" spans="2:15" ht="7.5" customHeight="1">
      <c r="B38" s="80" t="s">
        <v>128</v>
      </c>
      <c r="C38" s="81">
        <v>282143950</v>
      </c>
      <c r="D38" s="81">
        <v>261263835</v>
      </c>
      <c r="E38" s="81">
        <v>273781975</v>
      </c>
      <c r="F38" s="81">
        <v>265753198</v>
      </c>
      <c r="G38" s="81">
        <v>316281094</v>
      </c>
      <c r="H38" s="81">
        <v>327086593</v>
      </c>
      <c r="I38" s="81">
        <v>326932801</v>
      </c>
      <c r="J38" s="81">
        <v>300711969</v>
      </c>
      <c r="K38" s="81">
        <v>324121095</v>
      </c>
      <c r="L38" s="81">
        <v>294387544</v>
      </c>
      <c r="M38" s="81">
        <v>325920224</v>
      </c>
      <c r="N38" s="81">
        <v>295928700</v>
      </c>
      <c r="O38" s="81">
        <v>3594312978</v>
      </c>
    </row>
    <row r="39" spans="2:15" ht="7.5" customHeight="1">
      <c r="B39" s="74" t="s">
        <v>129</v>
      </c>
      <c r="C39" s="79">
        <v>197898650</v>
      </c>
      <c r="D39" s="79">
        <v>184681356</v>
      </c>
      <c r="E39" s="79">
        <v>167297712</v>
      </c>
      <c r="F39" s="79">
        <v>230286295</v>
      </c>
      <c r="G39" s="79">
        <v>204079670</v>
      </c>
      <c r="H39" s="79">
        <v>226500764</v>
      </c>
      <c r="I39" s="79">
        <v>205551926</v>
      </c>
      <c r="J39" s="79">
        <v>212465263</v>
      </c>
      <c r="K39" s="79">
        <v>191419375</v>
      </c>
      <c r="L39" s="79">
        <v>185896532</v>
      </c>
      <c r="M39" s="79">
        <v>215028287</v>
      </c>
      <c r="N39" s="79">
        <v>197782297</v>
      </c>
      <c r="O39" s="79">
        <v>2418888127</v>
      </c>
    </row>
    <row r="40" spans="2:15" ht="7.5" customHeight="1">
      <c r="B40" s="75" t="s">
        <v>130</v>
      </c>
      <c r="C40" s="79">
        <v>324221805</v>
      </c>
      <c r="D40" s="79">
        <v>319711493</v>
      </c>
      <c r="E40" s="79">
        <v>376997294</v>
      </c>
      <c r="F40" s="79">
        <v>320178285</v>
      </c>
      <c r="G40" s="79">
        <v>409701975</v>
      </c>
      <c r="H40" s="79">
        <v>378982416</v>
      </c>
      <c r="I40" s="79">
        <v>330786752</v>
      </c>
      <c r="J40" s="79">
        <v>408886195</v>
      </c>
      <c r="K40" s="79">
        <v>359814053</v>
      </c>
      <c r="L40" s="79">
        <v>384093623</v>
      </c>
      <c r="M40" s="79">
        <v>339040527</v>
      </c>
      <c r="N40" s="79">
        <v>358651954</v>
      </c>
      <c r="O40" s="79">
        <v>4311066372</v>
      </c>
    </row>
    <row r="41" spans="2:15" ht="7.5" customHeight="1">
      <c r="B41" s="80" t="s">
        <v>131</v>
      </c>
      <c r="C41" s="81">
        <v>56958417</v>
      </c>
      <c r="D41" s="81">
        <v>53199492</v>
      </c>
      <c r="E41" s="81">
        <v>62576437</v>
      </c>
      <c r="F41" s="81">
        <v>62061990</v>
      </c>
      <c r="G41" s="81">
        <v>73030666</v>
      </c>
      <c r="H41" s="81">
        <v>76512356</v>
      </c>
      <c r="I41" s="81">
        <v>83180935</v>
      </c>
      <c r="J41" s="81">
        <v>84763017</v>
      </c>
      <c r="K41" s="81">
        <v>72420327</v>
      </c>
      <c r="L41" s="81">
        <v>71885604</v>
      </c>
      <c r="M41" s="81">
        <v>65837074</v>
      </c>
      <c r="N41" s="81">
        <v>60756764</v>
      </c>
      <c r="O41" s="81">
        <v>823183079</v>
      </c>
    </row>
    <row r="42" spans="2:15" ht="7.5" customHeight="1">
      <c r="B42" s="74" t="s">
        <v>132</v>
      </c>
      <c r="C42" s="79">
        <v>102292404</v>
      </c>
      <c r="D42" s="79">
        <v>95765800</v>
      </c>
      <c r="E42" s="79">
        <v>113821333</v>
      </c>
      <c r="F42" s="79">
        <v>110440462</v>
      </c>
      <c r="G42" s="79">
        <v>123342946</v>
      </c>
      <c r="H42" s="79">
        <v>127202621</v>
      </c>
      <c r="I42" s="79">
        <v>122337446</v>
      </c>
      <c r="J42" s="79">
        <v>126187355</v>
      </c>
      <c r="K42" s="79">
        <v>119366658</v>
      </c>
      <c r="L42" s="79">
        <v>122461394</v>
      </c>
      <c r="M42" s="79">
        <v>117819576</v>
      </c>
      <c r="N42" s="79">
        <v>110688490</v>
      </c>
      <c r="O42" s="79">
        <v>1391726485</v>
      </c>
    </row>
    <row r="43" spans="2:15" ht="7.5" customHeight="1">
      <c r="B43" s="75" t="s">
        <v>133</v>
      </c>
      <c r="C43" s="79">
        <v>127475031</v>
      </c>
      <c r="D43" s="79">
        <v>120997965</v>
      </c>
      <c r="E43" s="79">
        <v>133330666</v>
      </c>
      <c r="F43" s="79">
        <v>138660129</v>
      </c>
      <c r="G43" s="79">
        <v>145721127</v>
      </c>
      <c r="H43" s="79">
        <v>124719699</v>
      </c>
      <c r="I43" s="79">
        <v>148801339</v>
      </c>
      <c r="J43" s="79">
        <v>153076462</v>
      </c>
      <c r="K43" s="79">
        <v>122211390</v>
      </c>
      <c r="L43" s="79">
        <v>145487129</v>
      </c>
      <c r="M43" s="79">
        <v>136247677</v>
      </c>
      <c r="N43" s="79">
        <v>117058801</v>
      </c>
      <c r="O43" s="79">
        <v>1613787415</v>
      </c>
    </row>
    <row r="44" spans="2:15" ht="7.5" customHeight="1">
      <c r="B44" s="80" t="s">
        <v>134</v>
      </c>
      <c r="C44" s="81">
        <v>68504643</v>
      </c>
      <c r="D44" s="81">
        <v>59105309</v>
      </c>
      <c r="E44" s="81">
        <v>66094268</v>
      </c>
      <c r="F44" s="81">
        <v>63445617</v>
      </c>
      <c r="G44" s="81">
        <v>71972522</v>
      </c>
      <c r="H44" s="81">
        <v>73574037</v>
      </c>
      <c r="I44" s="81">
        <v>75195381</v>
      </c>
      <c r="J44" s="81">
        <v>77711989</v>
      </c>
      <c r="K44" s="81">
        <v>69873534</v>
      </c>
      <c r="L44" s="81">
        <v>74750682</v>
      </c>
      <c r="M44" s="81">
        <v>67821340</v>
      </c>
      <c r="N44" s="81">
        <v>71641525</v>
      </c>
      <c r="O44" s="81">
        <v>839690847</v>
      </c>
    </row>
    <row r="45" spans="2:15" ht="7.5" customHeight="1">
      <c r="B45" s="74" t="s">
        <v>135</v>
      </c>
      <c r="C45" s="79">
        <v>375375030</v>
      </c>
      <c r="D45" s="79">
        <v>344891201</v>
      </c>
      <c r="E45" s="79">
        <v>397353174</v>
      </c>
      <c r="F45" s="79">
        <v>386344339</v>
      </c>
      <c r="G45" s="79">
        <v>420910438</v>
      </c>
      <c r="H45" s="79">
        <v>413574285</v>
      </c>
      <c r="I45" s="79">
        <v>418352169</v>
      </c>
      <c r="J45" s="79">
        <v>433735194</v>
      </c>
      <c r="K45" s="79">
        <v>393024130</v>
      </c>
      <c r="L45" s="79">
        <v>411702684</v>
      </c>
      <c r="M45" s="79">
        <v>386621392</v>
      </c>
      <c r="N45" s="79">
        <v>395780511</v>
      </c>
      <c r="O45" s="79">
        <v>4777664547</v>
      </c>
    </row>
    <row r="46" spans="2:15" ht="7.5" customHeight="1">
      <c r="B46" s="75" t="s">
        <v>136</v>
      </c>
      <c r="C46" s="79">
        <v>126876026</v>
      </c>
      <c r="D46" s="79">
        <v>122261147</v>
      </c>
      <c r="E46" s="79">
        <v>141740991</v>
      </c>
      <c r="F46" s="79">
        <v>133131085</v>
      </c>
      <c r="G46" s="79">
        <v>138942097</v>
      </c>
      <c r="H46" s="79">
        <v>125681031</v>
      </c>
      <c r="I46" s="79">
        <v>142993940</v>
      </c>
      <c r="J46" s="79">
        <v>145419700</v>
      </c>
      <c r="K46" s="79">
        <v>137154068</v>
      </c>
      <c r="L46" s="79">
        <v>132836126</v>
      </c>
      <c r="M46" s="79">
        <v>134526240</v>
      </c>
      <c r="N46" s="79">
        <v>136930423</v>
      </c>
      <c r="O46" s="79">
        <v>1618492874</v>
      </c>
    </row>
    <row r="47" spans="2:15" ht="7.5" customHeight="1">
      <c r="B47" s="80" t="s">
        <v>137</v>
      </c>
      <c r="C47" s="81">
        <v>625598134</v>
      </c>
      <c r="D47" s="81">
        <v>576114341</v>
      </c>
      <c r="E47" s="81">
        <v>643501329</v>
      </c>
      <c r="F47" s="81">
        <v>561041765</v>
      </c>
      <c r="G47" s="81">
        <v>611827581</v>
      </c>
      <c r="H47" s="81">
        <v>662146244</v>
      </c>
      <c r="I47" s="81">
        <v>607005566</v>
      </c>
      <c r="J47" s="81">
        <v>620865428</v>
      </c>
      <c r="K47" s="81">
        <v>676495347</v>
      </c>
      <c r="L47" s="81">
        <v>618540506</v>
      </c>
      <c r="M47" s="81">
        <v>591152451</v>
      </c>
      <c r="N47" s="81">
        <v>659614934</v>
      </c>
      <c r="O47" s="81">
        <v>7453903626</v>
      </c>
    </row>
    <row r="48" spans="2:15" ht="7.5" customHeight="1">
      <c r="B48" s="74" t="s">
        <v>138</v>
      </c>
      <c r="C48" s="79">
        <v>451307151</v>
      </c>
      <c r="D48" s="79">
        <v>449281716</v>
      </c>
      <c r="E48" s="79">
        <v>499863487</v>
      </c>
      <c r="F48" s="79">
        <v>508529769</v>
      </c>
      <c r="G48" s="79">
        <v>540489566</v>
      </c>
      <c r="H48" s="79">
        <v>539935907</v>
      </c>
      <c r="I48" s="79">
        <v>515755415</v>
      </c>
      <c r="J48" s="79">
        <v>536734182</v>
      </c>
      <c r="K48" s="79">
        <v>508310268</v>
      </c>
      <c r="L48" s="79">
        <v>552720317</v>
      </c>
      <c r="M48" s="79">
        <v>506924870</v>
      </c>
      <c r="N48" s="79">
        <v>504050147</v>
      </c>
      <c r="O48" s="79">
        <v>6113902795</v>
      </c>
    </row>
    <row r="49" spans="2:15" ht="7.5" customHeight="1">
      <c r="B49" s="75" t="s">
        <v>139</v>
      </c>
      <c r="C49" s="79">
        <v>60593302</v>
      </c>
      <c r="D49" s="79">
        <v>52932625</v>
      </c>
      <c r="E49" s="79">
        <v>61473340</v>
      </c>
      <c r="F49" s="79">
        <v>62039883</v>
      </c>
      <c r="G49" s="79">
        <v>63877626</v>
      </c>
      <c r="H49" s="79">
        <v>68127688</v>
      </c>
      <c r="I49" s="79">
        <v>70013176</v>
      </c>
      <c r="J49" s="79">
        <v>71787128</v>
      </c>
      <c r="K49" s="79">
        <v>67028727</v>
      </c>
      <c r="L49" s="79">
        <v>72658153</v>
      </c>
      <c r="M49" s="79">
        <v>60294484</v>
      </c>
      <c r="N49" s="79">
        <v>60753179</v>
      </c>
      <c r="O49" s="79">
        <v>771579311</v>
      </c>
    </row>
    <row r="50" spans="2:15" ht="7.5" customHeight="1">
      <c r="B50" s="80" t="s">
        <v>140</v>
      </c>
      <c r="C50" s="81">
        <v>527979003</v>
      </c>
      <c r="D50" s="81">
        <v>511984808</v>
      </c>
      <c r="E50" s="81">
        <v>582469200</v>
      </c>
      <c r="F50" s="81">
        <v>545154646</v>
      </c>
      <c r="G50" s="81">
        <v>620106173</v>
      </c>
      <c r="H50" s="81">
        <v>595825339</v>
      </c>
      <c r="I50" s="81">
        <v>577343037</v>
      </c>
      <c r="J50" s="81">
        <v>625649432</v>
      </c>
      <c r="K50" s="81">
        <v>572109085</v>
      </c>
      <c r="L50" s="81">
        <v>598252248</v>
      </c>
      <c r="M50" s="81">
        <v>575867374</v>
      </c>
      <c r="N50" s="81">
        <v>564797420</v>
      </c>
      <c r="O50" s="81">
        <v>6897537765</v>
      </c>
    </row>
    <row r="51" spans="2:15" ht="7.5" customHeight="1">
      <c r="B51" s="74" t="s">
        <v>141</v>
      </c>
      <c r="C51" s="79">
        <v>175310953</v>
      </c>
      <c r="D51" s="79">
        <v>272572253</v>
      </c>
      <c r="E51" s="79">
        <v>201584441</v>
      </c>
      <c r="F51" s="79">
        <v>297692670</v>
      </c>
      <c r="G51" s="79">
        <v>263589757</v>
      </c>
      <c r="H51" s="79">
        <v>255251681</v>
      </c>
      <c r="I51" s="79">
        <v>242481240</v>
      </c>
      <c r="J51" s="79">
        <v>211903075</v>
      </c>
      <c r="K51" s="79">
        <v>280921059</v>
      </c>
      <c r="L51" s="79">
        <v>247479970</v>
      </c>
      <c r="M51" s="79">
        <v>238983178</v>
      </c>
      <c r="N51" s="79">
        <v>247926782</v>
      </c>
      <c r="O51" s="79">
        <v>2935697059</v>
      </c>
    </row>
    <row r="52" spans="2:15" ht="7.5" customHeight="1">
      <c r="B52" s="75" t="s">
        <v>142</v>
      </c>
      <c r="C52" s="79">
        <v>172508604</v>
      </c>
      <c r="D52" s="79">
        <v>162721418</v>
      </c>
      <c r="E52" s="79">
        <v>180927750</v>
      </c>
      <c r="F52" s="79">
        <v>182657135</v>
      </c>
      <c r="G52" s="79">
        <v>196874240</v>
      </c>
      <c r="H52" s="79">
        <v>187652816</v>
      </c>
      <c r="I52" s="79">
        <v>203135034</v>
      </c>
      <c r="J52" s="79">
        <v>199414165</v>
      </c>
      <c r="K52" s="79">
        <v>211616958</v>
      </c>
      <c r="L52" s="79">
        <v>193704167</v>
      </c>
      <c r="M52" s="79">
        <v>179058971</v>
      </c>
      <c r="N52" s="79">
        <v>176675168</v>
      </c>
      <c r="O52" s="79">
        <v>2246946426</v>
      </c>
    </row>
    <row r="53" spans="2:15" ht="7.5" customHeight="1">
      <c r="B53" s="80" t="s">
        <v>143</v>
      </c>
      <c r="C53" s="81">
        <v>507518050</v>
      </c>
      <c r="D53" s="81">
        <v>461269180</v>
      </c>
      <c r="E53" s="81">
        <v>569394344</v>
      </c>
      <c r="F53" s="81">
        <v>518258584</v>
      </c>
      <c r="G53" s="81">
        <v>559614475</v>
      </c>
      <c r="H53" s="81">
        <v>584701461</v>
      </c>
      <c r="I53" s="81">
        <v>548272170</v>
      </c>
      <c r="J53" s="81">
        <v>566740382</v>
      </c>
      <c r="K53" s="81">
        <v>555069760</v>
      </c>
      <c r="L53" s="81">
        <v>557583861</v>
      </c>
      <c r="M53" s="81">
        <v>522109101</v>
      </c>
      <c r="N53" s="81">
        <v>556752791</v>
      </c>
      <c r="O53" s="81">
        <v>6507284159</v>
      </c>
    </row>
    <row r="54" spans="2:15" ht="7.5" customHeight="1">
      <c r="B54" s="74" t="s">
        <v>144</v>
      </c>
      <c r="C54" s="79">
        <v>41924653</v>
      </c>
      <c r="D54" s="79">
        <v>35194173</v>
      </c>
      <c r="E54" s="79">
        <v>39809462</v>
      </c>
      <c r="F54" s="79">
        <v>38533284</v>
      </c>
      <c r="G54" s="79">
        <v>39551819</v>
      </c>
      <c r="H54" s="79">
        <v>39394439</v>
      </c>
      <c r="I54" s="79">
        <v>40607852</v>
      </c>
      <c r="J54" s="79">
        <v>39875419</v>
      </c>
      <c r="K54" s="79">
        <v>40166738</v>
      </c>
      <c r="L54" s="79">
        <v>39592199</v>
      </c>
      <c r="M54" s="79">
        <v>41905690</v>
      </c>
      <c r="N54" s="79">
        <v>42221088</v>
      </c>
      <c r="O54" s="79">
        <v>478776816</v>
      </c>
    </row>
    <row r="55" spans="2:15" ht="7.5" customHeight="1">
      <c r="B55" s="75" t="s">
        <v>145</v>
      </c>
      <c r="C55" s="79">
        <v>280641490</v>
      </c>
      <c r="D55" s="79">
        <v>256777986</v>
      </c>
      <c r="E55" s="79">
        <v>325181038</v>
      </c>
      <c r="F55" s="79">
        <v>314279524</v>
      </c>
      <c r="G55" s="79">
        <v>315162136</v>
      </c>
      <c r="H55" s="79">
        <v>313113556</v>
      </c>
      <c r="I55" s="79">
        <v>310195293</v>
      </c>
      <c r="J55" s="79">
        <v>344921997</v>
      </c>
      <c r="K55" s="79">
        <v>297253430</v>
      </c>
      <c r="L55" s="79">
        <v>325576205</v>
      </c>
      <c r="M55" s="79">
        <v>308171050</v>
      </c>
      <c r="N55" s="79">
        <v>303486199</v>
      </c>
      <c r="O55" s="79">
        <v>3694759904</v>
      </c>
    </row>
    <row r="56" spans="2:15" ht="7.5" customHeight="1">
      <c r="B56" s="80" t="s">
        <v>146</v>
      </c>
      <c r="C56" s="81">
        <v>58132278</v>
      </c>
      <c r="D56" s="81">
        <v>53323183</v>
      </c>
      <c r="E56" s="81">
        <v>48187960</v>
      </c>
      <c r="F56" s="81">
        <v>53879227</v>
      </c>
      <c r="G56" s="81">
        <v>52138583</v>
      </c>
      <c r="H56" s="81">
        <v>66101331</v>
      </c>
      <c r="I56" s="81">
        <v>67530704</v>
      </c>
      <c r="J56" s="81">
        <v>70249898</v>
      </c>
      <c r="K56" s="81">
        <v>70583787</v>
      </c>
      <c r="L56" s="81">
        <v>61153885</v>
      </c>
      <c r="M56" s="81">
        <v>67797169</v>
      </c>
      <c r="N56" s="81">
        <v>63317787</v>
      </c>
      <c r="O56" s="81">
        <v>732395792</v>
      </c>
    </row>
    <row r="57" spans="2:15" ht="7.5" customHeight="1">
      <c r="B57" s="74" t="s">
        <v>147</v>
      </c>
      <c r="C57" s="79">
        <v>326401553</v>
      </c>
      <c r="D57" s="79">
        <v>324978771</v>
      </c>
      <c r="E57" s="79">
        <v>375780748</v>
      </c>
      <c r="F57" s="79">
        <v>377309306</v>
      </c>
      <c r="G57" s="79">
        <v>408562640</v>
      </c>
      <c r="H57" s="79">
        <v>386095609</v>
      </c>
      <c r="I57" s="79">
        <v>394108576</v>
      </c>
      <c r="J57" s="79">
        <v>403956386</v>
      </c>
      <c r="K57" s="79">
        <v>375091469</v>
      </c>
      <c r="L57" s="79">
        <v>379799141</v>
      </c>
      <c r="M57" s="79">
        <v>372410571</v>
      </c>
      <c r="N57" s="79">
        <v>380502537</v>
      </c>
      <c r="O57" s="79">
        <v>4504997307</v>
      </c>
    </row>
    <row r="58" spans="2:15" ht="7.5" customHeight="1">
      <c r="B58" s="75" t="s">
        <v>148</v>
      </c>
      <c r="C58" s="79">
        <v>1650957332</v>
      </c>
      <c r="D58" s="79">
        <v>1498248070</v>
      </c>
      <c r="E58" s="79">
        <v>1757194849</v>
      </c>
      <c r="F58" s="79">
        <v>1717678201</v>
      </c>
      <c r="G58" s="79">
        <v>1792900272</v>
      </c>
      <c r="H58" s="79">
        <v>1740366115</v>
      </c>
      <c r="I58" s="79">
        <v>1735488396</v>
      </c>
      <c r="J58" s="79">
        <v>1828348804</v>
      </c>
      <c r="K58" s="79">
        <v>1661948445</v>
      </c>
      <c r="L58" s="79">
        <v>1767525742</v>
      </c>
      <c r="M58" s="79">
        <v>1717945680</v>
      </c>
      <c r="N58" s="79">
        <v>1750251499</v>
      </c>
      <c r="O58" s="79">
        <v>20618853405</v>
      </c>
    </row>
    <row r="59" spans="2:15" ht="7.5" customHeight="1">
      <c r="B59" s="80" t="s">
        <v>149</v>
      </c>
      <c r="C59" s="81">
        <v>134176854</v>
      </c>
      <c r="D59" s="81">
        <v>128975247</v>
      </c>
      <c r="E59" s="81">
        <v>149353995</v>
      </c>
      <c r="F59" s="81">
        <v>139953517</v>
      </c>
      <c r="G59" s="81">
        <v>148222976</v>
      </c>
      <c r="H59" s="81">
        <v>151716482</v>
      </c>
      <c r="I59" s="81">
        <v>147843781</v>
      </c>
      <c r="J59" s="81">
        <v>164780036</v>
      </c>
      <c r="K59" s="81">
        <v>152988658</v>
      </c>
      <c r="L59" s="81">
        <v>152758595</v>
      </c>
      <c r="M59" s="81">
        <v>146233093</v>
      </c>
      <c r="N59" s="81">
        <v>133809771</v>
      </c>
      <c r="O59" s="81">
        <v>1750813005</v>
      </c>
    </row>
    <row r="60" spans="2:15" ht="7.5" customHeight="1">
      <c r="B60" s="74" t="s">
        <v>150</v>
      </c>
      <c r="C60" s="79">
        <v>31581769</v>
      </c>
      <c r="D60" s="79">
        <v>28702087</v>
      </c>
      <c r="E60" s="79">
        <v>31301722</v>
      </c>
      <c r="F60" s="79">
        <v>28437154</v>
      </c>
      <c r="G60" s="79">
        <v>32513687</v>
      </c>
      <c r="H60" s="79">
        <v>33688731</v>
      </c>
      <c r="I60" s="79">
        <v>32600826</v>
      </c>
      <c r="J60" s="79">
        <v>29707973</v>
      </c>
      <c r="K60" s="79">
        <v>27427642</v>
      </c>
      <c r="L60" s="79">
        <v>30651180</v>
      </c>
      <c r="M60" s="79">
        <v>27804732</v>
      </c>
      <c r="N60" s="79">
        <v>27650415</v>
      </c>
      <c r="O60" s="79">
        <v>362067918</v>
      </c>
    </row>
    <row r="61" spans="2:15" ht="7.5" customHeight="1">
      <c r="B61" s="75" t="s">
        <v>151</v>
      </c>
      <c r="C61" s="79">
        <v>445554672</v>
      </c>
      <c r="D61" s="79">
        <v>361289676</v>
      </c>
      <c r="E61" s="79">
        <v>454294489</v>
      </c>
      <c r="F61" s="79">
        <v>404529713</v>
      </c>
      <c r="G61" s="79">
        <v>388665806</v>
      </c>
      <c r="H61" s="79">
        <v>631004659</v>
      </c>
      <c r="I61" s="79">
        <v>435860077</v>
      </c>
      <c r="J61" s="79">
        <v>204585451</v>
      </c>
      <c r="K61" s="79">
        <v>627420205</v>
      </c>
      <c r="L61" s="79">
        <v>427648324</v>
      </c>
      <c r="M61" s="79">
        <v>613862791</v>
      </c>
      <c r="N61" s="79">
        <v>243683837</v>
      </c>
      <c r="O61" s="79">
        <v>5238399700</v>
      </c>
    </row>
    <row r="62" spans="2:15" ht="7.5" customHeight="1">
      <c r="B62" s="80" t="s">
        <v>152</v>
      </c>
      <c r="C62" s="81">
        <v>287169112</v>
      </c>
      <c r="D62" s="81">
        <v>292807204</v>
      </c>
      <c r="E62" s="81">
        <v>307848852</v>
      </c>
      <c r="F62" s="81">
        <v>308941307</v>
      </c>
      <c r="G62" s="81">
        <v>322269892</v>
      </c>
      <c r="H62" s="81">
        <v>311762441</v>
      </c>
      <c r="I62" s="81">
        <v>334346048</v>
      </c>
      <c r="J62" s="81">
        <v>331620605</v>
      </c>
      <c r="K62" s="81">
        <v>296745826</v>
      </c>
      <c r="L62" s="81">
        <v>313557059</v>
      </c>
      <c r="M62" s="81">
        <v>268586580</v>
      </c>
      <c r="N62" s="81">
        <v>317728887</v>
      </c>
      <c r="O62" s="81">
        <v>3693383813</v>
      </c>
    </row>
    <row r="63" spans="2:15" ht="7.5" customHeight="1">
      <c r="B63" s="74" t="s">
        <v>153</v>
      </c>
      <c r="C63" s="79">
        <v>117581789</v>
      </c>
      <c r="D63" s="79">
        <v>88948972</v>
      </c>
      <c r="E63" s="79">
        <v>102548488</v>
      </c>
      <c r="F63" s="79">
        <v>126089380</v>
      </c>
      <c r="G63" s="79">
        <v>132129745</v>
      </c>
      <c r="H63" s="79">
        <v>100312549</v>
      </c>
      <c r="I63" s="79">
        <v>130975041</v>
      </c>
      <c r="J63" s="79">
        <v>108147993</v>
      </c>
      <c r="K63" s="79">
        <v>112551592</v>
      </c>
      <c r="L63" s="79">
        <v>111564806</v>
      </c>
      <c r="M63" s="79">
        <v>106065622</v>
      </c>
      <c r="N63" s="79">
        <v>127189821</v>
      </c>
      <c r="O63" s="79">
        <v>1364105798</v>
      </c>
    </row>
    <row r="64" spans="2:15" ht="7.5" customHeight="1">
      <c r="B64" s="75" t="s">
        <v>154</v>
      </c>
      <c r="C64" s="79">
        <v>395548480</v>
      </c>
      <c r="D64" s="79">
        <v>237371226</v>
      </c>
      <c r="E64" s="79">
        <v>303633159</v>
      </c>
      <c r="F64" s="79">
        <v>245900919</v>
      </c>
      <c r="G64" s="79">
        <v>376860952</v>
      </c>
      <c r="H64" s="79">
        <v>272856243</v>
      </c>
      <c r="I64" s="79">
        <v>315307552</v>
      </c>
      <c r="J64" s="79">
        <v>319068746</v>
      </c>
      <c r="K64" s="79">
        <v>173925394</v>
      </c>
      <c r="L64" s="79">
        <v>354117033</v>
      </c>
      <c r="M64" s="79">
        <v>338921500</v>
      </c>
      <c r="N64" s="79">
        <v>309917314</v>
      </c>
      <c r="O64" s="79">
        <v>3643428518</v>
      </c>
    </row>
    <row r="65" spans="2:15" ht="7.5" customHeight="1" thickBot="1">
      <c r="B65" s="80" t="s">
        <v>155</v>
      </c>
      <c r="C65" s="79">
        <v>60689289</v>
      </c>
      <c r="D65" s="79">
        <v>49923512</v>
      </c>
      <c r="E65" s="79">
        <v>55077054</v>
      </c>
      <c r="F65" s="79">
        <v>50528618</v>
      </c>
      <c r="G65" s="79">
        <v>39512818</v>
      </c>
      <c r="H65" s="79">
        <v>68682467</v>
      </c>
      <c r="I65" s="79">
        <v>71031575</v>
      </c>
      <c r="J65" s="79">
        <v>60509003</v>
      </c>
      <c r="K65" s="79">
        <v>71317964</v>
      </c>
      <c r="L65" s="79">
        <v>68261181</v>
      </c>
      <c r="M65" s="79">
        <v>58171633</v>
      </c>
      <c r="N65" s="79">
        <v>71089990</v>
      </c>
      <c r="O65" s="79">
        <v>724795104</v>
      </c>
    </row>
    <row r="66" spans="2:15" ht="7.5" customHeight="1" thickTop="1">
      <c r="B66" s="76" t="s">
        <v>218</v>
      </c>
      <c r="C66" s="83">
        <v>15027532978</v>
      </c>
      <c r="D66" s="83">
        <v>14052849313</v>
      </c>
      <c r="E66" s="83">
        <v>15779465832</v>
      </c>
      <c r="F66" s="83">
        <v>15414591866</v>
      </c>
      <c r="G66" s="83">
        <v>16489141213</v>
      </c>
      <c r="H66" s="83">
        <v>16417466500</v>
      </c>
      <c r="I66" s="83">
        <v>16124057356</v>
      </c>
      <c r="J66" s="83">
        <v>16314252035</v>
      </c>
      <c r="K66" s="83">
        <v>16078473689</v>
      </c>
      <c r="L66" s="83">
        <v>16308802588</v>
      </c>
      <c r="M66" s="83">
        <v>15858215651</v>
      </c>
      <c r="N66" s="83">
        <v>15624021155</v>
      </c>
      <c r="O66" s="83">
        <v>189488870176</v>
      </c>
    </row>
    <row r="67" spans="2:15" ht="7.5" customHeight="1" thickBot="1">
      <c r="B67" s="77" t="s">
        <v>157</v>
      </c>
      <c r="C67" s="82">
        <v>157862873</v>
      </c>
      <c r="D67" s="82">
        <v>137963095</v>
      </c>
      <c r="E67" s="82">
        <v>117698841</v>
      </c>
      <c r="F67" s="82">
        <v>138686696</v>
      </c>
      <c r="G67" s="82">
        <v>144455449</v>
      </c>
      <c r="H67" s="82">
        <v>134172595</v>
      </c>
      <c r="I67" s="82">
        <v>125874994</v>
      </c>
      <c r="J67" s="82">
        <v>117265000</v>
      </c>
      <c r="K67" s="82">
        <v>134839038</v>
      </c>
      <c r="L67" s="82">
        <v>116975929</v>
      </c>
      <c r="M67" s="82">
        <v>112007681</v>
      </c>
      <c r="N67" s="82">
        <v>102095149</v>
      </c>
      <c r="O67" s="82">
        <v>1539897340</v>
      </c>
    </row>
    <row r="68" spans="2:15" ht="7.5" customHeight="1" thickTop="1">
      <c r="B68" s="78" t="s">
        <v>219</v>
      </c>
      <c r="C68" s="81">
        <v>15185395851</v>
      </c>
      <c r="D68" s="81">
        <v>14190812408</v>
      </c>
      <c r="E68" s="81">
        <v>15897164673</v>
      </c>
      <c r="F68" s="81">
        <v>15553278562</v>
      </c>
      <c r="G68" s="81">
        <v>16633596662</v>
      </c>
      <c r="H68" s="81">
        <v>16551639095</v>
      </c>
      <c r="I68" s="81">
        <v>16249932350</v>
      </c>
      <c r="J68" s="81">
        <v>16431517035</v>
      </c>
      <c r="K68" s="81">
        <v>16213312727</v>
      </c>
      <c r="L68" s="81">
        <v>16425778517</v>
      </c>
      <c r="M68" s="81">
        <v>15970223332</v>
      </c>
      <c r="N68" s="81">
        <v>15726116304</v>
      </c>
      <c r="O68" s="81">
        <v>191028767516</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Dougherty, Michael (FHWA)</cp:lastModifiedBy>
  <cp:lastPrinted>2013-02-04T15:53:54Z</cp:lastPrinted>
  <dcterms:created xsi:type="dcterms:W3CDTF">2012-10-23T18:32:24Z</dcterms:created>
  <dcterms:modified xsi:type="dcterms:W3CDTF">2019-10-24T14:45:14Z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