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firstSheet="2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'Page1'!$A$1:$L$71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<sst xmlns="http://schemas.openxmlformats.org/spreadsheetml/2006/main" count="3012" uniqueCount="982">
  <si>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</si>
  <si>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</si>
  <si>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</si>
  <si>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</si>
  <si>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</si>
  <si>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</si>
  <si>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</si>
  <si>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</si>
  <si>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</si>
  <si>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</si>
  <si>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</si>
  <si>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</si>
  <si>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</si>
  <si>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</si>
  <si>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</si>
  <si>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</si>
  <si>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</si>
  <si>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</si>
  <si>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</si>
  <si>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</si>
  <si>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</si>
  <si>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</si>
  <si>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</si>
  <si>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</si>
  <si>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</si>
  <si>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</si>
  <si>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</si>
  <si>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</si>
  <si>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</si>
  <si>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</si>
  <si>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</si>
  <si>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</si>
  <si>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</si>
  <si>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</si>
  <si>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</si>
  <si>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</si>
  <si>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</si>
  <si>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</si>
  <si>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</si>
  <si>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</si>
  <si>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</si>
  <si>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</si>
  <si>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</si>
  <si>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</si>
  <si>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</si>
  <si>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</si>
  <si>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</si>
  <si>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</si>
  <si>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</si>
  <si>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</si>
  <si>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</si>
  <si>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</si>
  <si>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</si>
  <si>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</si>
  <si>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</si>
  <si>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</si>
  <si>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</si>
  <si>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</si>
  <si>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</si>
  <si>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</si>
  <si>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</si>
  <si>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</si>
  <si>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</si>
  <si>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</si>
  <si>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</si>
  <si>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</si>
  <si>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</si>
  <si>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</si>
  <si>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</si>
  <si>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</si>
  <si>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</si>
  <si>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</si>
  <si>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</si>
  <si>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</si>
  <si>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</si>
  <si>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</si>
  <si>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</si>
  <si>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</si>
  <si>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</si>
  <si>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</si>
  <si>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</si>
  <si>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</si>
  <si>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</si>
  <si>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</si>
  <si>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</si>
  <si>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</si>
  <si>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</si>
  <si>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</si>
  <si>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</si>
  <si>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</si>
  <si>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</si>
  <si>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</si>
  <si>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</si>
  <si>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</si>
  <si>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</si>
  <si>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</si>
  <si>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</si>
  <si>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</si>
  <si>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</si>
  <si>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</si>
  <si>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</si>
  <si>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</si>
  <si>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</si>
  <si>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</si>
  <si>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</si>
  <si>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</si>
  <si>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</si>
  <si>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</si>
  <si>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47.2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</si>
  <si>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</si>
  <si>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</si>
  <si>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</si>
  <si>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</si>
  <si>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</si>
  <si>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</si>
  <si>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</si>
  <si>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</si>
  <si>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</si>
  <si>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</si>
  <si>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101.9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</si>
  <si>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</si>
  <si>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</si>
  <si>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</si>
  <si>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</si>
  <si>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</si>
  <si>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</si>
  <si>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</si>
  <si>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</si>
  <si>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</si>
  <si>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</si>
  <si>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</si>
  <si>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</si>
  <si>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</si>
  <si>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</si>
  <si>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</si>
  <si>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</si>
  <si>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</si>
  <si>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</si>
  <si>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</si>
  <si>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</si>
  <si>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</si>
  <si>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</si>
  <si>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</si>
  <si>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</si>
  <si>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</si>
  <si>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274.2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</si>
  <si>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</si>
  <si>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</si>
  <si>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</si>
  <si>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</si>
  <si>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</si>
  <si>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</si>
  <si>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</si>
  <si>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20.3</t>
  </si>
  <si>
    <t>21.2</t>
  </si>
  <si>
    <t>28.4</t>
  </si>
  <si>
    <t>26.4</t>
  </si>
  <si>
    <t>25.9</t>
  </si>
  <si>
    <t>20.4</t>
  </si>
  <si>
    <t>26.5</t>
  </si>
  <si>
    <t>33.5</t>
  </si>
  <si>
    <t>32.0</t>
  </si>
  <si>
    <t>32.1</t>
  </si>
  <si>
    <t>25.6</t>
  </si>
  <si>
    <t>23.3</t>
  </si>
  <si>
    <t>23.5</t>
  </si>
  <si>
    <t>20.0</t>
  </si>
  <si>
    <t>24.7</t>
  </si>
  <si>
    <t>28.7</t>
  </si>
  <si>
    <t>27.8</t>
  </si>
  <si>
    <t>28.9</t>
  </si>
  <si>
    <t>44.9</t>
  </si>
  <si>
    <t>40.9</t>
  </si>
  <si>
    <t>37.9</t>
  </si>
  <si>
    <t>26.9</t>
  </si>
  <si>
    <t>35.0</t>
  </si>
  <si>
    <t>41.8</t>
  </si>
  <si>
    <t>42.6</t>
  </si>
  <si>
    <t>42.7</t>
  </si>
  <si>
    <t>44.0</t>
  </si>
  <si>
    <t>92.0</t>
  </si>
  <si>
    <t>84.6</t>
  </si>
  <si>
    <t>78.6</t>
  </si>
  <si>
    <t>59.5</t>
  </si>
  <si>
    <t>73.8</t>
  </si>
  <si>
    <t>83.8</t>
  </si>
  <si>
    <t>87.9</t>
  </si>
  <si>
    <t>86.7</t>
  </si>
  <si>
    <t>92.1</t>
  </si>
  <si>
    <t>43.4</t>
  </si>
  <si>
    <t>39.4</t>
  </si>
  <si>
    <t>37.5</t>
  </si>
  <si>
    <t>29.3</t>
  </si>
  <si>
    <t>36.0</t>
  </si>
  <si>
    <t>40.2</t>
  </si>
  <si>
    <t>43.1</t>
  </si>
  <si>
    <t>40.3</t>
  </si>
  <si>
    <t>39.2</t>
  </si>
  <si>
    <t>40.7</t>
  </si>
  <si>
    <t>253.4</t>
  </si>
  <si>
    <t>232.0</t>
  </si>
  <si>
    <t>220.0</t>
  </si>
  <si>
    <t>168.4</t>
  </si>
  <si>
    <t>212.8</t>
  </si>
  <si>
    <t>243.9</t>
  </si>
  <si>
    <t>262.3</t>
  </si>
  <si>
    <t>252.2</t>
  </si>
  <si>
    <t>247.9</t>
  </si>
  <si>
    <t>259.0</t>
  </si>
  <si>
    <t>* Percent Change In Individual Monthly Travel 2019 vs. 2020</t>
  </si>
  <si>
    <t>2.8</t>
  </si>
  <si>
    <t>3.2</t>
  </si>
  <si>
    <t>-19.8</t>
  </si>
  <si>
    <t>-44.7</t>
  </si>
  <si>
    <t>-26.8</t>
  </si>
  <si>
    <t>-15.2</t>
  </si>
  <si>
    <t>-12.6</t>
  </si>
  <si>
    <t>-11.4</t>
  </si>
  <si>
    <t>-5.1</t>
  </si>
  <si>
    <t>-5.5</t>
  </si>
  <si>
    <t>2.7</t>
  </si>
  <si>
    <t>3.1</t>
  </si>
  <si>
    <t>-16.6</t>
  </si>
  <si>
    <t>-36.7</t>
  </si>
  <si>
    <t>-21.3</t>
  </si>
  <si>
    <t>-9.4</t>
  </si>
  <si>
    <t>-8.5</t>
  </si>
  <si>
    <t>-9.2</t>
  </si>
  <si>
    <t>-5.4</t>
  </si>
  <si>
    <t>2.0</t>
  </si>
  <si>
    <t>2.5</t>
  </si>
  <si>
    <t>-15.9</t>
  </si>
  <si>
    <t>-33.4</t>
  </si>
  <si>
    <t>-19.6</t>
  </si>
  <si>
    <t>-8.3</t>
  </si>
  <si>
    <t>-6.8</t>
  </si>
  <si>
    <t>-8.4</t>
  </si>
  <si>
    <t>-5.0</t>
  </si>
  <si>
    <t>-4.6</t>
  </si>
  <si>
    <t>2.1</t>
  </si>
  <si>
    <t>-44.9</t>
  </si>
  <si>
    <t>-30.5</t>
  </si>
  <si>
    <t>-17.3</t>
  </si>
  <si>
    <t>-14.7</t>
  </si>
  <si>
    <t>-16.0</t>
  </si>
  <si>
    <t>-10.9</t>
  </si>
  <si>
    <t>1.8</t>
  </si>
  <si>
    <t>1.9</t>
  </si>
  <si>
    <t>-19.7</t>
  </si>
  <si>
    <t>-40.8</t>
  </si>
  <si>
    <t>-26.6</t>
  </si>
  <si>
    <t>-13.9</t>
  </si>
  <si>
    <t>-11.8</t>
  </si>
  <si>
    <t>-12.0</t>
  </si>
  <si>
    <t>-9.5</t>
  </si>
  <si>
    <t>-9.6</t>
  </si>
  <si>
    <t>-17.9</t>
  </si>
  <si>
    <t>-38.5</t>
  </si>
  <si>
    <t>-24.6</t>
  </si>
  <si>
    <t>-12.2</t>
  </si>
  <si>
    <t>-11.7</t>
  </si>
  <si>
    <t>2.3</t>
  </si>
  <si>
    <t>-18.9</t>
  </si>
  <si>
    <t>-40.2</t>
  </si>
  <si>
    <t>-25.6</t>
  </si>
  <si>
    <t>-13.2</t>
  </si>
  <si>
    <t>-11.2</t>
  </si>
  <si>
    <t>-8.8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</si>
  <si>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</si>
  <si>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</si>
  <si>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</si>
  <si>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</si>
  <si>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</si>
  <si>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</si>
  <si>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</si>
  <si>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</si>
  <si>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</si>
  <si>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</si>
  <si>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</si>
  <si>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</si>
  <si>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</si>
  <si>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</si>
  <si>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</si>
  <si>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</si>
  <si>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</si>
  <si>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</si>
  <si>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</si>
  <si>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</si>
  <si>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</si>
  <si>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</si>
  <si>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</si>
  <si>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</si>
  <si>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</si>
  <si>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</si>
  <si>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</si>
  <si>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</si>
  <si>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</si>
  <si>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</si>
  <si>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</si>
  <si>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290.7</t>
  </si>
  <si>
    <t>317.5</t>
  </si>
  <si>
    <t>345.0</t>
  </si>
  <si>
    <t>131.9</t>
  </si>
  <si>
    <t>180.7</t>
  </si>
  <si>
    <t>281.6</t>
  </si>
  <si>
    <t>331.5</t>
  </si>
  <si>
    <t>381.3</t>
  </si>
  <si>
    <t>429.2</t>
  </si>
  <si>
    <t>478.5</t>
  </si>
  <si>
    <t>525.7</t>
  </si>
  <si>
    <t>575.5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</si>
  <si>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</si>
  <si>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</si>
  <si>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</si>
  <si>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</si>
  <si>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</si>
  <si>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</si>
  <si>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</si>
  <si>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</si>
  <si>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969.7</t>
  </si>
  <si>
    <t>1062.2</t>
  </si>
  <si>
    <t>1160.5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</si>
  <si>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</si>
  <si>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</si>
  <si>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</si>
  <si>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</si>
  <si>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</si>
  <si>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</si>
  <si>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</si>
  <si>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</si>
  <si>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453.1</t>
  </si>
  <si>
    <t>496.4</t>
  </si>
  <si>
    <t>542.1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</si>
  <si>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</si>
  <si>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</si>
  <si>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</si>
  <si>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</si>
  <si>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</si>
  <si>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</si>
  <si>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</si>
  <si>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</si>
  <si>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2732.6</t>
  </si>
  <si>
    <t>2993.1</t>
  </si>
  <si>
    <t>3267.4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</si>
  <si>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</si>
  <si>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</si>
  <si>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</si>
  <si>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</si>
  <si>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</si>
  <si>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</si>
  <si>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</si>
  <si>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145.6</t>
  </si>
  <si>
    <t>165.9</t>
  </si>
  <si>
    <t>187.1</t>
  </si>
  <si>
    <t>54.8</t>
  </si>
  <si>
    <t>80.7</t>
  </si>
  <si>
    <t>101.1</t>
  </si>
  <si>
    <t>127.5</t>
  </si>
  <si>
    <t>158.2</t>
  </si>
  <si>
    <t>191.8</t>
  </si>
  <si>
    <t>223.7</t>
  </si>
  <si>
    <t>254.9</t>
  </si>
  <si>
    <t>287.0</t>
  </si>
  <si>
    <t>72.4</t>
  </si>
  <si>
    <t>92.4</t>
  </si>
  <si>
    <t>117.1</t>
  </si>
  <si>
    <t>145.0</t>
  </si>
  <si>
    <t>175.5</t>
  </si>
  <si>
    <t>204.3</t>
  </si>
  <si>
    <t>261.0</t>
  </si>
  <si>
    <t>85.7</t>
  </si>
  <si>
    <t>123.6</t>
  </si>
  <si>
    <t>150.6</t>
  </si>
  <si>
    <t>185.5</t>
  </si>
  <si>
    <t>227.3</t>
  </si>
  <si>
    <t>269.9</t>
  </si>
  <si>
    <t>311.7</t>
  </si>
  <si>
    <t>354.4</t>
  </si>
  <si>
    <t>398.4</t>
  </si>
  <si>
    <t>176.6</t>
  </si>
  <si>
    <t>255.1</t>
  </si>
  <si>
    <t>314.7</t>
  </si>
  <si>
    <t>388.4</t>
  </si>
  <si>
    <t>562.7</t>
  </si>
  <si>
    <t>650.6</t>
  </si>
  <si>
    <t>737.3</t>
  </si>
  <si>
    <t>829.4</t>
  </si>
  <si>
    <t>82.8</t>
  </si>
  <si>
    <t>120.3</t>
  </si>
  <si>
    <t>149.5</t>
  </si>
  <si>
    <t>185.6</t>
  </si>
  <si>
    <t>225.7</t>
  </si>
  <si>
    <t>268.8</t>
  </si>
  <si>
    <t>309.2</t>
  </si>
  <si>
    <t>348.4</t>
  </si>
  <si>
    <t>389.1</t>
  </si>
  <si>
    <t>485.4</t>
  </si>
  <si>
    <t>705.4</t>
  </si>
  <si>
    <t>873.8</t>
  </si>
  <si>
    <t>1086.6</t>
  </si>
  <si>
    <t>1330.5</t>
  </si>
  <si>
    <t>1592.9</t>
  </si>
  <si>
    <t>1845.0</t>
  </si>
  <si>
    <t>2092.9</t>
  </si>
  <si>
    <t>2351.9</t>
  </si>
  <si>
    <t>* Percent Change In Cumulative Monthly Travel 2019 vs. 2020</t>
  </si>
  <si>
    <t>3.0</t>
  </si>
  <si>
    <t>-16.5</t>
  </si>
  <si>
    <t>-18.8</t>
  </si>
  <si>
    <t>-18.2</t>
  </si>
  <si>
    <t>-17.2</t>
  </si>
  <si>
    <t>-16.4</t>
  </si>
  <si>
    <t>-14.2</t>
  </si>
  <si>
    <t>2.9</t>
  </si>
  <si>
    <t>-4.3</t>
  </si>
  <si>
    <t>-15.1</t>
  </si>
  <si>
    <t>-14.0</t>
  </si>
  <si>
    <t>-13.1</t>
  </si>
  <si>
    <t>-11.0</t>
  </si>
  <si>
    <t>2.2</t>
  </si>
  <si>
    <t>-4.4</t>
  </si>
  <si>
    <t>-12.7</t>
  </si>
  <si>
    <t>-12.1</t>
  </si>
  <si>
    <t>-11.6</t>
  </si>
  <si>
    <t>-10.2</t>
  </si>
  <si>
    <t>2.4</t>
  </si>
  <si>
    <t>-6.3</t>
  </si>
  <si>
    <t>-16.7</t>
  </si>
  <si>
    <t>-19.3</t>
  </si>
  <si>
    <t>-18.6</t>
  </si>
  <si>
    <t>-17.4</t>
  </si>
  <si>
    <t>-16.8</t>
  </si>
  <si>
    <t>-5.9</t>
  </si>
  <si>
    <t>-15.4</t>
  </si>
  <si>
    <t>-17.8</t>
  </si>
  <si>
    <t>-17.1</t>
  </si>
  <si>
    <t>-16.3</t>
  </si>
  <si>
    <t>-15.7</t>
  </si>
  <si>
    <t>-15.0</t>
  </si>
  <si>
    <t>-14.5</t>
  </si>
  <si>
    <t>-5.2</t>
  </si>
  <si>
    <t>-14.3</t>
  </si>
  <si>
    <t>-15.8</t>
  </si>
  <si>
    <t>-14.4</t>
  </si>
  <si>
    <t>-14.1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</si>
  <si>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</si>
  <si>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</si>
  <si>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</si>
  <si>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</si>
  <si>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</si>
  <si>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</si>
  <si>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</si>
  <si>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</si>
  <si>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</si>
  <si>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</si>
  <si>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</si>
  <si>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</si>
  <si>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</si>
  <si>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</si>
  <si>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</si>
  <si>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</si>
  <si>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</si>
  <si>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</si>
  <si>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</si>
  <si>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</si>
  <si>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</si>
  <si>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</si>
  <si>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</si>
  <si>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</si>
  <si>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</si>
  <si>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</si>
  <si>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</si>
  <si>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</si>
  <si>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</si>
  <si>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</si>
  <si>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</si>
  <si>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</si>
  <si>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</si>
  <si>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</si>
  <si>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</si>
  <si>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</si>
  <si>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</si>
  <si>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</si>
  <si>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</si>
  <si>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</si>
  <si>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</si>
  <si>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</si>
  <si>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</si>
  <si>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</si>
  <si>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</si>
  <si>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</si>
  <si>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</si>
  <si>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</si>
  <si>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</si>
  <si>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</si>
  <si>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</si>
  <si>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</si>
  <si>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</si>
  <si>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</si>
  <si>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</si>
  <si>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</si>
  <si>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</si>
  <si>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</si>
  <si>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</si>
  <si>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</si>
  <si>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</si>
  <si>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</si>
  <si>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</si>
  <si>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</si>
  <si>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</si>
  <si>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</si>
  <si>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</si>
  <si>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</si>
  <si>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</si>
  <si>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</si>
  <si>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</si>
  <si>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</si>
  <si>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</si>
  <si>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</si>
  <si>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</si>
  <si>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</si>
  <si>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</si>
  <si>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</si>
  <si>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</si>
  <si>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</si>
  <si>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</si>
  <si>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</si>
  <si>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</si>
  <si>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</si>
  <si>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</si>
  <si>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</si>
  <si>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</si>
  <si>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</si>
  <si>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</si>
  <si>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</si>
  <si>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</si>
  <si>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</si>
  <si>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</si>
  <si>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</si>
  <si>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</si>
  <si>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</si>
  <si>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</si>
  <si>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</si>
  <si>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</si>
  <si>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</si>
  <si>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</si>
  <si>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</si>
  <si>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</si>
  <si>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</si>
  <si>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</si>
  <si>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</si>
  <si>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</si>
  <si>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</si>
  <si>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</si>
  <si>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</si>
  <si>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</si>
  <si>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</si>
  <si>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</si>
  <si>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</si>
  <si>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</si>
  <si>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</si>
  <si>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</si>
  <si>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</si>
  <si>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</si>
  <si>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</si>
  <si>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</si>
  <si>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</si>
  <si>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</si>
  <si>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</si>
  <si>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</si>
  <si>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</si>
  <si>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</si>
  <si>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</si>
  <si>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</si>
  <si>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</si>
  <si>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</si>
  <si>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</si>
  <si>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</si>
  <si>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</si>
  <si>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</si>
  <si>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</si>
  <si>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</si>
  <si>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October</t>
  </si>
  <si>
    <t>59.1</t>
  </si>
  <si>
    <t>56.4</t>
  </si>
  <si>
    <t>52.3</t>
  </si>
  <si>
    <t>34.4</t>
  </si>
  <si>
    <t>56.9</t>
  </si>
  <si>
    <t>82.3</t>
  </si>
  <si>
    <t>176.8</t>
  </si>
  <si>
    <t>-7.1</t>
  </si>
  <si>
    <t>-10.4</t>
  </si>
  <si>
    <t>-7.4</t>
  </si>
  <si>
    <t>-11.5</t>
  </si>
  <si>
    <t>9.7</t>
  </si>
  <si>
    <t>2018</t>
  </si>
  <si>
    <t>December8,2020</t>
  </si>
  <si>
    <t>September 2019</t>
  </si>
  <si>
    <t>December 08,2020</t>
  </si>
  <si>
    <t>-25.0</t>
  </si>
  <si>
    <t>-380.7</t>
  </si>
  <si>
    <t>Page 2 - table</t>
  </si>
  <si>
    <t>year_record</t>
  </si>
  <si>
    <t>tmonth</t>
  </si>
  <si>
    <t>yearToDate</t>
  </si>
  <si>
    <t>moving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</si>
  <si>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</si>
  <si>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</si>
  <si>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</si>
  <si>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</si>
  <si>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</si>
  <si>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</si>
  <si>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</si>
  <si>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</si>
  <si>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</si>
  <si>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</si>
  <si>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</si>
  <si>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</si>
  <si>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</si>
  <si>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</si>
  <si>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</si>
  <si>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</si>
  <si>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</si>
  <si>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</si>
  <si>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</si>
  <si>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</si>
  <si>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</si>
  <si>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</si>
  <si>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</si>
  <si>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</si>
  <si>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</si>
  <si>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</si>
  <si>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</si>
  <si>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</si>
  <si>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</si>
  <si>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</si>
  <si>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</si>
  <si>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</si>
  <si>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</si>
  <si>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</si>
  <si>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</si>
  <si>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</si>
  <si>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</si>
  <si>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</si>
  <si>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</si>
  <si>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</si>
  <si>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</si>
  <si>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</si>
  <si>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</si>
  <si>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</si>
  <si>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</si>
  <si>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</si>
  <si>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</si>
  <si>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</si>
  <si>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</si>
  <si>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</si>
  <si>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</si>
  <si>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</si>
  <si>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</si>
  <si>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</si>
  <si>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</si>
  <si>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</si>
  <si>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</si>
  <si>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</si>
  <si>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</si>
  <si>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</si>
  <si>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</si>
  <si>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</si>
  <si>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</si>
  <si>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</si>
  <si>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</si>
  <si>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</si>
  <si>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</si>
  <si>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</si>
  <si>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</si>
  <si>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</si>
  <si>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</si>
  <si>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</si>
  <si>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</si>
  <si>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</si>
  <si>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</si>
  <si>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</si>
  <si>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</si>
  <si>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</si>
  <si>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</si>
  <si>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</si>
  <si>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2015</t>
  </si>
  <si>
    <t>268469.000000</t>
  </si>
  <si>
    <t>2587106.000000</t>
  </si>
  <si>
    <t>3080827.000000</t>
  </si>
  <si>
    <t>2016</t>
  </si>
  <si>
    <t>275610.000000</t>
  </si>
  <si>
    <t>2654475.000000</t>
  </si>
  <si>
    <t>3162743.000000</t>
  </si>
  <si>
    <t>2017</t>
  </si>
  <si>
    <t>278888.000000</t>
  </si>
  <si>
    <t>2686230.000000</t>
  </si>
  <si>
    <t>3206162.000000</t>
  </si>
  <si>
    <t>281382.000000</t>
  </si>
  <si>
    <t>2709483.000000</t>
  </si>
  <si>
    <t>3235601.000000</t>
  </si>
  <si>
    <t>2019</t>
  </si>
  <si>
    <t>284036.000000</t>
  </si>
  <si>
    <t>2732626.000000</t>
  </si>
  <si>
    <t>3263469.000000</t>
  </si>
  <si>
    <t>259029.000000</t>
  </si>
  <si>
    <t>2351941.000000</t>
  </si>
  <si>
    <t>2886697.000000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</si>
  <si>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</si>
  <si>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</si>
  <si>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</si>
  <si>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</si>
  <si>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</si>
  <si>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</si>
  <si>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</si>
  <si>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</si>
  <si>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</si>
  <si>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</si>
  <si>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</si>
  <si>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</si>
  <si>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</si>
  <si>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</si>
  <si>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</si>
  <si>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</si>
  <si>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</si>
  <si>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</si>
  <si>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</si>
  <si>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</si>
  <si>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</si>
  <si>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</si>
  <si>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</si>
  <si>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</si>
  <si>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</si>
  <si>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</si>
  <si>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</si>
  <si>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</si>
  <si>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</si>
  <si>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</si>
  <si>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</si>
  <si>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</si>
  <si>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</si>
  <si>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</si>
  <si>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</si>
  <si>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</si>
  <si>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</si>
  <si>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</si>
  <si>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</si>
  <si>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</si>
  <si>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</si>
  <si>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</si>
  <si>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</si>
  <si>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</si>
  <si>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</si>
  <si>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</si>
  <si>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</si>
  <si>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</si>
  <si>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</si>
  <si>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</si>
  <si>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</si>
  <si>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</si>
  <si>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</si>
  <si>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</si>
  <si>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</si>
  <si>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</si>
  <si>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</si>
  <si>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</si>
  <si>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</si>
  <si>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</si>
  <si>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</si>
  <si>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</si>
  <si>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</si>
  <si>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</si>
  <si>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</si>
  <si>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</si>
  <si>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</si>
  <si>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</si>
  <si>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</si>
  <si>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</si>
  <si>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</si>
  <si>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</si>
  <si>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</si>
  <si>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</si>
  <si>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</si>
  <si>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</si>
  <si>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</si>
  <si>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</si>
  <si>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</si>
  <si>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</si>
  <si>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</si>
  <si>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</si>
  <si>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</si>
  <si>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</si>
  <si>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</si>
  <si>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</si>
  <si>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</si>
  <si>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</si>
  <si>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</si>
  <si>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</si>
  <si>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</si>
  <si>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</si>
  <si>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</si>
  <si>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</si>
  <si>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</si>
  <si>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</si>
  <si>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</si>
  <si>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</si>
  <si>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</si>
  <si>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</si>
  <si>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</si>
  <si>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</si>
  <si>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</si>
  <si>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</si>
  <si>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</si>
  <si>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</si>
  <si>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</si>
  <si>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</si>
  <si>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</si>
  <si>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</si>
  <si>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</si>
  <si>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</si>
  <si>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</si>
  <si>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</si>
  <si>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</si>
  <si>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</si>
  <si>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</si>
  <si>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</si>
  <si>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</si>
  <si>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</si>
  <si>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</si>
  <si>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</si>
  <si>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</si>
  <si>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</si>
  <si>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</si>
  <si>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</si>
  <si>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</si>
  <si>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</si>
  <si>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</si>
  <si>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</si>
  <si>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</si>
  <si>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</si>
  <si>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</si>
  <si>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</si>
  <si>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</si>
  <si>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</si>
  <si>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</si>
  <si>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</si>
  <si>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</si>
  <si>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</si>
  <si>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</si>
  <si>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</si>
  <si>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</si>
  <si>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</si>
  <si>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</si>
  <si>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</si>
  <si>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</si>
  <si>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</si>
  <si>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</si>
  <si>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</si>
  <si>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</si>
  <si>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</si>
  <si>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</si>
  <si>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</si>
  <si>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</si>
  <si>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</si>
  <si>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</si>
  <si>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</si>
  <si>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</si>
  <si>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</si>
  <si>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</si>
  <si>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</si>
  <si>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</si>
  <si>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</si>
  <si>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</si>
  <si>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</si>
  <si>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</si>
  <si>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</si>
  <si>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</si>
  <si>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</si>
  <si>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</si>
  <si>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</si>
  <si>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</si>
  <si>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</si>
  <si>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</si>
  <si>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</si>
  <si>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</si>
  <si>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</si>
  <si>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</si>
  <si>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</si>
  <si>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</si>
  <si>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</si>
  <si>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</si>
  <si>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</si>
  <si>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</si>
  <si>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</si>
  <si>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</si>
  <si>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</si>
  <si>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</si>
  <si>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</si>
  <si>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</si>
  <si>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</si>
  <si>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</si>
  <si>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</si>
  <si>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</si>
  <si>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</si>
  <si>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</si>
  <si>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</si>
  <si>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</si>
  <si>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</si>
  <si>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</si>
  <si>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</si>
  <si>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</si>
  <si>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</si>
  <si>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</si>
  <si>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</si>
  <si>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</si>
  <si>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</si>
  <si>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</si>
  <si>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</si>
  <si>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</si>
  <si>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</si>
  <si>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</si>
  <si>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</si>
  <si>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</si>
  <si>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</si>
  <si>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</si>
  <si>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</si>
  <si>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</si>
  <si>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</si>
  <si>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</si>
  <si>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</si>
  <si>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</si>
  <si>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</si>
  <si>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</si>
  <si>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</si>
  <si>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</si>
  <si>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</si>
  <si>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</si>
  <si>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</si>
  <si>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</si>
  <si>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</si>
  <si>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</si>
  <si>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</si>
  <si>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</si>
  <si>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</si>
  <si>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</si>
  <si>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</si>
  <si>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</si>
  <si>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</si>
  <si>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</si>
  <si>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</si>
  <si>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</si>
  <si>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</si>
  <si>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</si>
  <si>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</si>
  <si>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</si>
  <si>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</si>
  <si>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</si>
  <si>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3264</t>
  </si>
  <si>
    <t>3268</t>
  </si>
  <si>
    <t>3273</t>
  </si>
  <si>
    <t>3278</t>
  </si>
  <si>
    <t>3227</t>
  </si>
  <si>
    <t>3041</t>
  </si>
  <si>
    <t>3004</t>
  </si>
  <si>
    <t>2970</t>
  </si>
  <si>
    <t>2935</t>
  </si>
  <si>
    <t>2911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</si>
  <si>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</si>
  <si>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</si>
  <si>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</si>
  <si>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</si>
  <si>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</si>
  <si>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</si>
  <si>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</si>
  <si>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</si>
  <si>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</si>
  <si>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</si>
  <si>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</si>
  <si>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The seasonally adjusted vehicle miles traveled for October 2020 is 246.8 billion miles, </t>
  </si>
  <si>
    <t xml:space="preserve">a -9.2% (-25.0 billion vehicle miles) decline from October 2019. </t>
  </si>
  <si>
    <t>It also represents -0.02% decline (-0.1 billion vehicle miles)</t>
  </si>
  <si>
    <t>compared with September 2020.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</si>
</sst>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[$-409]dddd\,\ mmmm\ d\,\ yyyy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6.8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17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47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1'!$L$2:$L$301</c:f>
              <c:strCache/>
            </c:strRef>
          </c:cat>
          <c:val>
            <c:numRef>
              <c:f>'Figure 1'!$N$2:$N$301</c:f>
              <c:numCache/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2610"/>
        <c:crosses val="autoZero"/>
        <c:auto val="0"/>
        <c:lblOffset val="100"/>
        <c:tickLblSkip val="12"/>
        <c:noMultiLvlLbl val="0"/>
      </c:catAx>
      <c:valAx>
        <c:axId val="28172610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60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39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0</xdr:rowOff>
    </xdr:from>
    <xdr:to>
      <xdr:col>10</xdr:col>
      <xdr:colOff>371475</xdr:colOff>
      <xdr:row>58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00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40">
      <selection activeCell="J22" sqref="J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7" t="s">
        <v>1</v>
      </c>
      <c r="F4" s="177"/>
      <c r="G4" s="177"/>
      <c r="H4" s="177"/>
      <c r="I4" s="177"/>
      <c r="J4" s="177"/>
    </row>
    <row r="5" spans="1:10" ht="12.75" customHeight="1">
      <c r="A5" s="3" t="s">
        <v>2</v>
      </c>
      <c r="D5" s="6"/>
      <c r="E5" s="177"/>
      <c r="F5" s="177"/>
      <c r="G5" s="177"/>
      <c r="H5" s="177"/>
      <c r="I5" s="177"/>
      <c r="J5" s="177"/>
    </row>
    <row r="7" spans="1:10" ht="12.75" customHeight="1">
      <c r="A7" s="7" t="s">
        <v>3</v>
      </c>
      <c r="D7" s="6"/>
      <c r="E7" s="177" t="s">
        <v>4</v>
      </c>
      <c r="F7" s="177"/>
      <c r="G7" s="177"/>
      <c r="H7" s="177"/>
      <c r="I7" s="177"/>
      <c r="J7" s="177"/>
    </row>
    <row r="8" spans="1:10" ht="12.75" customHeight="1">
      <c r="A8" s="7" t="s">
        <v>5</v>
      </c>
      <c r="D8" s="6"/>
      <c r="E8" s="177"/>
      <c r="F8" s="177"/>
      <c r="G8" s="177"/>
      <c r="H8" s="177"/>
      <c r="I8" s="177"/>
      <c r="J8" s="177"/>
    </row>
    <row r="10" spans="1:10" ht="12.75" customHeight="1">
      <c r="A10" s="3" t="s">
        <v>6</v>
      </c>
      <c r="E10" s="176" t="str">
        <f>CONCATENATE(Data!B4," ",Data!A4)</f>
        <v>October 2020</v>
      </c>
      <c r="F10" s="176"/>
      <c r="G10" s="176"/>
      <c r="H10" s="176"/>
      <c r="I10" s="176"/>
      <c r="J10" s="176"/>
    </row>
    <row r="11" spans="1:10" ht="12.75" customHeight="1">
      <c r="A11" s="3" t="s">
        <v>7</v>
      </c>
      <c r="E11" s="176"/>
      <c r="F11" s="176"/>
      <c r="G11" s="176"/>
      <c r="H11" s="176"/>
      <c r="I11" s="176"/>
      <c r="J11" s="176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-8.8%</v>
      </c>
      <c r="F15" s="2" t="s">
        <v>9</v>
      </c>
      <c r="G15" s="166" t="str">
        <f>Data!Y4</f>
        <v>-25.0</v>
      </c>
      <c r="H15" s="2" t="s">
        <v>10</v>
      </c>
      <c r="I15" s="1"/>
      <c r="L15" s="2" t="str">
        <f>CONCATENATE("for ",E10," as compared  with")</f>
        <v>for October 2020 as compared  with</v>
      </c>
    </row>
    <row r="16" spans="5:10" ht="17.25">
      <c r="E16" s="101">
        <f>Data!A6</f>
        <v>43740</v>
      </c>
      <c r="F16" s="185">
        <f>E16</f>
        <v>43740</v>
      </c>
      <c r="G16" s="179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259.0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978</v>
      </c>
      <c r="F20" s="1"/>
      <c r="G20" s="1"/>
      <c r="H20" s="1"/>
      <c r="I20" s="1"/>
      <c r="J20" s="1"/>
    </row>
    <row r="21" spans="5:10" ht="17.25">
      <c r="E21" s="4" t="s">
        <v>979</v>
      </c>
      <c r="F21" s="1"/>
      <c r="G21" s="1"/>
      <c r="H21" s="1"/>
      <c r="I21" s="1"/>
      <c r="J21" s="1"/>
    </row>
    <row r="22" spans="5:10" ht="17.25">
      <c r="E22" s="4" t="s">
        <v>980</v>
      </c>
      <c r="F22" s="1"/>
      <c r="G22" s="1"/>
      <c r="H22" s="1"/>
      <c r="I22" s="1"/>
      <c r="J22" s="1"/>
    </row>
    <row r="23" spans="5:10" ht="17.25">
      <c r="E23" s="4" t="s">
        <v>981</v>
      </c>
      <c r="F23" s="1"/>
      <c r="G23" s="1"/>
      <c r="H23" s="1"/>
      <c r="I23" s="1"/>
      <c r="J23" s="1"/>
    </row>
    <row r="24" spans="5:10" ht="17.25">
      <c r="E24" s="4"/>
      <c r="F24" s="1"/>
      <c r="G24" s="1"/>
      <c r="H24" s="1"/>
      <c r="I24" s="1"/>
      <c r="J24" s="1"/>
    </row>
    <row r="26" spans="5:11" ht="17.25">
      <c r="E26" s="178" t="str">
        <f>"Cumulative Travel for "&amp;Data!A4&amp;" changed by "</f>
        <v>Cumulative Travel for 2020 changed by </v>
      </c>
      <c r="F26" s="179"/>
      <c r="G26" s="179"/>
      <c r="H26" s="179"/>
      <c r="I26" s="179"/>
      <c r="J26" s="179"/>
      <c r="K26" s="92" t="str">
        <f>Data!S4&amp;"%"</f>
        <v>-13.9%</v>
      </c>
    </row>
    <row r="27" spans="6:8" ht="17.25">
      <c r="F27" s="4" t="s">
        <v>9</v>
      </c>
      <c r="G27" s="166" t="str">
        <f>Data!Z4</f>
        <v>-380.7</v>
      </c>
      <c r="H27" s="4" t="s">
        <v>10</v>
      </c>
    </row>
    <row r="28" spans="1:256" ht="17.25">
      <c r="A28" s="4"/>
      <c r="B28" s="4"/>
      <c r="C28" s="4"/>
      <c r="D28" s="4"/>
      <c r="E28" s="4" t="str">
        <f>"The cumulative estimate for the year is "&amp;Data!V4</f>
        <v>The cumulative estimate for the year is 2351.9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7.25">
      <c r="A29" s="4"/>
      <c r="B29" s="4"/>
      <c r="C29" s="4"/>
      <c r="D29" s="4"/>
      <c r="E29" s="4" t="s">
        <v>12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2" spans="1:11" ht="15">
      <c r="A32" s="184" t="str">
        <f>"Estimated Vehicle-Miles of Travel by Region - "&amp;E10&amp;" - (in Billions)"</f>
        <v>Estimated Vehicle-Miles of Travel by Region - October 2020 - (in Billions)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</row>
    <row r="33" spans="1:11" ht="15">
      <c r="A33" s="184" t="s">
        <v>13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spans="4:10" ht="15">
      <c r="D61" s="9" t="s">
        <v>14</v>
      </c>
      <c r="G61" s="9" t="s">
        <v>15</v>
      </c>
      <c r="J61" s="9" t="s">
        <v>16</v>
      </c>
    </row>
    <row r="62" spans="4:10" ht="15">
      <c r="D62" s="10" t="str">
        <f>Data!C4</f>
        <v>59.1</v>
      </c>
      <c r="G62" s="12" t="str">
        <f>Data!D4</f>
        <v>56.4</v>
      </c>
      <c r="J62" s="12" t="str">
        <f>Data!G4</f>
        <v>34.4</v>
      </c>
    </row>
    <row r="63" spans="4:10" ht="15">
      <c r="D63" s="11" t="str">
        <f>Data!L4&amp;"%"</f>
        <v>-7.1%</v>
      </c>
      <c r="G63" s="11" t="str">
        <f>Data!M4&amp;"%"</f>
        <v>-10.4%</v>
      </c>
      <c r="J63" s="11" t="str">
        <f>Data!O4&amp;"%"</f>
        <v>-11.5%</v>
      </c>
    </row>
    <row r="64" spans="7:10" ht="15">
      <c r="G64" s="10"/>
      <c r="J64" s="10"/>
    </row>
    <row r="65" spans="7:10" ht="15">
      <c r="G65" s="9" t="s">
        <v>17</v>
      </c>
      <c r="J65" s="9" t="s">
        <v>18</v>
      </c>
    </row>
    <row r="66" spans="7:10" ht="15">
      <c r="G66" s="12" t="str">
        <f>Data!E4</f>
        <v>52.3</v>
      </c>
      <c r="J66" s="10" t="str">
        <f>Data!H4</f>
        <v>56.9</v>
      </c>
    </row>
    <row r="67" spans="7:10" ht="15">
      <c r="G67" s="11" t="str">
        <f>Data!N4&amp;"%"</f>
        <v>-7.4%</v>
      </c>
      <c r="J67" s="11" t="str">
        <f>Data!P4&amp;"%"</f>
        <v>-8.5%</v>
      </c>
    </row>
    <row r="69" spans="1:2" ht="13.5">
      <c r="A69" s="5" t="s">
        <v>19</v>
      </c>
      <c r="B69" s="8" t="s">
        <v>20</v>
      </c>
    </row>
    <row r="70" ht="13.5">
      <c r="B70" s="8" t="str">
        <f>"All vehicle-miles of travel computed with Highway Statistics "&amp;Data!T4&amp;" Table VM-2 as a base."</f>
        <v>All vehicle-miles of travel computed with Highway Statistics 2018 Table VM-2 as a base.</v>
      </c>
    </row>
    <row r="71" spans="2:7" ht="13.5">
      <c r="B71" s="180" t="s">
        <v>21</v>
      </c>
      <c r="C71" s="181"/>
      <c r="D71" s="181"/>
      <c r="E71" s="181"/>
      <c r="F71" s="182" t="str">
        <f>Data!X4</f>
        <v>December 08,2020</v>
      </c>
      <c r="G71" s="183"/>
    </row>
    <row r="72" s="8" customFormat="1" ht="9.75">
      <c r="B72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3" s="8" customFormat="1" ht="9.75">
      <c r="B73" s="8" t="s">
        <v>22</v>
      </c>
    </row>
    <row r="74" s="8" customFormat="1" ht="9.75">
      <c r="B74" s="8" t="s">
        <v>23</v>
      </c>
    </row>
    <row r="75" s="8" customFormat="1" ht="9.75">
      <c r="B75" s="8" t="s">
        <v>24</v>
      </c>
    </row>
    <row r="76" s="8" customFormat="1" ht="9.75">
      <c r="B76" s="8" t="s">
        <v>25</v>
      </c>
    </row>
  </sheetData>
  <sheetProtection/>
  <mergeCells count="9">
    <mergeCell ref="E10:J11"/>
    <mergeCell ref="E4:J5"/>
    <mergeCell ref="E7:J8"/>
    <mergeCell ref="E26:J26"/>
    <mergeCell ref="B71:E71"/>
    <mergeCell ref="F71:G71"/>
    <mergeCell ref="A32:K32"/>
    <mergeCell ref="A33:K33"/>
    <mergeCell ref="F16:G16"/>
  </mergeCells>
  <conditionalFormatting sqref="D63 G63 J63 G67 J67">
    <cfRule type="expression" priority="11" dxfId="2" stopIfTrue="1">
      <formula>VALUE(D63)&lt;0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6">
    <cfRule type="expression" priority="10" dxfId="9" stopIfTrue="1">
      <formula>VALUE(K26)&lt;0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7">
    <cfRule type="expression" priority="1" dxfId="9" stopIfTrue="1">
      <formula>VALUE($G$27)&lt;0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Y52" sqref="Y52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552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528</v>
      </c>
      <c r="N5" s="68">
        <f>Data!X43</f>
        <v>5.63</v>
      </c>
      <c r="O5" s="68">
        <f>Data!Y43</f>
        <v>5.7</v>
      </c>
      <c r="P5" s="68">
        <f>Data!Z43</f>
        <v>5.82</v>
      </c>
    </row>
    <row r="6" spans="13:16" ht="12">
      <c r="M6" s="20" t="s">
        <v>529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530</v>
      </c>
      <c r="N7" s="68">
        <f>Data!X45</f>
        <v>6.16</v>
      </c>
      <c r="O7" s="68">
        <f>Data!Y45</f>
        <v>6.18</v>
      </c>
      <c r="P7" s="68">
        <f>Data!Z45</f>
        <v>4.96</v>
      </c>
    </row>
    <row r="8" spans="13:16" ht="12">
      <c r="M8" s="20" t="s">
        <v>532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533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534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537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538</v>
      </c>
      <c r="N12" s="68">
        <f>Data!X50</f>
        <v>6.3</v>
      </c>
      <c r="O12" s="68">
        <f>Data!Y50</f>
        <v>6.32</v>
      </c>
      <c r="P12" s="68">
        <f>Data!Z50</f>
        <v>5.49</v>
      </c>
    </row>
    <row r="13" spans="13:16" ht="12.75" customHeight="1">
      <c r="M13" s="20" t="s">
        <v>539</v>
      </c>
      <c r="N13" s="68">
        <f>Data!X51</f>
        <v>6.17</v>
      </c>
      <c r="O13" s="68">
        <f>Data!Y51</f>
        <v>6.27</v>
      </c>
      <c r="P13" s="68">
        <f>Data!Z51</f>
        <v>5.62</v>
      </c>
    </row>
    <row r="14" spans="13:16" ht="12">
      <c r="M14" s="20" t="s">
        <v>541</v>
      </c>
      <c r="N14" s="68">
        <f>Data!X52</f>
        <v>6.32</v>
      </c>
      <c r="O14" s="68">
        <f>Data!Y52</f>
        <v>6.37</v>
      </c>
      <c r="P14" s="68">
        <f>Data!Z52</f>
        <v>5.7</v>
      </c>
    </row>
    <row r="15" spans="13:16" ht="12">
      <c r="M15" s="20" t="s">
        <v>542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543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4" t="s">
        <v>553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528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529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530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532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533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534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537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538</v>
      </c>
      <c r="N29" s="69">
        <f>Data!S50</f>
        <v>2.89</v>
      </c>
      <c r="O29" s="69">
        <f>Data!T50</f>
        <v>2.93</v>
      </c>
      <c r="P29" s="69">
        <f>Data!U50</f>
        <v>2.65</v>
      </c>
    </row>
    <row r="30" spans="13:16" ht="12.75" customHeight="1">
      <c r="M30" s="20" t="s">
        <v>539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541</v>
      </c>
      <c r="N31" s="69">
        <f>Data!S52</f>
        <v>2.76</v>
      </c>
      <c r="O31" s="69">
        <f>Data!T52</f>
        <v>2.8</v>
      </c>
      <c r="P31" s="69">
        <f>Data!U52</f>
        <v>2.65</v>
      </c>
    </row>
    <row r="32" spans="13:16" ht="12">
      <c r="M32" s="20" t="s">
        <v>542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543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R47" sqref="R47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973</v>
      </c>
    </row>
    <row r="39" ht="14.25">
      <c r="A39" s="174" t="s">
        <v>974</v>
      </c>
    </row>
    <row r="40" ht="14.25">
      <c r="A40" s="174" t="s">
        <v>975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12">
      <selection activeCell="A43" sqref="A43:IV54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554</v>
      </c>
    </row>
    <row r="2" spans="1:27" ht="12">
      <c r="A2" t="s">
        <v>555</v>
      </c>
      <c r="B2" t="s">
        <v>556</v>
      </c>
      <c r="C2" t="s">
        <v>557</v>
      </c>
      <c r="D2" t="s">
        <v>558</v>
      </c>
      <c r="E2" t="s">
        <v>559</v>
      </c>
      <c r="G2" t="s">
        <v>560</v>
      </c>
      <c r="H2" t="s">
        <v>561</v>
      </c>
      <c r="I2" t="s">
        <v>562</v>
      </c>
      <c r="J2" t="s">
        <v>563</v>
      </c>
      <c r="K2" t="s">
        <v>564</v>
      </c>
      <c r="L2" t="s">
        <v>565</v>
      </c>
      <c r="M2" t="s">
        <v>566</v>
      </c>
      <c r="N2" t="s">
        <v>567</v>
      </c>
      <c r="O2" t="s">
        <v>568</v>
      </c>
      <c r="P2" t="s">
        <v>569</v>
      </c>
      <c r="Q2" t="s">
        <v>570</v>
      </c>
      <c r="R2" t="s">
        <v>571</v>
      </c>
      <c r="S2" t="s">
        <v>572</v>
      </c>
      <c r="T2" t="s">
        <v>573</v>
      </c>
      <c r="U2" t="s">
        <v>574</v>
      </c>
      <c r="V2" t="s">
        <v>575</v>
      </c>
      <c r="W2" t="s">
        <v>576</v>
      </c>
      <c r="X2" t="s">
        <v>577</v>
      </c>
      <c r="Y2" t="s">
        <v>578</v>
      </c>
      <c r="Z2" t="s">
        <v>579</v>
      </c>
      <c r="AA2" t="s">
        <v>580</v>
      </c>
    </row>
    <row r="3" spans="2:26" ht="12">
      <c r="B3" s="42"/>
      <c r="Y3" s="42"/>
      <c r="Z3" s="42"/>
    </row>
    <row r="4" spans="1:27" ht="12">
      <c r="A4" s="16" t="s">
        <v>581</v>
      </c>
      <c r="B4" s="16" t="s">
        <v>582</v>
      </c>
      <c r="C4" s="16" t="s">
        <v>583</v>
      </c>
      <c r="D4" s="16" t="s">
        <v>584</v>
      </c>
      <c r="E4" s="16" t="s">
        <v>585</v>
      </c>
      <c r="G4" s="16" t="s">
        <v>586</v>
      </c>
      <c r="H4" s="16" t="s">
        <v>587</v>
      </c>
      <c r="I4" s="16" t="s">
        <v>588</v>
      </c>
      <c r="J4" s="16" t="s">
        <v>589</v>
      </c>
      <c r="K4" s="16" t="s">
        <v>208</v>
      </c>
      <c r="L4" s="16" t="s">
        <v>590</v>
      </c>
      <c r="M4" s="16" t="s">
        <v>591</v>
      </c>
      <c r="N4" s="16" t="s">
        <v>592</v>
      </c>
      <c r="O4" s="16" t="s">
        <v>593</v>
      </c>
      <c r="P4" s="16" t="s">
        <v>226</v>
      </c>
      <c r="Q4" s="16" t="s">
        <v>267</v>
      </c>
      <c r="R4" s="16" t="s">
        <v>594</v>
      </c>
      <c r="S4" s="16" t="s">
        <v>251</v>
      </c>
      <c r="T4" s="16" t="s">
        <v>595</v>
      </c>
      <c r="U4" s="16" t="s">
        <v>596</v>
      </c>
      <c r="V4" s="16" t="s">
        <v>404</v>
      </c>
      <c r="W4" s="16" t="s">
        <v>597</v>
      </c>
      <c r="X4" s="16" t="s">
        <v>598</v>
      </c>
      <c r="Y4" s="16" t="s">
        <v>599</v>
      </c>
      <c r="Z4" s="16" t="s">
        <v>600</v>
      </c>
      <c r="AA4" s="16" t="s">
        <v>595</v>
      </c>
    </row>
    <row r="6" spans="1:2" ht="12">
      <c r="A6" s="90">
        <f>W4+31</f>
        <v>43740</v>
      </c>
      <c r="B6" s="91">
        <f>A6-31</f>
        <v>43709</v>
      </c>
    </row>
    <row r="7" spans="1:23" ht="12.75">
      <c r="A7" s="63"/>
      <c r="B7" s="63"/>
      <c r="C7" s="63"/>
      <c r="D7" s="63"/>
      <c r="E7" s="63"/>
      <c r="F7" s="63"/>
      <c r="G7" s="63" t="s">
        <v>601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602</v>
      </c>
      <c r="B8" s="64" t="s">
        <v>603</v>
      </c>
      <c r="C8" s="64" t="s">
        <v>604</v>
      </c>
      <c r="D8" s="64" t="s">
        <v>605</v>
      </c>
    </row>
    <row r="9" spans="1:4" ht="12">
      <c r="A9" s="64" t="s">
        <v>606</v>
      </c>
      <c r="B9" s="64" t="s">
        <v>607</v>
      </c>
      <c r="C9" s="64" t="s">
        <v>608</v>
      </c>
      <c r="D9" s="64" t="s">
        <v>609</v>
      </c>
    </row>
    <row r="10" spans="1:4" ht="12">
      <c r="A10" s="64" t="s">
        <v>610</v>
      </c>
      <c r="B10" s="64" t="s">
        <v>611</v>
      </c>
      <c r="C10" s="64" t="s">
        <v>612</v>
      </c>
      <c r="D10" s="64" t="s">
        <v>613</v>
      </c>
    </row>
    <row r="11" spans="1:4" ht="12">
      <c r="A11" s="64" t="s">
        <v>614</v>
      </c>
      <c r="B11" s="64" t="s">
        <v>615</v>
      </c>
      <c r="C11" s="64" t="s">
        <v>616</v>
      </c>
      <c r="D11" s="64" t="s">
        <v>617</v>
      </c>
    </row>
    <row r="12" spans="1:4" ht="12">
      <c r="A12" s="64" t="s">
        <v>618</v>
      </c>
      <c r="B12" s="64" t="s">
        <v>619</v>
      </c>
      <c r="C12" s="64" t="s">
        <v>620</v>
      </c>
      <c r="D12" s="64" t="s">
        <v>621</v>
      </c>
    </row>
    <row r="13" spans="1:4" ht="12">
      <c r="A13" s="64" t="s">
        <v>622</v>
      </c>
      <c r="B13" s="64" t="s">
        <v>623</v>
      </c>
      <c r="C13" s="64" t="s">
        <v>624</v>
      </c>
      <c r="D13" s="64" t="s">
        <v>625</v>
      </c>
    </row>
    <row r="14" spans="1:4" ht="12">
      <c r="A14" s="64" t="s">
        <v>626</v>
      </c>
      <c r="B14" s="64" t="s">
        <v>627</v>
      </c>
      <c r="C14" s="64" t="s">
        <v>628</v>
      </c>
      <c r="D14" s="64" t="s">
        <v>629</v>
      </c>
    </row>
    <row r="15" spans="1:4" ht="12">
      <c r="A15" s="64" t="s">
        <v>630</v>
      </c>
      <c r="B15" s="64" t="s">
        <v>631</v>
      </c>
      <c r="C15" s="64" t="s">
        <v>632</v>
      </c>
      <c r="D15" s="64" t="s">
        <v>633</v>
      </c>
    </row>
    <row r="16" spans="1:4" ht="12">
      <c r="A16" s="64" t="s">
        <v>634</v>
      </c>
      <c r="B16" s="64" t="s">
        <v>635</v>
      </c>
      <c r="C16" s="64" t="s">
        <v>636</v>
      </c>
      <c r="D16" s="64" t="s">
        <v>637</v>
      </c>
    </row>
    <row r="17" spans="1:4" ht="12">
      <c r="A17" s="64" t="s">
        <v>638</v>
      </c>
      <c r="B17" s="64" t="s">
        <v>639</v>
      </c>
      <c r="C17" s="64" t="s">
        <v>640</v>
      </c>
      <c r="D17" s="64" t="s">
        <v>641</v>
      </c>
    </row>
    <row r="18" spans="1:4" ht="12">
      <c r="A18" s="64" t="s">
        <v>642</v>
      </c>
      <c r="B18" s="64" t="s">
        <v>643</v>
      </c>
      <c r="C18" s="64" t="s">
        <v>644</v>
      </c>
      <c r="D18" s="64" t="s">
        <v>645</v>
      </c>
    </row>
    <row r="19" spans="1:4" ht="12">
      <c r="A19" s="64" t="s">
        <v>646</v>
      </c>
      <c r="B19" s="64" t="s">
        <v>647</v>
      </c>
      <c r="C19" s="64" t="s">
        <v>648</v>
      </c>
      <c r="D19" s="64" t="s">
        <v>649</v>
      </c>
    </row>
    <row r="20" spans="1:4" ht="12">
      <c r="A20" s="64" t="s">
        <v>650</v>
      </c>
      <c r="B20" s="64" t="s">
        <v>651</v>
      </c>
      <c r="C20" s="64" t="s">
        <v>652</v>
      </c>
      <c r="D20" s="64" t="s">
        <v>653</v>
      </c>
    </row>
    <row r="21" spans="1:4" ht="12">
      <c r="A21" s="64" t="s">
        <v>654</v>
      </c>
      <c r="B21" s="64" t="s">
        <v>655</v>
      </c>
      <c r="C21" s="64" t="s">
        <v>656</v>
      </c>
      <c r="D21" s="64" t="s">
        <v>657</v>
      </c>
    </row>
    <row r="22" spans="1:4" ht="12">
      <c r="A22" s="64" t="s">
        <v>658</v>
      </c>
      <c r="B22" s="64" t="s">
        <v>659</v>
      </c>
      <c r="C22" s="64" t="s">
        <v>660</v>
      </c>
      <c r="D22" s="64" t="s">
        <v>661</v>
      </c>
    </row>
    <row r="23" spans="1:4" ht="12">
      <c r="A23" s="64" t="s">
        <v>662</v>
      </c>
      <c r="B23" s="64" t="s">
        <v>663</v>
      </c>
      <c r="C23" s="64" t="s">
        <v>664</v>
      </c>
      <c r="D23" s="64" t="s">
        <v>665</v>
      </c>
    </row>
    <row r="24" spans="1:4" ht="12">
      <c r="A24" s="64" t="s">
        <v>666</v>
      </c>
      <c r="B24" s="64" t="s">
        <v>667</v>
      </c>
      <c r="C24" s="64" t="s">
        <v>668</v>
      </c>
      <c r="D24" s="64" t="s">
        <v>669</v>
      </c>
    </row>
    <row r="25" spans="1:4" ht="12">
      <c r="A25" s="64" t="s">
        <v>670</v>
      </c>
      <c r="B25" s="64" t="s">
        <v>671</v>
      </c>
      <c r="C25" s="64" t="s">
        <v>672</v>
      </c>
      <c r="D25" s="64" t="s">
        <v>673</v>
      </c>
    </row>
    <row r="26" spans="1:4" ht="12">
      <c r="A26" s="64" t="s">
        <v>674</v>
      </c>
      <c r="B26" s="64" t="s">
        <v>675</v>
      </c>
      <c r="C26" s="64" t="s">
        <v>676</v>
      </c>
      <c r="D26" s="64" t="s">
        <v>677</v>
      </c>
    </row>
    <row r="27" spans="1:4" ht="12">
      <c r="A27" s="64" t="s">
        <v>678</v>
      </c>
      <c r="B27" s="64" t="s">
        <v>679</v>
      </c>
      <c r="C27" s="64" t="s">
        <v>680</v>
      </c>
      <c r="D27" s="64" t="s">
        <v>681</v>
      </c>
    </row>
    <row r="28" spans="1:4" ht="12">
      <c r="A28" s="64" t="s">
        <v>682</v>
      </c>
      <c r="B28" s="64" t="s">
        <v>683</v>
      </c>
      <c r="C28" s="64" t="s">
        <v>684</v>
      </c>
      <c r="D28" s="64" t="s">
        <v>685</v>
      </c>
    </row>
    <row r="29" spans="1:4" ht="12">
      <c r="A29" s="64" t="s">
        <v>686</v>
      </c>
      <c r="B29" s="64" t="s">
        <v>687</v>
      </c>
      <c r="C29" s="64" t="s">
        <v>688</v>
      </c>
      <c r="D29" s="64" t="s">
        <v>689</v>
      </c>
    </row>
    <row r="30" spans="1:4" ht="12">
      <c r="A30" s="64" t="s">
        <v>690</v>
      </c>
      <c r="B30" s="64" t="s">
        <v>691</v>
      </c>
      <c r="C30" s="64" t="s">
        <v>692</v>
      </c>
      <c r="D30" s="64" t="s">
        <v>693</v>
      </c>
    </row>
    <row r="31" spans="1:4" ht="12">
      <c r="A31" s="64" t="s">
        <v>694</v>
      </c>
      <c r="B31" s="64" t="s">
        <v>695</v>
      </c>
      <c r="C31" s="64" t="s">
        <v>696</v>
      </c>
      <c r="D31" s="64" t="s">
        <v>697</v>
      </c>
    </row>
    <row r="32" spans="1:4" ht="12">
      <c r="A32" s="64" t="s">
        <v>595</v>
      </c>
      <c r="B32" s="64" t="s">
        <v>698</v>
      </c>
      <c r="C32" s="64" t="s">
        <v>699</v>
      </c>
      <c r="D32" s="64" t="s">
        <v>700</v>
      </c>
    </row>
    <row r="33" spans="1:4" ht="12">
      <c r="A33" s="64" t="s">
        <v>701</v>
      </c>
      <c r="B33" s="64" t="s">
        <v>702</v>
      </c>
      <c r="C33" s="64" t="s">
        <v>703</v>
      </c>
      <c r="D33" s="64" t="s">
        <v>704</v>
      </c>
    </row>
    <row r="34" spans="1:4" ht="12">
      <c r="A34" s="64" t="s">
        <v>581</v>
      </c>
      <c r="B34" s="64" t="s">
        <v>705</v>
      </c>
      <c r="C34" s="64" t="s">
        <v>706</v>
      </c>
      <c r="D34" s="64" t="s">
        <v>707</v>
      </c>
    </row>
    <row r="38" spans="10:12" ht="12.75">
      <c r="J38" s="156"/>
      <c r="L38" s="157"/>
    </row>
    <row r="40" spans="8:19" ht="12.75">
      <c r="H40" s="63" t="s">
        <v>708</v>
      </c>
      <c r="S40" s="63" t="s">
        <v>709</v>
      </c>
    </row>
    <row r="41" spans="1:25" ht="12">
      <c r="A41" t="s">
        <v>555</v>
      </c>
      <c r="B41" t="s">
        <v>710</v>
      </c>
      <c r="C41" t="s">
        <v>711</v>
      </c>
      <c r="D41" t="s">
        <v>712</v>
      </c>
      <c r="E41" t="s">
        <v>713</v>
      </c>
      <c r="F41" s="64" t="s">
        <v>57</v>
      </c>
      <c r="L41" t="s">
        <v>555</v>
      </c>
      <c r="M41" t="s">
        <v>714</v>
      </c>
      <c r="N41" t="s">
        <v>710</v>
      </c>
      <c r="O41" t="s">
        <v>713</v>
      </c>
      <c r="P41" t="s">
        <v>715</v>
      </c>
      <c r="Q41" t="s">
        <v>57</v>
      </c>
      <c r="T41" t="s">
        <v>716</v>
      </c>
      <c r="Y41" t="s">
        <v>717</v>
      </c>
    </row>
    <row r="42" spans="1:26" ht="12">
      <c r="A42" s="16" t="s">
        <v>610</v>
      </c>
      <c r="B42" s="16" t="s">
        <v>718</v>
      </c>
      <c r="C42" s="16" t="s">
        <v>719</v>
      </c>
      <c r="E42" s="16" t="s">
        <v>720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719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610</v>
      </c>
      <c r="B43" s="16" t="s">
        <v>721</v>
      </c>
      <c r="C43" s="16" t="s">
        <v>722</v>
      </c>
      <c r="E43" s="16" t="s">
        <v>723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722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5.82</v>
      </c>
    </row>
    <row r="44" spans="1:26" ht="12">
      <c r="A44" s="16" t="s">
        <v>610</v>
      </c>
      <c r="B44" s="16" t="s">
        <v>724</v>
      </c>
      <c r="C44" s="16" t="s">
        <v>725</v>
      </c>
      <c r="E44" s="16" t="s">
        <v>726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725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610</v>
      </c>
      <c r="B45" s="16" t="s">
        <v>727</v>
      </c>
      <c r="C45" s="16" t="s">
        <v>728</v>
      </c>
      <c r="E45" s="16" t="s">
        <v>729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728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4.96</v>
      </c>
    </row>
    <row r="46" spans="1:26" ht="12">
      <c r="A46" s="16" t="s">
        <v>610</v>
      </c>
      <c r="B46" s="16" t="s">
        <v>730</v>
      </c>
      <c r="C46" s="16" t="s">
        <v>533</v>
      </c>
      <c r="E46" s="16" t="s">
        <v>731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533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610</v>
      </c>
      <c r="B47" s="16" t="s">
        <v>732</v>
      </c>
      <c r="C47" s="16" t="s">
        <v>733</v>
      </c>
      <c r="E47" s="16" t="s">
        <v>734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733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610</v>
      </c>
      <c r="B48" s="16" t="s">
        <v>735</v>
      </c>
      <c r="C48" s="16" t="s">
        <v>736</v>
      </c>
      <c r="E48" s="16" t="s">
        <v>737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736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610</v>
      </c>
      <c r="B49" s="16" t="s">
        <v>738</v>
      </c>
      <c r="C49" s="16" t="s">
        <v>739</v>
      </c>
      <c r="E49" s="16" t="s">
        <v>740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739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610</v>
      </c>
      <c r="B50" s="16" t="s">
        <v>741</v>
      </c>
      <c r="C50" s="16" t="s">
        <v>742</v>
      </c>
      <c r="E50" s="16" t="s">
        <v>743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742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2.65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5.49</v>
      </c>
    </row>
    <row r="51" spans="1:26" ht="12">
      <c r="A51" s="16" t="s">
        <v>610</v>
      </c>
      <c r="B51" s="16" t="s">
        <v>744</v>
      </c>
      <c r="C51" s="16" t="s">
        <v>582</v>
      </c>
      <c r="E51" s="16" t="s">
        <v>745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582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5.62</v>
      </c>
    </row>
    <row r="52" spans="1:26" ht="12">
      <c r="A52" s="16" t="s">
        <v>610</v>
      </c>
      <c r="B52" s="16" t="s">
        <v>746</v>
      </c>
      <c r="C52" s="16" t="s">
        <v>747</v>
      </c>
      <c r="E52" s="16" t="s">
        <v>748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747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>
        <f t="shared" si="7"/>
        <v>2.65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>
        <f t="shared" si="11"/>
        <v>5.7</v>
      </c>
    </row>
    <row r="53" spans="1:26" ht="12">
      <c r="A53" s="16" t="s">
        <v>610</v>
      </c>
      <c r="B53" s="16" t="s">
        <v>749</v>
      </c>
      <c r="C53" s="16" t="s">
        <v>750</v>
      </c>
      <c r="E53" s="16" t="s">
        <v>751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750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614</v>
      </c>
      <c r="B54" s="16" t="s">
        <v>718</v>
      </c>
      <c r="C54" s="16" t="s">
        <v>719</v>
      </c>
      <c r="E54" s="16" t="s">
        <v>752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719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614</v>
      </c>
      <c r="B55" s="16" t="s">
        <v>721</v>
      </c>
      <c r="C55" s="16" t="s">
        <v>722</v>
      </c>
      <c r="E55" s="16" t="s">
        <v>753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722</v>
      </c>
      <c r="O55" s="66">
        <v>2.33</v>
      </c>
      <c r="P55" s="66">
        <v>5.77</v>
      </c>
      <c r="Q55" s="65">
        <v>14</v>
      </c>
    </row>
    <row r="56" spans="1:17" ht="12">
      <c r="A56" s="16" t="s">
        <v>614</v>
      </c>
      <c r="B56" s="16" t="s">
        <v>724</v>
      </c>
      <c r="C56" s="16" t="s">
        <v>725</v>
      </c>
      <c r="E56" s="16" t="s">
        <v>754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725</v>
      </c>
      <c r="O56" s="66">
        <v>2.58</v>
      </c>
      <c r="P56" s="66">
        <v>6.18</v>
      </c>
      <c r="Q56" s="65">
        <v>15</v>
      </c>
    </row>
    <row r="57" spans="1:17" ht="12">
      <c r="A57" s="16" t="s">
        <v>614</v>
      </c>
      <c r="B57" s="16" t="s">
        <v>727</v>
      </c>
      <c r="C57" s="16" t="s">
        <v>728</v>
      </c>
      <c r="E57" s="16" t="s">
        <v>755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728</v>
      </c>
      <c r="O57" s="66">
        <v>2.81</v>
      </c>
      <c r="P57" s="66">
        <v>6.57</v>
      </c>
      <c r="Q57" s="65">
        <v>16</v>
      </c>
    </row>
    <row r="58" spans="1:17" ht="12">
      <c r="A58" s="16" t="s">
        <v>614</v>
      </c>
      <c r="B58" s="16" t="s">
        <v>730</v>
      </c>
      <c r="C58" s="16" t="s">
        <v>533</v>
      </c>
      <c r="E58" s="16" t="s">
        <v>756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533</v>
      </c>
      <c r="O58" s="66">
        <v>2.82</v>
      </c>
      <c r="P58" s="66">
        <v>6.41</v>
      </c>
      <c r="Q58" s="65">
        <v>17</v>
      </c>
    </row>
    <row r="59" spans="1:17" ht="12">
      <c r="A59" s="16" t="s">
        <v>614</v>
      </c>
      <c r="B59" s="16" t="s">
        <v>732</v>
      </c>
      <c r="C59" s="16" t="s">
        <v>733</v>
      </c>
      <c r="E59" s="16" t="s">
        <v>757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733</v>
      </c>
      <c r="O59" s="66">
        <v>2.91</v>
      </c>
      <c r="P59" s="66">
        <v>6.46</v>
      </c>
      <c r="Q59" s="65">
        <v>18</v>
      </c>
    </row>
    <row r="60" spans="1:17" ht="12">
      <c r="A60" s="16" t="s">
        <v>614</v>
      </c>
      <c r="B60" s="16" t="s">
        <v>735</v>
      </c>
      <c r="C60" s="16" t="s">
        <v>736</v>
      </c>
      <c r="E60" s="16" t="s">
        <v>758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736</v>
      </c>
      <c r="O60" s="66">
        <v>3.06</v>
      </c>
      <c r="P60" s="66">
        <v>6.48</v>
      </c>
      <c r="Q60" s="65">
        <v>19</v>
      </c>
    </row>
    <row r="61" spans="1:17" ht="12">
      <c r="A61" s="16" t="s">
        <v>614</v>
      </c>
      <c r="B61" s="16" t="s">
        <v>738</v>
      </c>
      <c r="C61" s="16" t="s">
        <v>739</v>
      </c>
      <c r="E61" s="16" t="s">
        <v>759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739</v>
      </c>
      <c r="O61" s="66">
        <v>2.93</v>
      </c>
      <c r="P61" s="66">
        <v>6.32</v>
      </c>
      <c r="Q61" s="65">
        <v>20</v>
      </c>
    </row>
    <row r="62" spans="1:17" ht="12">
      <c r="A62" s="16" t="s">
        <v>614</v>
      </c>
      <c r="B62" s="16" t="s">
        <v>741</v>
      </c>
      <c r="C62" s="16" t="s">
        <v>742</v>
      </c>
      <c r="E62" s="16" t="s">
        <v>760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742</v>
      </c>
      <c r="O62" s="66">
        <v>2.78</v>
      </c>
      <c r="P62" s="66">
        <v>6.27</v>
      </c>
      <c r="Q62" s="65">
        <v>21</v>
      </c>
    </row>
    <row r="63" spans="1:17" ht="12">
      <c r="A63" s="16" t="s">
        <v>614</v>
      </c>
      <c r="B63" s="16" t="s">
        <v>744</v>
      </c>
      <c r="C63" s="16" t="s">
        <v>582</v>
      </c>
      <c r="E63" s="16" t="s">
        <v>761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582</v>
      </c>
      <c r="O63" s="66">
        <v>2.8</v>
      </c>
      <c r="P63" s="66">
        <v>6.37</v>
      </c>
      <c r="Q63" s="65">
        <v>22</v>
      </c>
    </row>
    <row r="64" spans="1:17" ht="12">
      <c r="A64" s="16" t="s">
        <v>614</v>
      </c>
      <c r="B64" s="16" t="s">
        <v>746</v>
      </c>
      <c r="C64" s="16" t="s">
        <v>747</v>
      </c>
      <c r="E64" s="16" t="s">
        <v>762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747</v>
      </c>
      <c r="O64" s="66">
        <v>2.59</v>
      </c>
      <c r="P64" s="66">
        <v>6.1</v>
      </c>
      <c r="Q64" s="65">
        <v>23</v>
      </c>
    </row>
    <row r="65" spans="1:17" ht="12">
      <c r="A65" s="16" t="s">
        <v>614</v>
      </c>
      <c r="B65" s="16" t="s">
        <v>749</v>
      </c>
      <c r="C65" s="16" t="s">
        <v>750</v>
      </c>
      <c r="E65" s="16" t="s">
        <v>763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750</v>
      </c>
      <c r="O65" s="66">
        <v>2.59</v>
      </c>
      <c r="P65" s="66">
        <v>6.25</v>
      </c>
      <c r="Q65" s="65">
        <v>24</v>
      </c>
    </row>
    <row r="66" spans="1:17" ht="12">
      <c r="A66" s="16" t="s">
        <v>618</v>
      </c>
      <c r="B66" s="16" t="s">
        <v>718</v>
      </c>
      <c r="C66" s="16" t="s">
        <v>719</v>
      </c>
      <c r="E66" s="16" t="s">
        <v>764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719</v>
      </c>
      <c r="O66" s="66">
        <v>2.36</v>
      </c>
      <c r="P66" s="66">
        <v>5.82</v>
      </c>
      <c r="Q66" s="65">
        <v>25</v>
      </c>
    </row>
    <row r="67" spans="1:17" ht="12">
      <c r="A67" s="16" t="s">
        <v>618</v>
      </c>
      <c r="B67" s="16" t="s">
        <v>721</v>
      </c>
      <c r="C67" s="16" t="s">
        <v>722</v>
      </c>
      <c r="E67" s="16" t="s">
        <v>765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722</v>
      </c>
      <c r="O67" s="66">
        <v>2.32</v>
      </c>
      <c r="P67" s="66">
        <v>5.68</v>
      </c>
      <c r="Q67" s="65">
        <v>26</v>
      </c>
    </row>
    <row r="68" spans="1:17" ht="12">
      <c r="A68" s="16" t="s">
        <v>618</v>
      </c>
      <c r="B68" s="16" t="s">
        <v>724</v>
      </c>
      <c r="C68" s="16" t="s">
        <v>725</v>
      </c>
      <c r="E68" s="16" t="s">
        <v>766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725</v>
      </c>
      <c r="O68" s="66">
        <v>2.13</v>
      </c>
      <c r="P68" s="66">
        <v>4.96</v>
      </c>
      <c r="Q68" s="65">
        <v>27</v>
      </c>
    </row>
    <row r="69" spans="1:17" ht="12">
      <c r="A69" s="16" t="s">
        <v>618</v>
      </c>
      <c r="B69" s="16" t="s">
        <v>727</v>
      </c>
      <c r="C69" s="16" t="s">
        <v>728</v>
      </c>
      <c r="E69" s="16" t="s">
        <v>767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728</v>
      </c>
      <c r="O69" s="66">
        <v>1.75</v>
      </c>
      <c r="P69" s="66">
        <v>3.86</v>
      </c>
      <c r="Q69" s="65">
        <v>28</v>
      </c>
    </row>
    <row r="70" spans="1:17" ht="12">
      <c r="A70" s="16" t="s">
        <v>618</v>
      </c>
      <c r="B70" s="16" t="s">
        <v>730</v>
      </c>
      <c r="C70" s="16" t="s">
        <v>533</v>
      </c>
      <c r="E70" s="16" t="s">
        <v>768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533</v>
      </c>
      <c r="O70" s="66">
        <v>2.19</v>
      </c>
      <c r="P70" s="66">
        <v>4.67</v>
      </c>
      <c r="Q70" s="65">
        <v>29</v>
      </c>
    </row>
    <row r="71" spans="1:17" ht="12">
      <c r="A71" s="16" t="s">
        <v>618</v>
      </c>
      <c r="B71" s="16" t="s">
        <v>732</v>
      </c>
      <c r="C71" s="16" t="s">
        <v>733</v>
      </c>
      <c r="E71" s="16" t="s">
        <v>769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733</v>
      </c>
      <c r="O71" s="66">
        <v>2.6</v>
      </c>
      <c r="P71" s="66">
        <v>5.53</v>
      </c>
      <c r="Q71" s="65">
        <v>30</v>
      </c>
    </row>
    <row r="72" spans="1:17" ht="12">
      <c r="A72" s="16" t="s">
        <v>618</v>
      </c>
      <c r="B72" s="16" t="s">
        <v>735</v>
      </c>
      <c r="C72" s="16" t="s">
        <v>736</v>
      </c>
      <c r="E72" s="16" t="s">
        <v>770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736</v>
      </c>
      <c r="O72" s="66">
        <v>2.78</v>
      </c>
      <c r="P72" s="66">
        <v>5.68</v>
      </c>
      <c r="Q72" s="65">
        <v>31</v>
      </c>
    </row>
    <row r="73" spans="1:17" ht="12">
      <c r="A73" s="16" t="s">
        <v>618</v>
      </c>
      <c r="B73" s="16" t="s">
        <v>738</v>
      </c>
      <c r="C73" s="16" t="s">
        <v>739</v>
      </c>
      <c r="E73" s="16" t="s">
        <v>771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739</v>
      </c>
      <c r="O73" s="66">
        <v>2.65</v>
      </c>
      <c r="P73" s="66">
        <v>5.49</v>
      </c>
      <c r="Q73" s="65">
        <v>32</v>
      </c>
    </row>
    <row r="74" spans="1:17" ht="12">
      <c r="A74" s="16" t="s">
        <v>618</v>
      </c>
      <c r="B74" s="16" t="s">
        <v>741</v>
      </c>
      <c r="C74" s="16" t="s">
        <v>742</v>
      </c>
      <c r="E74" s="16" t="s">
        <v>772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742</v>
      </c>
      <c r="O74" s="66">
        <v>2.64</v>
      </c>
      <c r="P74" s="66">
        <v>5.62</v>
      </c>
      <c r="Q74" s="65">
        <v>33</v>
      </c>
    </row>
    <row r="75" spans="1:17" ht="12">
      <c r="A75" s="16" t="s">
        <v>618</v>
      </c>
      <c r="B75" s="16" t="s">
        <v>744</v>
      </c>
      <c r="C75" s="16" t="s">
        <v>582</v>
      </c>
      <c r="E75" s="16" t="s">
        <v>773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>
        <v>2020</v>
      </c>
      <c r="M75" s="64">
        <v>10</v>
      </c>
      <c r="N75" s="65" t="s">
        <v>582</v>
      </c>
      <c r="O75" s="66">
        <v>2.65</v>
      </c>
      <c r="P75" s="66">
        <v>5.7</v>
      </c>
      <c r="Q75" s="65">
        <v>34</v>
      </c>
    </row>
    <row r="76" spans="1:17" ht="12">
      <c r="A76" s="16" t="s">
        <v>618</v>
      </c>
      <c r="B76" s="16" t="s">
        <v>746</v>
      </c>
      <c r="C76" s="16" t="s">
        <v>747</v>
      </c>
      <c r="E76" s="16" t="s">
        <v>774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618</v>
      </c>
      <c r="B77" s="16" t="s">
        <v>749</v>
      </c>
      <c r="C77" s="16" t="s">
        <v>750</v>
      </c>
      <c r="E77" s="16" t="s">
        <v>775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622</v>
      </c>
      <c r="B78" s="16" t="s">
        <v>718</v>
      </c>
      <c r="C78" s="16" t="s">
        <v>719</v>
      </c>
      <c r="E78" s="16" t="s">
        <v>776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622</v>
      </c>
      <c r="B79" s="16" t="s">
        <v>721</v>
      </c>
      <c r="C79" s="16" t="s">
        <v>722</v>
      </c>
      <c r="E79" s="16" t="s">
        <v>777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622</v>
      </c>
      <c r="B80" s="16" t="s">
        <v>724</v>
      </c>
      <c r="C80" s="16" t="s">
        <v>725</v>
      </c>
      <c r="E80" s="16" t="s">
        <v>778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622</v>
      </c>
      <c r="B81" s="16" t="s">
        <v>727</v>
      </c>
      <c r="C81" s="16" t="s">
        <v>728</v>
      </c>
      <c r="E81" s="16" t="s">
        <v>779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622</v>
      </c>
      <c r="B82" s="16" t="s">
        <v>730</v>
      </c>
      <c r="C82" s="16" t="s">
        <v>533</v>
      </c>
      <c r="E82" s="16" t="s">
        <v>780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622</v>
      </c>
      <c r="B83" s="16" t="s">
        <v>732</v>
      </c>
      <c r="C83" s="16" t="s">
        <v>733</v>
      </c>
      <c r="E83" s="16" t="s">
        <v>781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622</v>
      </c>
      <c r="B84" s="16" t="s">
        <v>735</v>
      </c>
      <c r="C84" s="16" t="s">
        <v>736</v>
      </c>
      <c r="E84" s="16" t="s">
        <v>782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622</v>
      </c>
      <c r="B85" s="16" t="s">
        <v>738</v>
      </c>
      <c r="C85" s="16" t="s">
        <v>739</v>
      </c>
      <c r="E85" s="16" t="s">
        <v>783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622</v>
      </c>
      <c r="B86" s="16" t="s">
        <v>741</v>
      </c>
      <c r="C86" s="16" t="s">
        <v>742</v>
      </c>
      <c r="E86" s="16" t="s">
        <v>784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622</v>
      </c>
      <c r="B87" s="16" t="s">
        <v>744</v>
      </c>
      <c r="C87" s="16" t="s">
        <v>582</v>
      </c>
      <c r="E87" s="16" t="s">
        <v>785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622</v>
      </c>
      <c r="B88" s="16" t="s">
        <v>746</v>
      </c>
      <c r="C88" s="16" t="s">
        <v>747</v>
      </c>
      <c r="E88" s="16" t="s">
        <v>786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622</v>
      </c>
      <c r="B89" s="16" t="s">
        <v>749</v>
      </c>
      <c r="C89" s="16" t="s">
        <v>750</v>
      </c>
      <c r="E89" s="16" t="s">
        <v>787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626</v>
      </c>
      <c r="B90" s="16" t="s">
        <v>718</v>
      </c>
      <c r="C90" s="16" t="s">
        <v>719</v>
      </c>
      <c r="E90" s="16" t="s">
        <v>788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626</v>
      </c>
      <c r="B91" s="16" t="s">
        <v>721</v>
      </c>
      <c r="C91" s="16" t="s">
        <v>722</v>
      </c>
      <c r="E91" s="16" t="s">
        <v>789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626</v>
      </c>
      <c r="B92" s="16" t="s">
        <v>724</v>
      </c>
      <c r="C92" s="16" t="s">
        <v>725</v>
      </c>
      <c r="E92" s="16" t="s">
        <v>790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626</v>
      </c>
      <c r="B93" s="16" t="s">
        <v>727</v>
      </c>
      <c r="C93" s="16" t="s">
        <v>728</v>
      </c>
      <c r="E93" s="16" t="s">
        <v>791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626</v>
      </c>
      <c r="B94" s="16" t="s">
        <v>730</v>
      </c>
      <c r="C94" s="16" t="s">
        <v>533</v>
      </c>
      <c r="E94" s="16" t="s">
        <v>792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626</v>
      </c>
      <c r="B95" s="16" t="s">
        <v>732</v>
      </c>
      <c r="C95" s="16" t="s">
        <v>733</v>
      </c>
      <c r="E95" s="16" t="s">
        <v>793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626</v>
      </c>
      <c r="B96" s="16" t="s">
        <v>735</v>
      </c>
      <c r="C96" s="16" t="s">
        <v>736</v>
      </c>
      <c r="E96" s="16" t="s">
        <v>794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626</v>
      </c>
      <c r="B97" s="16" t="s">
        <v>738</v>
      </c>
      <c r="C97" s="16" t="s">
        <v>739</v>
      </c>
      <c r="E97" s="16" t="s">
        <v>795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626</v>
      </c>
      <c r="B98" s="16" t="s">
        <v>741</v>
      </c>
      <c r="C98" s="16" t="s">
        <v>742</v>
      </c>
      <c r="E98" s="16" t="s">
        <v>796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626</v>
      </c>
      <c r="B99" s="16" t="s">
        <v>744</v>
      </c>
      <c r="C99" s="16" t="s">
        <v>582</v>
      </c>
      <c r="E99" s="16" t="s">
        <v>797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626</v>
      </c>
      <c r="B100" s="16" t="s">
        <v>746</v>
      </c>
      <c r="C100" s="16" t="s">
        <v>747</v>
      </c>
      <c r="E100" s="16" t="s">
        <v>798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626</v>
      </c>
      <c r="B101" s="16" t="s">
        <v>749</v>
      </c>
      <c r="C101" s="16" t="s">
        <v>750</v>
      </c>
      <c r="E101" s="16" t="s">
        <v>796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630</v>
      </c>
      <c r="B102" s="16" t="s">
        <v>718</v>
      </c>
      <c r="C102" s="16" t="s">
        <v>719</v>
      </c>
      <c r="E102" s="16" t="s">
        <v>799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630</v>
      </c>
      <c r="B103" s="16" t="s">
        <v>721</v>
      </c>
      <c r="C103" s="16" t="s">
        <v>722</v>
      </c>
      <c r="E103" s="16" t="s">
        <v>800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630</v>
      </c>
      <c r="B104" s="16" t="s">
        <v>724</v>
      </c>
      <c r="C104" s="16" t="s">
        <v>725</v>
      </c>
      <c r="E104" s="16" t="s">
        <v>801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630</v>
      </c>
      <c r="B105" s="16" t="s">
        <v>727</v>
      </c>
      <c r="C105" s="16" t="s">
        <v>728</v>
      </c>
      <c r="E105" s="16" t="s">
        <v>802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630</v>
      </c>
      <c r="B106" s="16" t="s">
        <v>730</v>
      </c>
      <c r="C106" s="16" t="s">
        <v>533</v>
      </c>
      <c r="E106" s="16" t="s">
        <v>803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630</v>
      </c>
      <c r="B107" s="16" t="s">
        <v>732</v>
      </c>
      <c r="C107" s="16" t="s">
        <v>733</v>
      </c>
      <c r="E107" s="16" t="s">
        <v>803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630</v>
      </c>
      <c r="B108" s="16" t="s">
        <v>735</v>
      </c>
      <c r="C108" s="16" t="s">
        <v>736</v>
      </c>
      <c r="E108" s="16" t="s">
        <v>804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630</v>
      </c>
      <c r="B109" s="16" t="s">
        <v>738</v>
      </c>
      <c r="C109" s="16" t="s">
        <v>739</v>
      </c>
      <c r="E109" s="16" t="s">
        <v>805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630</v>
      </c>
      <c r="B110" s="16" t="s">
        <v>741</v>
      </c>
      <c r="C110" s="16" t="s">
        <v>742</v>
      </c>
      <c r="E110" s="16" t="s">
        <v>806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630</v>
      </c>
      <c r="B111" s="16" t="s">
        <v>744</v>
      </c>
      <c r="C111" s="16" t="s">
        <v>582</v>
      </c>
      <c r="E111" s="16" t="s">
        <v>807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630</v>
      </c>
      <c r="B112" s="16" t="s">
        <v>746</v>
      </c>
      <c r="C112" s="16" t="s">
        <v>747</v>
      </c>
      <c r="E112" s="16" t="s">
        <v>808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630</v>
      </c>
      <c r="B113" s="16" t="s">
        <v>749</v>
      </c>
      <c r="C113" s="16" t="s">
        <v>750</v>
      </c>
      <c r="E113" s="16" t="s">
        <v>809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634</v>
      </c>
      <c r="B114" s="16" t="s">
        <v>718</v>
      </c>
      <c r="C114" s="16" t="s">
        <v>719</v>
      </c>
      <c r="E114" s="16" t="s">
        <v>810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634</v>
      </c>
      <c r="B115" s="16" t="s">
        <v>721</v>
      </c>
      <c r="C115" s="16" t="s">
        <v>722</v>
      </c>
      <c r="E115" s="16" t="s">
        <v>811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634</v>
      </c>
      <c r="B116" s="16" t="s">
        <v>724</v>
      </c>
      <c r="C116" s="16" t="s">
        <v>725</v>
      </c>
      <c r="E116" s="16" t="s">
        <v>812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634</v>
      </c>
      <c r="B117" s="16" t="s">
        <v>727</v>
      </c>
      <c r="C117" s="16" t="s">
        <v>728</v>
      </c>
      <c r="E117" s="16" t="s">
        <v>813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634</v>
      </c>
      <c r="B118" s="16" t="s">
        <v>730</v>
      </c>
      <c r="C118" s="16" t="s">
        <v>533</v>
      </c>
      <c r="E118" s="16" t="s">
        <v>814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634</v>
      </c>
      <c r="B119" s="16" t="s">
        <v>732</v>
      </c>
      <c r="C119" s="16" t="s">
        <v>733</v>
      </c>
      <c r="E119" s="16" t="s">
        <v>815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634</v>
      </c>
      <c r="B120" s="16" t="s">
        <v>735</v>
      </c>
      <c r="C120" s="16" t="s">
        <v>736</v>
      </c>
      <c r="E120" s="16" t="s">
        <v>816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634</v>
      </c>
      <c r="B121" s="16" t="s">
        <v>738</v>
      </c>
      <c r="C121" s="16" t="s">
        <v>739</v>
      </c>
      <c r="E121" s="16" t="s">
        <v>817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634</v>
      </c>
      <c r="B122" s="16" t="s">
        <v>741</v>
      </c>
      <c r="C122" s="16" t="s">
        <v>742</v>
      </c>
      <c r="E122" s="16" t="s">
        <v>818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634</v>
      </c>
      <c r="B123" s="16" t="s">
        <v>744</v>
      </c>
      <c r="C123" s="16" t="s">
        <v>582</v>
      </c>
      <c r="E123" s="16" t="s">
        <v>819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634</v>
      </c>
      <c r="B124" s="16" t="s">
        <v>746</v>
      </c>
      <c r="C124" s="16" t="s">
        <v>747</v>
      </c>
      <c r="E124" s="16" t="s">
        <v>819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634</v>
      </c>
      <c r="B125" s="16" t="s">
        <v>749</v>
      </c>
      <c r="C125" s="16" t="s">
        <v>750</v>
      </c>
      <c r="E125" s="16" t="s">
        <v>820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638</v>
      </c>
      <c r="B126" s="16" t="s">
        <v>718</v>
      </c>
      <c r="C126" s="16" t="s">
        <v>719</v>
      </c>
      <c r="E126" s="16" t="s">
        <v>821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638</v>
      </c>
      <c r="B127" s="16" t="s">
        <v>721</v>
      </c>
      <c r="C127" s="16" t="s">
        <v>722</v>
      </c>
      <c r="E127" s="16" t="s">
        <v>820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638</v>
      </c>
      <c r="B128" s="16" t="s">
        <v>724</v>
      </c>
      <c r="C128" s="16" t="s">
        <v>725</v>
      </c>
      <c r="E128" s="16" t="s">
        <v>822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638</v>
      </c>
      <c r="B129" s="16" t="s">
        <v>727</v>
      </c>
      <c r="C129" s="16" t="s">
        <v>728</v>
      </c>
      <c r="E129" s="16" t="s">
        <v>823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638</v>
      </c>
      <c r="B130" s="16" t="s">
        <v>730</v>
      </c>
      <c r="C130" s="16" t="s">
        <v>533</v>
      </c>
      <c r="E130" s="16" t="s">
        <v>821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638</v>
      </c>
      <c r="B131" s="16" t="s">
        <v>732</v>
      </c>
      <c r="C131" s="16" t="s">
        <v>733</v>
      </c>
      <c r="E131" s="16" t="s">
        <v>824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638</v>
      </c>
      <c r="B132" s="16" t="s">
        <v>735</v>
      </c>
      <c r="C132" s="16" t="s">
        <v>736</v>
      </c>
      <c r="E132" s="16" t="s">
        <v>825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638</v>
      </c>
      <c r="B133" s="16" t="s">
        <v>738</v>
      </c>
      <c r="C133" s="16" t="s">
        <v>739</v>
      </c>
      <c r="E133" s="16" t="s">
        <v>826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638</v>
      </c>
      <c r="B134" s="16" t="s">
        <v>741</v>
      </c>
      <c r="C134" s="16" t="s">
        <v>742</v>
      </c>
      <c r="E134" s="16" t="s">
        <v>827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638</v>
      </c>
      <c r="B135" s="16" t="s">
        <v>744</v>
      </c>
      <c r="C135" s="16" t="s">
        <v>582</v>
      </c>
      <c r="E135" s="16" t="s">
        <v>828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638</v>
      </c>
      <c r="B136" s="16" t="s">
        <v>746</v>
      </c>
      <c r="C136" s="16" t="s">
        <v>747</v>
      </c>
      <c r="E136" s="16" t="s">
        <v>829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638</v>
      </c>
      <c r="B137" s="16" t="s">
        <v>749</v>
      </c>
      <c r="C137" s="16" t="s">
        <v>750</v>
      </c>
      <c r="E137" s="16" t="s">
        <v>830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642</v>
      </c>
      <c r="B138" s="16" t="s">
        <v>718</v>
      </c>
      <c r="C138" s="16" t="s">
        <v>719</v>
      </c>
      <c r="E138" s="16" t="s">
        <v>831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642</v>
      </c>
      <c r="B139" s="16" t="s">
        <v>721</v>
      </c>
      <c r="C139" s="16" t="s">
        <v>722</v>
      </c>
      <c r="E139" s="16" t="s">
        <v>832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642</v>
      </c>
      <c r="B140" s="16" t="s">
        <v>724</v>
      </c>
      <c r="C140" s="16" t="s">
        <v>725</v>
      </c>
      <c r="E140" s="16" t="s">
        <v>833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642</v>
      </c>
      <c r="B141" s="16" t="s">
        <v>727</v>
      </c>
      <c r="C141" s="16" t="s">
        <v>728</v>
      </c>
      <c r="E141" s="16" t="s">
        <v>834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642</v>
      </c>
      <c r="B142" s="16" t="s">
        <v>730</v>
      </c>
      <c r="C142" s="16" t="s">
        <v>533</v>
      </c>
      <c r="E142" s="16" t="s">
        <v>835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642</v>
      </c>
      <c r="B143" s="16" t="s">
        <v>732</v>
      </c>
      <c r="C143" s="16" t="s">
        <v>733</v>
      </c>
      <c r="E143" s="16" t="s">
        <v>836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642</v>
      </c>
      <c r="B144" s="16" t="s">
        <v>735</v>
      </c>
      <c r="C144" s="16" t="s">
        <v>736</v>
      </c>
      <c r="E144" s="16" t="s">
        <v>837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642</v>
      </c>
      <c r="B145" s="16" t="s">
        <v>738</v>
      </c>
      <c r="C145" s="16" t="s">
        <v>739</v>
      </c>
      <c r="E145" s="16" t="s">
        <v>838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642</v>
      </c>
      <c r="B146" s="16" t="s">
        <v>741</v>
      </c>
      <c r="C146" s="16" t="s">
        <v>742</v>
      </c>
      <c r="E146" s="16" t="s">
        <v>839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642</v>
      </c>
      <c r="B147" s="16" t="s">
        <v>744</v>
      </c>
      <c r="C147" s="16" t="s">
        <v>582</v>
      </c>
      <c r="E147" s="16" t="s">
        <v>839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642</v>
      </c>
      <c r="B148" s="16" t="s">
        <v>746</v>
      </c>
      <c r="C148" s="16" t="s">
        <v>747</v>
      </c>
      <c r="E148" s="16" t="s">
        <v>840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642</v>
      </c>
      <c r="B149" s="16" t="s">
        <v>749</v>
      </c>
      <c r="C149" s="16" t="s">
        <v>750</v>
      </c>
      <c r="E149" s="16" t="s">
        <v>841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646</v>
      </c>
      <c r="B150" s="16" t="s">
        <v>718</v>
      </c>
      <c r="C150" s="16" t="s">
        <v>719</v>
      </c>
      <c r="E150" s="16" t="s">
        <v>842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646</v>
      </c>
      <c r="B151" s="16" t="s">
        <v>721</v>
      </c>
      <c r="C151" s="16" t="s">
        <v>722</v>
      </c>
      <c r="E151" s="16" t="s">
        <v>843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646</v>
      </c>
      <c r="B152" s="16" t="s">
        <v>724</v>
      </c>
      <c r="C152" s="16" t="s">
        <v>725</v>
      </c>
      <c r="E152" s="16" t="s">
        <v>844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646</v>
      </c>
      <c r="B153" s="16" t="s">
        <v>727</v>
      </c>
      <c r="C153" s="16" t="s">
        <v>728</v>
      </c>
      <c r="E153" s="16" t="s">
        <v>844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646</v>
      </c>
      <c r="B154" s="16" t="s">
        <v>730</v>
      </c>
      <c r="C154" s="16" t="s">
        <v>533</v>
      </c>
      <c r="E154" s="16" t="s">
        <v>845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646</v>
      </c>
      <c r="B155" s="16" t="s">
        <v>732</v>
      </c>
      <c r="C155" s="16" t="s">
        <v>733</v>
      </c>
      <c r="E155" s="16" t="s">
        <v>846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646</v>
      </c>
      <c r="B156" s="16" t="s">
        <v>735</v>
      </c>
      <c r="C156" s="16" t="s">
        <v>736</v>
      </c>
      <c r="E156" s="16" t="s">
        <v>847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646</v>
      </c>
      <c r="B157" s="16" t="s">
        <v>738</v>
      </c>
      <c r="C157" s="16" t="s">
        <v>739</v>
      </c>
      <c r="E157" s="16" t="s">
        <v>848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646</v>
      </c>
      <c r="B158" s="16" t="s">
        <v>741</v>
      </c>
      <c r="C158" s="16" t="s">
        <v>742</v>
      </c>
      <c r="E158" s="16" t="s">
        <v>847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646</v>
      </c>
      <c r="B159" s="16" t="s">
        <v>744</v>
      </c>
      <c r="C159" s="16" t="s">
        <v>582</v>
      </c>
      <c r="E159" s="16" t="s">
        <v>849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646</v>
      </c>
      <c r="B160" s="16" t="s">
        <v>746</v>
      </c>
      <c r="C160" s="16" t="s">
        <v>747</v>
      </c>
      <c r="E160" s="16" t="s">
        <v>847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646</v>
      </c>
      <c r="B161" s="16" t="s">
        <v>749</v>
      </c>
      <c r="C161" s="16" t="s">
        <v>750</v>
      </c>
      <c r="E161" s="16" t="s">
        <v>850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650</v>
      </c>
      <c r="B162" s="16" t="s">
        <v>718</v>
      </c>
      <c r="C162" s="16" t="s">
        <v>719</v>
      </c>
      <c r="E162" s="16" t="s">
        <v>851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650</v>
      </c>
      <c r="B163" s="16" t="s">
        <v>721</v>
      </c>
      <c r="C163" s="16" t="s">
        <v>722</v>
      </c>
      <c r="E163" s="16" t="s">
        <v>852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650</v>
      </c>
      <c r="B164" s="16" t="s">
        <v>724</v>
      </c>
      <c r="C164" s="16" t="s">
        <v>725</v>
      </c>
      <c r="E164" s="16" t="s">
        <v>853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650</v>
      </c>
      <c r="B165" s="16" t="s">
        <v>727</v>
      </c>
      <c r="C165" s="16" t="s">
        <v>728</v>
      </c>
      <c r="E165" s="16" t="s">
        <v>853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650</v>
      </c>
      <c r="B166" s="16" t="s">
        <v>730</v>
      </c>
      <c r="C166" s="16" t="s">
        <v>533</v>
      </c>
      <c r="E166" s="16" t="s">
        <v>853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650</v>
      </c>
      <c r="B167" s="16" t="s">
        <v>732</v>
      </c>
      <c r="C167" s="16" t="s">
        <v>733</v>
      </c>
      <c r="E167" s="16" t="s">
        <v>853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650</v>
      </c>
      <c r="B168" s="16" t="s">
        <v>735</v>
      </c>
      <c r="C168" s="16" t="s">
        <v>736</v>
      </c>
      <c r="E168" s="16" t="s">
        <v>852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650</v>
      </c>
      <c r="B169" s="16" t="s">
        <v>738</v>
      </c>
      <c r="C169" s="16" t="s">
        <v>739</v>
      </c>
      <c r="E169" s="16" t="s">
        <v>852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650</v>
      </c>
      <c r="B170" s="16" t="s">
        <v>741</v>
      </c>
      <c r="C170" s="16" t="s">
        <v>742</v>
      </c>
      <c r="E170" s="16" t="s">
        <v>853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650</v>
      </c>
      <c r="B171" s="16" t="s">
        <v>744</v>
      </c>
      <c r="C171" s="16" t="s">
        <v>582</v>
      </c>
      <c r="E171" s="16" t="s">
        <v>854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650</v>
      </c>
      <c r="B172" s="16" t="s">
        <v>746</v>
      </c>
      <c r="C172" s="16" t="s">
        <v>747</v>
      </c>
      <c r="E172" s="16" t="s">
        <v>855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650</v>
      </c>
      <c r="B173" s="16" t="s">
        <v>749</v>
      </c>
      <c r="C173" s="16" t="s">
        <v>750</v>
      </c>
      <c r="E173" s="16" t="s">
        <v>856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654</v>
      </c>
      <c r="B174" s="16" t="s">
        <v>718</v>
      </c>
      <c r="C174" s="16" t="s">
        <v>719</v>
      </c>
      <c r="E174" s="16" t="s">
        <v>857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654</v>
      </c>
      <c r="B175" s="16" t="s">
        <v>721</v>
      </c>
      <c r="C175" s="16" t="s">
        <v>722</v>
      </c>
      <c r="E175" s="16" t="s">
        <v>858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654</v>
      </c>
      <c r="B176" s="16" t="s">
        <v>724</v>
      </c>
      <c r="C176" s="16" t="s">
        <v>725</v>
      </c>
      <c r="E176" s="16" t="s">
        <v>859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654</v>
      </c>
      <c r="B177" s="16" t="s">
        <v>727</v>
      </c>
      <c r="C177" s="16" t="s">
        <v>728</v>
      </c>
      <c r="E177" s="16" t="s">
        <v>860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654</v>
      </c>
      <c r="B178" s="16" t="s">
        <v>730</v>
      </c>
      <c r="C178" s="16" t="s">
        <v>533</v>
      </c>
      <c r="E178" s="16" t="s">
        <v>861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654</v>
      </c>
      <c r="B179" s="16" t="s">
        <v>732</v>
      </c>
      <c r="C179" s="16" t="s">
        <v>733</v>
      </c>
      <c r="E179" s="16" t="s">
        <v>862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654</v>
      </c>
      <c r="B180" s="16" t="s">
        <v>735</v>
      </c>
      <c r="C180" s="16" t="s">
        <v>736</v>
      </c>
      <c r="E180" s="16" t="s">
        <v>863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654</v>
      </c>
      <c r="B181" s="16" t="s">
        <v>738</v>
      </c>
      <c r="C181" s="16" t="s">
        <v>739</v>
      </c>
      <c r="E181" s="16" t="s">
        <v>864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654</v>
      </c>
      <c r="B182" s="16" t="s">
        <v>741</v>
      </c>
      <c r="C182" s="16" t="s">
        <v>742</v>
      </c>
      <c r="E182" s="16" t="s">
        <v>864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654</v>
      </c>
      <c r="B183" s="16" t="s">
        <v>744</v>
      </c>
      <c r="C183" s="16" t="s">
        <v>582</v>
      </c>
      <c r="E183" s="16" t="s">
        <v>865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654</v>
      </c>
      <c r="B184" s="16" t="s">
        <v>746</v>
      </c>
      <c r="C184" s="16" t="s">
        <v>747</v>
      </c>
      <c r="E184" s="16" t="s">
        <v>866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654</v>
      </c>
      <c r="B185" s="16" t="s">
        <v>749</v>
      </c>
      <c r="C185" s="16" t="s">
        <v>750</v>
      </c>
      <c r="E185" s="16" t="s">
        <v>867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658</v>
      </c>
      <c r="B186" s="16" t="s">
        <v>718</v>
      </c>
      <c r="C186" s="16" t="s">
        <v>719</v>
      </c>
      <c r="E186" s="16" t="s">
        <v>868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658</v>
      </c>
      <c r="B187" s="16" t="s">
        <v>721</v>
      </c>
      <c r="C187" s="16" t="s">
        <v>722</v>
      </c>
      <c r="E187" s="16" t="s">
        <v>869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658</v>
      </c>
      <c r="B188" s="16" t="s">
        <v>724</v>
      </c>
      <c r="C188" s="16" t="s">
        <v>725</v>
      </c>
      <c r="E188" s="16" t="s">
        <v>861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658</v>
      </c>
      <c r="B189" s="16" t="s">
        <v>727</v>
      </c>
      <c r="C189" s="16" t="s">
        <v>728</v>
      </c>
      <c r="E189" s="16" t="s">
        <v>870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658</v>
      </c>
      <c r="B190" s="16" t="s">
        <v>730</v>
      </c>
      <c r="C190" s="16" t="s">
        <v>533</v>
      </c>
      <c r="E190" s="16" t="s">
        <v>857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658</v>
      </c>
      <c r="B191" s="16" t="s">
        <v>732</v>
      </c>
      <c r="C191" s="16" t="s">
        <v>733</v>
      </c>
      <c r="E191" s="16" t="s">
        <v>871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658</v>
      </c>
      <c r="B192" s="16" t="s">
        <v>735</v>
      </c>
      <c r="C192" s="16" t="s">
        <v>736</v>
      </c>
      <c r="E192" s="16" t="s">
        <v>872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658</v>
      </c>
      <c r="B193" s="16" t="s">
        <v>738</v>
      </c>
      <c r="C193" s="16" t="s">
        <v>739</v>
      </c>
      <c r="E193" s="16" t="s">
        <v>873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658</v>
      </c>
      <c r="B194" s="16" t="s">
        <v>741</v>
      </c>
      <c r="C194" s="16" t="s">
        <v>742</v>
      </c>
      <c r="E194" s="16" t="s">
        <v>874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658</v>
      </c>
      <c r="B195" s="16" t="s">
        <v>744</v>
      </c>
      <c r="C195" s="16" t="s">
        <v>582</v>
      </c>
      <c r="E195" s="16" t="s">
        <v>875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658</v>
      </c>
      <c r="B196" s="16" t="s">
        <v>746</v>
      </c>
      <c r="C196" s="16" t="s">
        <v>747</v>
      </c>
      <c r="E196" s="16" t="s">
        <v>876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658</v>
      </c>
      <c r="B197" s="16" t="s">
        <v>749</v>
      </c>
      <c r="C197" s="16" t="s">
        <v>750</v>
      </c>
      <c r="E197" s="16" t="s">
        <v>877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662</v>
      </c>
      <c r="B198" s="16" t="s">
        <v>718</v>
      </c>
      <c r="C198" s="16" t="s">
        <v>719</v>
      </c>
      <c r="E198" s="16" t="s">
        <v>842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662</v>
      </c>
      <c r="B199" s="16" t="s">
        <v>721</v>
      </c>
      <c r="C199" s="16" t="s">
        <v>722</v>
      </c>
      <c r="E199" s="16" t="s">
        <v>878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662</v>
      </c>
      <c r="B200" s="16" t="s">
        <v>724</v>
      </c>
      <c r="C200" s="16" t="s">
        <v>725</v>
      </c>
      <c r="E200" s="16" t="s">
        <v>879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662</v>
      </c>
      <c r="B201" s="16" t="s">
        <v>727</v>
      </c>
      <c r="C201" s="16" t="s">
        <v>728</v>
      </c>
      <c r="E201" s="16" t="s">
        <v>880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662</v>
      </c>
      <c r="B202" s="16" t="s">
        <v>730</v>
      </c>
      <c r="C202" s="16" t="s">
        <v>533</v>
      </c>
      <c r="E202" s="16" t="s">
        <v>881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662</v>
      </c>
      <c r="B203" s="16" t="s">
        <v>732</v>
      </c>
      <c r="C203" s="16" t="s">
        <v>733</v>
      </c>
      <c r="E203" s="16" t="s">
        <v>840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662</v>
      </c>
      <c r="B204" s="16" t="s">
        <v>735</v>
      </c>
      <c r="C204" s="16" t="s">
        <v>736</v>
      </c>
      <c r="E204" s="16" t="s">
        <v>880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662</v>
      </c>
      <c r="B205" s="16" t="s">
        <v>738</v>
      </c>
      <c r="C205" s="16" t="s">
        <v>739</v>
      </c>
      <c r="E205" s="16" t="s">
        <v>882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662</v>
      </c>
      <c r="B206" s="16" t="s">
        <v>741</v>
      </c>
      <c r="C206" s="16" t="s">
        <v>742</v>
      </c>
      <c r="E206" s="16" t="s">
        <v>879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662</v>
      </c>
      <c r="B207" s="16" t="s">
        <v>744</v>
      </c>
      <c r="C207" s="16" t="s">
        <v>582</v>
      </c>
      <c r="E207" s="16" t="s">
        <v>881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662</v>
      </c>
      <c r="B208" s="16" t="s">
        <v>746</v>
      </c>
      <c r="C208" s="16" t="s">
        <v>747</v>
      </c>
      <c r="E208" s="16" t="s">
        <v>840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662</v>
      </c>
      <c r="B209" s="16" t="s">
        <v>749</v>
      </c>
      <c r="C209" s="16" t="s">
        <v>750</v>
      </c>
      <c r="E209" s="16" t="s">
        <v>883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666</v>
      </c>
      <c r="B210" s="16" t="s">
        <v>718</v>
      </c>
      <c r="C210" s="16" t="s">
        <v>719</v>
      </c>
      <c r="E210" s="16" t="s">
        <v>884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666</v>
      </c>
      <c r="B211" s="16" t="s">
        <v>721</v>
      </c>
      <c r="C211" s="16" t="s">
        <v>722</v>
      </c>
      <c r="E211" s="16" t="s">
        <v>885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666</v>
      </c>
      <c r="B212" s="16" t="s">
        <v>724</v>
      </c>
      <c r="C212" s="16" t="s">
        <v>725</v>
      </c>
      <c r="E212" s="16" t="s">
        <v>886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666</v>
      </c>
      <c r="B213" s="16" t="s">
        <v>727</v>
      </c>
      <c r="C213" s="16" t="s">
        <v>728</v>
      </c>
      <c r="E213" s="16" t="s">
        <v>884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666</v>
      </c>
      <c r="B214" s="16" t="s">
        <v>730</v>
      </c>
      <c r="C214" s="16" t="s">
        <v>533</v>
      </c>
      <c r="E214" s="16" t="s">
        <v>887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666</v>
      </c>
      <c r="B215" s="16" t="s">
        <v>732</v>
      </c>
      <c r="C215" s="16" t="s">
        <v>733</v>
      </c>
      <c r="E215" s="16" t="s">
        <v>839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666</v>
      </c>
      <c r="B216" s="16" t="s">
        <v>735</v>
      </c>
      <c r="C216" s="16" t="s">
        <v>736</v>
      </c>
      <c r="E216" s="16" t="s">
        <v>888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666</v>
      </c>
      <c r="B217" s="16" t="s">
        <v>738</v>
      </c>
      <c r="C217" s="16" t="s">
        <v>739</v>
      </c>
      <c r="E217" s="16" t="s">
        <v>881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666</v>
      </c>
      <c r="B218" s="16" t="s">
        <v>741</v>
      </c>
      <c r="C218" s="16" t="s">
        <v>742</v>
      </c>
      <c r="E218" s="16" t="s">
        <v>880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666</v>
      </c>
      <c r="B219" s="16" t="s">
        <v>744</v>
      </c>
      <c r="C219" s="16" t="s">
        <v>582</v>
      </c>
      <c r="E219" s="16" t="s">
        <v>841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666</v>
      </c>
      <c r="B220" s="16" t="s">
        <v>746</v>
      </c>
      <c r="C220" s="16" t="s">
        <v>747</v>
      </c>
      <c r="E220" s="16" t="s">
        <v>889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666</v>
      </c>
      <c r="B221" s="16" t="s">
        <v>749</v>
      </c>
      <c r="C221" s="16" t="s">
        <v>750</v>
      </c>
      <c r="E221" s="16" t="s">
        <v>890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670</v>
      </c>
      <c r="B222" s="16" t="s">
        <v>718</v>
      </c>
      <c r="C222" s="16" t="s">
        <v>719</v>
      </c>
      <c r="E222" s="16" t="s">
        <v>876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670</v>
      </c>
      <c r="B223" s="16" t="s">
        <v>721</v>
      </c>
      <c r="C223" s="16" t="s">
        <v>722</v>
      </c>
      <c r="E223" s="16" t="s">
        <v>877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670</v>
      </c>
      <c r="B224" s="16" t="s">
        <v>724</v>
      </c>
      <c r="C224" s="16" t="s">
        <v>725</v>
      </c>
      <c r="E224" s="16" t="s">
        <v>843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670</v>
      </c>
      <c r="B225" s="16" t="s">
        <v>727</v>
      </c>
      <c r="C225" s="16" t="s">
        <v>728</v>
      </c>
      <c r="E225" s="16" t="s">
        <v>890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670</v>
      </c>
      <c r="B226" s="16" t="s">
        <v>730</v>
      </c>
      <c r="C226" s="16" t="s">
        <v>533</v>
      </c>
      <c r="E226" s="16" t="s">
        <v>891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670</v>
      </c>
      <c r="B227" s="16" t="s">
        <v>732</v>
      </c>
      <c r="C227" s="16" t="s">
        <v>733</v>
      </c>
      <c r="E227" s="16" t="s">
        <v>878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670</v>
      </c>
      <c r="B228" s="16" t="s">
        <v>735</v>
      </c>
      <c r="C228" s="16" t="s">
        <v>736</v>
      </c>
      <c r="E228" s="16" t="s">
        <v>840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670</v>
      </c>
      <c r="B229" s="16" t="s">
        <v>738</v>
      </c>
      <c r="C229" s="16" t="s">
        <v>739</v>
      </c>
      <c r="E229" s="16" t="s">
        <v>892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670</v>
      </c>
      <c r="B230" s="16" t="s">
        <v>741</v>
      </c>
      <c r="C230" s="16" t="s">
        <v>742</v>
      </c>
      <c r="E230" s="16" t="s">
        <v>839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670</v>
      </c>
      <c r="B231" s="16" t="s">
        <v>744</v>
      </c>
      <c r="C231" s="16" t="s">
        <v>582</v>
      </c>
      <c r="E231" s="16" t="s">
        <v>886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670</v>
      </c>
      <c r="B232" s="16" t="s">
        <v>746</v>
      </c>
      <c r="C232" s="16" t="s">
        <v>747</v>
      </c>
      <c r="E232" s="16" t="s">
        <v>893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670</v>
      </c>
      <c r="B233" s="16" t="s">
        <v>749</v>
      </c>
      <c r="C233" s="16" t="s">
        <v>750</v>
      </c>
      <c r="E233" s="16" t="s">
        <v>884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674</v>
      </c>
      <c r="B234" s="16" t="s">
        <v>718</v>
      </c>
      <c r="C234" s="16" t="s">
        <v>719</v>
      </c>
      <c r="E234" s="16" t="s">
        <v>892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674</v>
      </c>
      <c r="B235" s="16" t="s">
        <v>721</v>
      </c>
      <c r="C235" s="16" t="s">
        <v>722</v>
      </c>
      <c r="E235" s="16" t="s">
        <v>880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674</v>
      </c>
      <c r="B236" s="16" t="s">
        <v>724</v>
      </c>
      <c r="C236" s="16" t="s">
        <v>725</v>
      </c>
      <c r="E236" s="16" t="s">
        <v>878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674</v>
      </c>
      <c r="B237" s="16" t="s">
        <v>727</v>
      </c>
      <c r="C237" s="16" t="s">
        <v>728</v>
      </c>
      <c r="E237" s="16" t="s">
        <v>894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674</v>
      </c>
      <c r="B238" s="16" t="s">
        <v>730</v>
      </c>
      <c r="C238" s="16" t="s">
        <v>533</v>
      </c>
      <c r="E238" s="16" t="s">
        <v>895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674</v>
      </c>
      <c r="B239" s="16" t="s">
        <v>732</v>
      </c>
      <c r="C239" s="16" t="s">
        <v>733</v>
      </c>
      <c r="E239" s="16" t="s">
        <v>876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674</v>
      </c>
      <c r="B240" s="16" t="s">
        <v>735</v>
      </c>
      <c r="C240" s="16" t="s">
        <v>736</v>
      </c>
      <c r="E240" s="16" t="s">
        <v>876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674</v>
      </c>
      <c r="B241" s="16" t="s">
        <v>738</v>
      </c>
      <c r="C241" s="16" t="s">
        <v>739</v>
      </c>
      <c r="E241" s="16" t="s">
        <v>844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674</v>
      </c>
      <c r="B242" s="16" t="s">
        <v>741</v>
      </c>
      <c r="C242" s="16" t="s">
        <v>742</v>
      </c>
      <c r="E242" s="16" t="s">
        <v>876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674</v>
      </c>
      <c r="B243" s="16" t="s">
        <v>744</v>
      </c>
      <c r="C243" s="16" t="s">
        <v>582</v>
      </c>
      <c r="E243" s="16" t="s">
        <v>877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674</v>
      </c>
      <c r="B244" s="16" t="s">
        <v>746</v>
      </c>
      <c r="C244" s="16" t="s">
        <v>747</v>
      </c>
      <c r="E244" s="16" t="s">
        <v>844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674</v>
      </c>
      <c r="B245" s="16" t="s">
        <v>749</v>
      </c>
      <c r="C245" s="16" t="s">
        <v>750</v>
      </c>
      <c r="E245" s="16" t="s">
        <v>890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678</v>
      </c>
      <c r="B246" s="16" t="s">
        <v>718</v>
      </c>
      <c r="C246" s="16" t="s">
        <v>719</v>
      </c>
      <c r="E246" s="16" t="s">
        <v>895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678</v>
      </c>
      <c r="B247" s="16" t="s">
        <v>721</v>
      </c>
      <c r="C247" s="16" t="s">
        <v>722</v>
      </c>
      <c r="E247" s="16" t="s">
        <v>889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678</v>
      </c>
      <c r="B248" s="16" t="s">
        <v>724</v>
      </c>
      <c r="C248" s="16" t="s">
        <v>725</v>
      </c>
      <c r="E248" s="16" t="s">
        <v>841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678</v>
      </c>
      <c r="B249" s="16" t="s">
        <v>727</v>
      </c>
      <c r="C249" s="16" t="s">
        <v>728</v>
      </c>
      <c r="E249" s="16" t="s">
        <v>889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678</v>
      </c>
      <c r="B250" s="16" t="s">
        <v>730</v>
      </c>
      <c r="C250" s="16" t="s">
        <v>533</v>
      </c>
      <c r="E250" s="16" t="s">
        <v>895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678</v>
      </c>
      <c r="B251" s="16" t="s">
        <v>732</v>
      </c>
      <c r="C251" s="16" t="s">
        <v>733</v>
      </c>
      <c r="E251" s="16" t="s">
        <v>895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678</v>
      </c>
      <c r="B252" s="16" t="s">
        <v>735</v>
      </c>
      <c r="C252" s="16" t="s">
        <v>736</v>
      </c>
      <c r="E252" s="16" t="s">
        <v>877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678</v>
      </c>
      <c r="B253" s="16" t="s">
        <v>738</v>
      </c>
      <c r="C253" s="16" t="s">
        <v>739</v>
      </c>
      <c r="E253" s="16" t="s">
        <v>896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678</v>
      </c>
      <c r="B254" s="16" t="s">
        <v>741</v>
      </c>
      <c r="C254" s="16" t="s">
        <v>742</v>
      </c>
      <c r="E254" s="16" t="s">
        <v>875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678</v>
      </c>
      <c r="B255" s="16" t="s">
        <v>744</v>
      </c>
      <c r="C255" s="16" t="s">
        <v>582</v>
      </c>
      <c r="E255" s="16" t="s">
        <v>874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678</v>
      </c>
      <c r="B256" s="16" t="s">
        <v>746</v>
      </c>
      <c r="C256" s="16" t="s">
        <v>747</v>
      </c>
      <c r="E256" s="16" t="s">
        <v>874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678</v>
      </c>
      <c r="B257" s="16" t="s">
        <v>749</v>
      </c>
      <c r="C257" s="16" t="s">
        <v>750</v>
      </c>
      <c r="E257" s="16" t="s">
        <v>847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682</v>
      </c>
      <c r="B258" s="16" t="s">
        <v>718</v>
      </c>
      <c r="C258" s="16" t="s">
        <v>719</v>
      </c>
      <c r="E258" s="16" t="s">
        <v>849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682</v>
      </c>
      <c r="B259" s="16" t="s">
        <v>721</v>
      </c>
      <c r="C259" s="16" t="s">
        <v>722</v>
      </c>
      <c r="E259" s="16" t="s">
        <v>897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682</v>
      </c>
      <c r="B260" s="16" t="s">
        <v>724</v>
      </c>
      <c r="C260" s="16" t="s">
        <v>725</v>
      </c>
      <c r="E260" s="16" t="s">
        <v>897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682</v>
      </c>
      <c r="B261" s="16" t="s">
        <v>727</v>
      </c>
      <c r="C261" s="16" t="s">
        <v>728</v>
      </c>
      <c r="E261" s="16" t="s">
        <v>847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682</v>
      </c>
      <c r="B262" s="16" t="s">
        <v>730</v>
      </c>
      <c r="C262" s="16" t="s">
        <v>533</v>
      </c>
      <c r="E262" s="16" t="s">
        <v>898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682</v>
      </c>
      <c r="B263" s="16" t="s">
        <v>732</v>
      </c>
      <c r="C263" s="16" t="s">
        <v>733</v>
      </c>
      <c r="E263" s="16" t="s">
        <v>899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682</v>
      </c>
      <c r="B264" s="16" t="s">
        <v>735</v>
      </c>
      <c r="C264" s="16" t="s">
        <v>736</v>
      </c>
      <c r="E264" s="16" t="s">
        <v>900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682</v>
      </c>
      <c r="B265" s="16" t="s">
        <v>738</v>
      </c>
      <c r="C265" s="16" t="s">
        <v>739</v>
      </c>
      <c r="E265" s="16" t="s">
        <v>901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682</v>
      </c>
      <c r="B266" s="16" t="s">
        <v>741</v>
      </c>
      <c r="C266" s="16" t="s">
        <v>742</v>
      </c>
      <c r="E266" s="16" t="s">
        <v>902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682</v>
      </c>
      <c r="B267" s="16" t="s">
        <v>744</v>
      </c>
      <c r="C267" s="16" t="s">
        <v>582</v>
      </c>
      <c r="E267" s="16" t="s">
        <v>855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682</v>
      </c>
      <c r="B268" s="16" t="s">
        <v>746</v>
      </c>
      <c r="C268" s="16" t="s">
        <v>747</v>
      </c>
      <c r="E268" s="16" t="s">
        <v>858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682</v>
      </c>
      <c r="B269" s="16" t="s">
        <v>749</v>
      </c>
      <c r="C269" s="16" t="s">
        <v>750</v>
      </c>
      <c r="E269" s="16" t="s">
        <v>862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686</v>
      </c>
      <c r="B270" s="16" t="s">
        <v>718</v>
      </c>
      <c r="C270" s="16" t="s">
        <v>719</v>
      </c>
      <c r="E270" s="16" t="s">
        <v>869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686</v>
      </c>
      <c r="B271" s="16" t="s">
        <v>721</v>
      </c>
      <c r="C271" s="16" t="s">
        <v>722</v>
      </c>
      <c r="E271" s="16" t="s">
        <v>864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686</v>
      </c>
      <c r="B272" s="16" t="s">
        <v>724</v>
      </c>
      <c r="C272" s="16" t="s">
        <v>725</v>
      </c>
      <c r="E272" s="16" t="s">
        <v>903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686</v>
      </c>
      <c r="B273" s="16" t="s">
        <v>727</v>
      </c>
      <c r="C273" s="16" t="s">
        <v>728</v>
      </c>
      <c r="E273" s="16" t="s">
        <v>904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686</v>
      </c>
      <c r="B274" s="16" t="s">
        <v>730</v>
      </c>
      <c r="C274" s="16" t="s">
        <v>533</v>
      </c>
      <c r="E274" s="16" t="s">
        <v>905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686</v>
      </c>
      <c r="B275" s="16" t="s">
        <v>732</v>
      </c>
      <c r="C275" s="16" t="s">
        <v>733</v>
      </c>
      <c r="E275" s="16" t="s">
        <v>906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686</v>
      </c>
      <c r="B276" s="16" t="s">
        <v>735</v>
      </c>
      <c r="C276" s="16" t="s">
        <v>736</v>
      </c>
      <c r="E276" s="16" t="s">
        <v>907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686</v>
      </c>
      <c r="B277" s="16" t="s">
        <v>738</v>
      </c>
      <c r="C277" s="16" t="s">
        <v>739</v>
      </c>
      <c r="E277" s="16" t="s">
        <v>908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686</v>
      </c>
      <c r="B278" s="16" t="s">
        <v>741</v>
      </c>
      <c r="C278" s="16" t="s">
        <v>742</v>
      </c>
      <c r="E278" s="16" t="s">
        <v>909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686</v>
      </c>
      <c r="B279" s="16" t="s">
        <v>744</v>
      </c>
      <c r="C279" s="16" t="s">
        <v>582</v>
      </c>
      <c r="E279" s="16" t="s">
        <v>910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686</v>
      </c>
      <c r="B280" s="16" t="s">
        <v>746</v>
      </c>
      <c r="C280" s="16" t="s">
        <v>747</v>
      </c>
      <c r="E280" s="16" t="s">
        <v>911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686</v>
      </c>
      <c r="B281" s="16" t="s">
        <v>749</v>
      </c>
      <c r="C281" s="16" t="s">
        <v>750</v>
      </c>
      <c r="E281" s="16" t="s">
        <v>912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690</v>
      </c>
      <c r="B282" s="16" t="s">
        <v>718</v>
      </c>
      <c r="C282" s="16" t="s">
        <v>719</v>
      </c>
      <c r="E282" s="16" t="s">
        <v>913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690</v>
      </c>
      <c r="B283" s="16" t="s">
        <v>721</v>
      </c>
      <c r="C283" s="16" t="s">
        <v>722</v>
      </c>
      <c r="E283" s="16" t="s">
        <v>914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690</v>
      </c>
      <c r="B284" s="16" t="s">
        <v>724</v>
      </c>
      <c r="C284" s="16" t="s">
        <v>725</v>
      </c>
      <c r="E284" s="16" t="s">
        <v>915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690</v>
      </c>
      <c r="B285" s="16" t="s">
        <v>727</v>
      </c>
      <c r="C285" s="16" t="s">
        <v>728</v>
      </c>
      <c r="E285" s="16" t="s">
        <v>916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690</v>
      </c>
      <c r="B286" s="16" t="s">
        <v>730</v>
      </c>
      <c r="C286" s="16" t="s">
        <v>533</v>
      </c>
      <c r="E286" s="16" t="s">
        <v>917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690</v>
      </c>
      <c r="B287" s="16" t="s">
        <v>732</v>
      </c>
      <c r="C287" s="16" t="s">
        <v>733</v>
      </c>
      <c r="E287" s="16" t="s">
        <v>918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690</v>
      </c>
      <c r="B288" s="16" t="s">
        <v>735</v>
      </c>
      <c r="C288" s="16" t="s">
        <v>736</v>
      </c>
      <c r="E288" s="16" t="s">
        <v>919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690</v>
      </c>
      <c r="B289" s="16" t="s">
        <v>738</v>
      </c>
      <c r="C289" s="16" t="s">
        <v>739</v>
      </c>
      <c r="E289" s="16" t="s">
        <v>920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690</v>
      </c>
      <c r="B290" s="16" t="s">
        <v>741</v>
      </c>
      <c r="C290" s="16" t="s">
        <v>742</v>
      </c>
      <c r="E290" s="16" t="s">
        <v>921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690</v>
      </c>
      <c r="B291" s="16" t="s">
        <v>744</v>
      </c>
      <c r="C291" s="16" t="s">
        <v>582</v>
      </c>
      <c r="E291" s="16" t="s">
        <v>922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690</v>
      </c>
      <c r="B292" s="16" t="s">
        <v>746</v>
      </c>
      <c r="C292" s="16" t="s">
        <v>747</v>
      </c>
      <c r="E292" s="16" t="s">
        <v>923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690</v>
      </c>
      <c r="B293" s="16" t="s">
        <v>749</v>
      </c>
      <c r="C293" s="16" t="s">
        <v>750</v>
      </c>
      <c r="E293" s="16" t="s">
        <v>924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694</v>
      </c>
      <c r="B294" s="16" t="s">
        <v>718</v>
      </c>
      <c r="C294" s="16" t="s">
        <v>719</v>
      </c>
      <c r="E294" s="16" t="s">
        <v>925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694</v>
      </c>
      <c r="B295" s="16" t="s">
        <v>721</v>
      </c>
      <c r="C295" s="16" t="s">
        <v>722</v>
      </c>
      <c r="E295" s="16" t="s">
        <v>926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694</v>
      </c>
      <c r="B296" s="16" t="s">
        <v>724</v>
      </c>
      <c r="C296" s="16" t="s">
        <v>725</v>
      </c>
      <c r="E296" s="16" t="s">
        <v>927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694</v>
      </c>
      <c r="B297" s="16" t="s">
        <v>727</v>
      </c>
      <c r="C297" s="16" t="s">
        <v>728</v>
      </c>
      <c r="E297" s="16" t="s">
        <v>928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694</v>
      </c>
      <c r="B298" s="16" t="s">
        <v>730</v>
      </c>
      <c r="C298" s="16" t="s">
        <v>533</v>
      </c>
      <c r="E298" s="16" t="s">
        <v>929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694</v>
      </c>
      <c r="B299" s="16" t="s">
        <v>732</v>
      </c>
      <c r="C299" s="16" t="s">
        <v>733</v>
      </c>
      <c r="E299" s="16" t="s">
        <v>930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694</v>
      </c>
      <c r="B300" s="16" t="s">
        <v>735</v>
      </c>
      <c r="C300" s="16" t="s">
        <v>736</v>
      </c>
      <c r="E300" s="16" t="s">
        <v>931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694</v>
      </c>
      <c r="B301" s="16" t="s">
        <v>738</v>
      </c>
      <c r="C301" s="16" t="s">
        <v>739</v>
      </c>
      <c r="E301" s="16" t="s">
        <v>932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694</v>
      </c>
      <c r="B302" s="16" t="s">
        <v>741</v>
      </c>
      <c r="C302" s="16" t="s">
        <v>742</v>
      </c>
      <c r="E302" s="16" t="s">
        <v>933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694</v>
      </c>
      <c r="B303" s="16" t="s">
        <v>744</v>
      </c>
      <c r="C303" s="16" t="s">
        <v>582</v>
      </c>
      <c r="E303" s="16" t="s">
        <v>934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694</v>
      </c>
      <c r="B304" s="16" t="s">
        <v>746</v>
      </c>
      <c r="C304" s="16" t="s">
        <v>747</v>
      </c>
      <c r="E304" s="16" t="s">
        <v>935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694</v>
      </c>
      <c r="B305" s="16" t="s">
        <v>749</v>
      </c>
      <c r="C305" s="16" t="s">
        <v>750</v>
      </c>
      <c r="E305" s="16" t="s">
        <v>936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595</v>
      </c>
      <c r="B306" s="16" t="s">
        <v>718</v>
      </c>
      <c r="C306" s="16" t="s">
        <v>719</v>
      </c>
      <c r="E306" s="16" t="s">
        <v>937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595</v>
      </c>
      <c r="B307" s="16" t="s">
        <v>721</v>
      </c>
      <c r="C307" s="16" t="s">
        <v>722</v>
      </c>
      <c r="E307" s="16" t="s">
        <v>938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595</v>
      </c>
      <c r="B308" s="16" t="s">
        <v>724</v>
      </c>
      <c r="C308" s="16" t="s">
        <v>725</v>
      </c>
      <c r="E308" s="16" t="s">
        <v>939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595</v>
      </c>
      <c r="B309" s="16" t="s">
        <v>727</v>
      </c>
      <c r="C309" s="16" t="s">
        <v>728</v>
      </c>
      <c r="E309" s="16" t="s">
        <v>940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595</v>
      </c>
      <c r="B310" s="16" t="s">
        <v>730</v>
      </c>
      <c r="C310" s="16" t="s">
        <v>533</v>
      </c>
      <c r="E310" s="16" t="s">
        <v>941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595</v>
      </c>
      <c r="B311" s="16" t="s">
        <v>732</v>
      </c>
      <c r="C311" s="16" t="s">
        <v>733</v>
      </c>
      <c r="E311" s="16" t="s">
        <v>942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595</v>
      </c>
      <c r="B312" s="16" t="s">
        <v>735</v>
      </c>
      <c r="C312" s="16" t="s">
        <v>736</v>
      </c>
      <c r="E312" s="16" t="s">
        <v>943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595</v>
      </c>
      <c r="B313" s="16" t="s">
        <v>738</v>
      </c>
      <c r="C313" s="16" t="s">
        <v>739</v>
      </c>
      <c r="E313" s="16" t="s">
        <v>944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595</v>
      </c>
      <c r="B314" s="16" t="s">
        <v>741</v>
      </c>
      <c r="C314" s="16" t="s">
        <v>742</v>
      </c>
      <c r="E314" s="16" t="s">
        <v>945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595</v>
      </c>
      <c r="B315" s="16" t="s">
        <v>744</v>
      </c>
      <c r="C315" s="16" t="s">
        <v>582</v>
      </c>
      <c r="E315" s="16" t="s">
        <v>946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595</v>
      </c>
      <c r="B316" s="16" t="s">
        <v>746</v>
      </c>
      <c r="C316" s="16" t="s">
        <v>747</v>
      </c>
      <c r="E316" s="16" t="s">
        <v>947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595</v>
      </c>
      <c r="B317" s="16" t="s">
        <v>749</v>
      </c>
      <c r="C317" s="16" t="s">
        <v>750</v>
      </c>
      <c r="E317" s="16" t="s">
        <v>948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701</v>
      </c>
      <c r="B318" s="16" t="s">
        <v>718</v>
      </c>
      <c r="C318" s="16" t="s">
        <v>719</v>
      </c>
      <c r="E318" s="16" t="s">
        <v>949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701</v>
      </c>
      <c r="B319" s="16" t="s">
        <v>721</v>
      </c>
      <c r="C319" s="16" t="s">
        <v>722</v>
      </c>
      <c r="E319" s="16" t="s">
        <v>950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701</v>
      </c>
      <c r="B320" s="16" t="s">
        <v>724</v>
      </c>
      <c r="C320" s="16" t="s">
        <v>725</v>
      </c>
      <c r="E320" s="16" t="s">
        <v>950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701</v>
      </c>
      <c r="B321" s="16" t="s">
        <v>727</v>
      </c>
      <c r="C321" s="16" t="s">
        <v>728</v>
      </c>
      <c r="E321" s="16" t="s">
        <v>951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701</v>
      </c>
      <c r="B322" s="16" t="s">
        <v>730</v>
      </c>
      <c r="C322" s="16" t="s">
        <v>533</v>
      </c>
      <c r="E322" s="16" t="s">
        <v>952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701</v>
      </c>
      <c r="B323" s="16" t="s">
        <v>732</v>
      </c>
      <c r="C323" s="16" t="s">
        <v>733</v>
      </c>
      <c r="E323" s="16" t="s">
        <v>951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701</v>
      </c>
      <c r="B324" s="16" t="s">
        <v>735</v>
      </c>
      <c r="C324" s="16" t="s">
        <v>736</v>
      </c>
      <c r="E324" s="16" t="s">
        <v>953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701</v>
      </c>
      <c r="B325" s="16" t="s">
        <v>738</v>
      </c>
      <c r="C325" s="16" t="s">
        <v>739</v>
      </c>
      <c r="E325" s="16" t="s">
        <v>954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701</v>
      </c>
      <c r="B326" s="16" t="s">
        <v>741</v>
      </c>
      <c r="C326" s="16" t="s">
        <v>742</v>
      </c>
      <c r="E326" s="16" t="s">
        <v>955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701</v>
      </c>
      <c r="B327" s="16" t="s">
        <v>744</v>
      </c>
      <c r="C327" s="16" t="s">
        <v>582</v>
      </c>
      <c r="E327" s="16" t="s">
        <v>956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701</v>
      </c>
      <c r="B328" s="16" t="s">
        <v>746</v>
      </c>
      <c r="C328" s="16" t="s">
        <v>747</v>
      </c>
      <c r="E328" s="16" t="s">
        <v>957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3264</v>
      </c>
      <c r="J328" s="158">
        <f t="shared" si="27"/>
        <v>43770</v>
      </c>
    </row>
    <row r="329" spans="1:10" ht="12">
      <c r="A329" s="16" t="s">
        <v>701</v>
      </c>
      <c r="B329" s="16" t="s">
        <v>749</v>
      </c>
      <c r="C329" s="16" t="s">
        <v>750</v>
      </c>
      <c r="E329" s="16" t="s">
        <v>958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3268</v>
      </c>
      <c r="J329" s="158">
        <f t="shared" si="27"/>
        <v>43800</v>
      </c>
    </row>
    <row r="330" spans="1:10" ht="12">
      <c r="A330" s="16" t="s">
        <v>581</v>
      </c>
      <c r="B330" s="16" t="s">
        <v>718</v>
      </c>
      <c r="C330" s="16" t="s">
        <v>719</v>
      </c>
      <c r="E330" s="16" t="s">
        <v>959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581</v>
      </c>
      <c r="B331" s="16" t="s">
        <v>721</v>
      </c>
      <c r="C331" s="16" t="s">
        <v>722</v>
      </c>
      <c r="E331" s="16" t="s">
        <v>960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581</v>
      </c>
      <c r="B332" s="16" t="s">
        <v>724</v>
      </c>
      <c r="C332" s="16" t="s">
        <v>725</v>
      </c>
      <c r="E332" s="16" t="s">
        <v>961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581</v>
      </c>
      <c r="B333" s="16" t="s">
        <v>727</v>
      </c>
      <c r="C333" s="16" t="s">
        <v>728</v>
      </c>
      <c r="E333" s="16" t="s">
        <v>915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581</v>
      </c>
      <c r="B334" s="16" t="s">
        <v>730</v>
      </c>
      <c r="C334" s="16" t="s">
        <v>533</v>
      </c>
      <c r="E334" s="16" t="s">
        <v>962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581</v>
      </c>
      <c r="B335" s="16" t="s">
        <v>732</v>
      </c>
      <c r="C335" s="16" t="s">
        <v>733</v>
      </c>
      <c r="E335" s="16" t="s">
        <v>963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581</v>
      </c>
      <c r="B336" s="16" t="s">
        <v>735</v>
      </c>
      <c r="C336" s="16" t="s">
        <v>736</v>
      </c>
      <c r="E336" s="16" t="s">
        <v>964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581</v>
      </c>
      <c r="B337" s="16" t="s">
        <v>738</v>
      </c>
      <c r="C337" s="16" t="s">
        <v>739</v>
      </c>
      <c r="E337" s="16" t="s">
        <v>965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2935</v>
      </c>
      <c r="J337" s="158">
        <f t="shared" si="27"/>
        <v>44044</v>
      </c>
    </row>
    <row r="338" spans="1:10" ht="12">
      <c r="A338" s="16" t="s">
        <v>581</v>
      </c>
      <c r="B338" s="16" t="s">
        <v>741</v>
      </c>
      <c r="C338" s="16" t="s">
        <v>742</v>
      </c>
      <c r="E338" s="16" t="s">
        <v>966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2911</v>
      </c>
      <c r="J338" s="158">
        <f t="shared" si="27"/>
        <v>44075</v>
      </c>
    </row>
    <row r="339" spans="1:10" ht="12">
      <c r="A339" s="16" t="s">
        <v>581</v>
      </c>
      <c r="B339" s="16" t="s">
        <v>744</v>
      </c>
      <c r="C339" s="16" t="s">
        <v>582</v>
      </c>
      <c r="E339" s="16" t="s">
        <v>829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967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968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969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970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971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972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1"/>
  <sheetViews>
    <sheetView tabSelected="1" zoomScalePageLayoutView="0" workbookViewId="0" topLeftCell="A19">
      <selection activeCell="C2" sqref="C2"/>
    </sheetView>
  </sheetViews>
  <sheetFormatPr defaultColWidth="9.140625" defaultRowHeight="12.75"/>
  <cols>
    <col min="3" max="4" width="11.140625" style="0" bestFit="1" customWidth="1"/>
  </cols>
  <sheetData>
    <row r="1" spans="1:4" ht="12">
      <c r="A1" t="s">
        <v>43</v>
      </c>
      <c r="B1" t="s">
        <v>549</v>
      </c>
      <c r="C1" t="s">
        <v>976</v>
      </c>
      <c r="D1" t="s">
        <v>977</v>
      </c>
    </row>
    <row r="2" spans="1:4" ht="12">
      <c r="A2" t="s">
        <v>528</v>
      </c>
      <c r="B2" s="175">
        <v>36526</v>
      </c>
      <c r="C2" s="268">
        <v>203442</v>
      </c>
      <c r="D2" s="268">
        <v>227530</v>
      </c>
    </row>
    <row r="3" spans="1:4" ht="12">
      <c r="A3" t="s">
        <v>529</v>
      </c>
      <c r="B3" s="175">
        <v>36557</v>
      </c>
      <c r="C3" s="268">
        <v>199261</v>
      </c>
      <c r="D3" s="268">
        <v>228746</v>
      </c>
    </row>
    <row r="4" spans="1:4" ht="12">
      <c r="A4" t="s">
        <v>530</v>
      </c>
      <c r="B4" s="175">
        <v>36586</v>
      </c>
      <c r="C4" s="268">
        <v>232490</v>
      </c>
      <c r="D4" s="268">
        <v>230095</v>
      </c>
    </row>
    <row r="5" spans="1:4" ht="12">
      <c r="A5" t="s">
        <v>532</v>
      </c>
      <c r="B5" s="175">
        <v>36617</v>
      </c>
      <c r="C5" s="268">
        <v>227698</v>
      </c>
      <c r="D5" s="268">
        <v>229042</v>
      </c>
    </row>
    <row r="6" spans="1:4" ht="12">
      <c r="A6" t="s">
        <v>533</v>
      </c>
      <c r="B6" s="175">
        <v>36647</v>
      </c>
      <c r="C6" s="268">
        <v>242501</v>
      </c>
      <c r="D6" s="268">
        <v>229800</v>
      </c>
    </row>
    <row r="7" spans="1:4" ht="12">
      <c r="A7" t="s">
        <v>534</v>
      </c>
      <c r="B7" s="175">
        <v>36678</v>
      </c>
      <c r="C7" s="268">
        <v>242963</v>
      </c>
      <c r="D7" s="268">
        <v>229809</v>
      </c>
    </row>
    <row r="8" spans="1:4" ht="12">
      <c r="A8" t="s">
        <v>537</v>
      </c>
      <c r="B8" s="175">
        <v>36708</v>
      </c>
      <c r="C8" s="268">
        <v>245140</v>
      </c>
      <c r="D8" s="268">
        <v>228955</v>
      </c>
    </row>
    <row r="9" spans="1:4" ht="12">
      <c r="A9" t="s">
        <v>538</v>
      </c>
      <c r="B9" s="175">
        <v>36739</v>
      </c>
      <c r="C9" s="268">
        <v>247832</v>
      </c>
      <c r="D9" s="268">
        <v>229067</v>
      </c>
    </row>
    <row r="10" spans="1:4" ht="12">
      <c r="A10" t="s">
        <v>539</v>
      </c>
      <c r="B10" s="175">
        <v>36770</v>
      </c>
      <c r="C10" s="268">
        <v>227899</v>
      </c>
      <c r="D10" s="268">
        <v>231362</v>
      </c>
    </row>
    <row r="11" spans="1:4" ht="12">
      <c r="A11" t="s">
        <v>541</v>
      </c>
      <c r="B11" s="175">
        <v>36800</v>
      </c>
      <c r="C11" s="268">
        <v>236491</v>
      </c>
      <c r="D11" s="268">
        <v>230600</v>
      </c>
    </row>
    <row r="12" spans="1:4" ht="12">
      <c r="A12" t="s">
        <v>542</v>
      </c>
      <c r="B12" s="175">
        <v>36831</v>
      </c>
      <c r="C12" s="268">
        <v>222819</v>
      </c>
      <c r="D12" s="268">
        <v>229423</v>
      </c>
    </row>
    <row r="13" spans="1:4" ht="12">
      <c r="A13" t="s">
        <v>543</v>
      </c>
      <c r="B13" s="175">
        <v>36861</v>
      </c>
      <c r="C13" s="268">
        <v>218390</v>
      </c>
      <c r="D13" s="268">
        <v>224370</v>
      </c>
    </row>
    <row r="14" spans="1:4" ht="12">
      <c r="A14" t="s">
        <v>528</v>
      </c>
      <c r="B14" s="175">
        <v>36892</v>
      </c>
      <c r="C14" s="268">
        <v>209685</v>
      </c>
      <c r="D14" s="268">
        <v>231466</v>
      </c>
    </row>
    <row r="15" spans="1:4" ht="12">
      <c r="A15" t="s">
        <v>529</v>
      </c>
      <c r="B15" s="175">
        <v>36923</v>
      </c>
      <c r="C15" s="268">
        <v>200876</v>
      </c>
      <c r="D15" s="268">
        <v>230653</v>
      </c>
    </row>
    <row r="16" spans="1:4" ht="12">
      <c r="A16" t="s">
        <v>530</v>
      </c>
      <c r="B16" s="175">
        <v>36951</v>
      </c>
      <c r="C16" s="268">
        <v>232587</v>
      </c>
      <c r="D16" s="268">
        <v>231214</v>
      </c>
    </row>
    <row r="17" spans="1:4" ht="12">
      <c r="A17" t="s">
        <v>532</v>
      </c>
      <c r="B17" s="175">
        <v>36982</v>
      </c>
      <c r="C17" s="268">
        <v>232513</v>
      </c>
      <c r="D17" s="268">
        <v>233097</v>
      </c>
    </row>
    <row r="18" spans="1:4" ht="12">
      <c r="A18" t="s">
        <v>533</v>
      </c>
      <c r="B18" s="175">
        <v>37012</v>
      </c>
      <c r="C18" s="268">
        <v>245357</v>
      </c>
      <c r="D18" s="268">
        <v>232067</v>
      </c>
    </row>
    <row r="19" spans="1:4" ht="12">
      <c r="A19" t="s">
        <v>534</v>
      </c>
      <c r="B19" s="175">
        <v>37043</v>
      </c>
      <c r="C19" s="268">
        <v>243498</v>
      </c>
      <c r="D19" s="268">
        <v>231573</v>
      </c>
    </row>
    <row r="20" spans="1:4" ht="12">
      <c r="A20" t="s">
        <v>537</v>
      </c>
      <c r="B20" s="175">
        <v>37073</v>
      </c>
      <c r="C20" s="268">
        <v>250363</v>
      </c>
      <c r="D20" s="268">
        <v>233103</v>
      </c>
    </row>
    <row r="21" spans="1:4" ht="12">
      <c r="A21" t="s">
        <v>538</v>
      </c>
      <c r="B21" s="175">
        <v>37104</v>
      </c>
      <c r="C21" s="268">
        <v>253274</v>
      </c>
      <c r="D21" s="268">
        <v>233177</v>
      </c>
    </row>
    <row r="22" spans="1:4" ht="12">
      <c r="A22" t="s">
        <v>539</v>
      </c>
      <c r="B22" s="175">
        <v>37135</v>
      </c>
      <c r="C22" s="268">
        <v>226312</v>
      </c>
      <c r="D22" s="268">
        <v>232470</v>
      </c>
    </row>
    <row r="23" spans="1:4" ht="12">
      <c r="A23" t="s">
        <v>541</v>
      </c>
      <c r="B23" s="175">
        <v>37165</v>
      </c>
      <c r="C23" s="268">
        <v>241050</v>
      </c>
      <c r="D23" s="268">
        <v>233748</v>
      </c>
    </row>
    <row r="24" spans="1:4" ht="12">
      <c r="A24" t="s">
        <v>542</v>
      </c>
      <c r="B24" s="175">
        <v>37196</v>
      </c>
      <c r="C24" s="268">
        <v>230511</v>
      </c>
      <c r="D24" s="268">
        <v>236343</v>
      </c>
    </row>
    <row r="25" spans="1:4" ht="12">
      <c r="A25" t="s">
        <v>543</v>
      </c>
      <c r="B25" s="175">
        <v>37226</v>
      </c>
      <c r="C25" s="268">
        <v>229584</v>
      </c>
      <c r="D25" s="268">
        <v>237101</v>
      </c>
    </row>
    <row r="26" spans="1:4" ht="12">
      <c r="A26" t="s">
        <v>528</v>
      </c>
      <c r="B26" s="175">
        <v>37257</v>
      </c>
      <c r="C26" s="268">
        <v>215215</v>
      </c>
      <c r="D26" s="268">
        <v>236446</v>
      </c>
    </row>
    <row r="27" spans="1:4" ht="12">
      <c r="A27" t="s">
        <v>529</v>
      </c>
      <c r="B27" s="175">
        <v>37288</v>
      </c>
      <c r="C27" s="268">
        <v>208237</v>
      </c>
      <c r="D27" s="268">
        <v>238107</v>
      </c>
    </row>
    <row r="28" spans="1:4" ht="12">
      <c r="A28" t="s">
        <v>530</v>
      </c>
      <c r="B28" s="175">
        <v>37316</v>
      </c>
      <c r="C28" s="268">
        <v>236070</v>
      </c>
      <c r="D28" s="268">
        <v>235762</v>
      </c>
    </row>
    <row r="29" spans="1:4" ht="12">
      <c r="A29" t="s">
        <v>532</v>
      </c>
      <c r="B29" s="175">
        <v>37347</v>
      </c>
      <c r="C29" s="268">
        <v>237226</v>
      </c>
      <c r="D29" s="268">
        <v>236485</v>
      </c>
    </row>
    <row r="30" spans="1:4" ht="12">
      <c r="A30" t="s">
        <v>533</v>
      </c>
      <c r="B30" s="175">
        <v>37377</v>
      </c>
      <c r="C30" s="268">
        <v>251746</v>
      </c>
      <c r="D30" s="268">
        <v>237283</v>
      </c>
    </row>
    <row r="31" spans="1:4" ht="12">
      <c r="A31" t="s">
        <v>534</v>
      </c>
      <c r="B31" s="175">
        <v>37408</v>
      </c>
      <c r="C31" s="268">
        <v>247868</v>
      </c>
      <c r="D31" s="268">
        <v>238090</v>
      </c>
    </row>
    <row r="32" spans="1:4" ht="12">
      <c r="A32" t="s">
        <v>537</v>
      </c>
      <c r="B32" s="175">
        <v>37438</v>
      </c>
      <c r="C32" s="268">
        <v>256392</v>
      </c>
      <c r="D32" s="268">
        <v>237746</v>
      </c>
    </row>
    <row r="33" spans="1:4" ht="12">
      <c r="A33" t="s">
        <v>538</v>
      </c>
      <c r="B33" s="175">
        <v>37469</v>
      </c>
      <c r="C33" s="268">
        <v>258666</v>
      </c>
      <c r="D33" s="268">
        <v>239660</v>
      </c>
    </row>
    <row r="34" spans="1:4" ht="12">
      <c r="A34" t="s">
        <v>539</v>
      </c>
      <c r="B34" s="175">
        <v>37500</v>
      </c>
      <c r="C34" s="268">
        <v>233625</v>
      </c>
      <c r="D34" s="268">
        <v>239816</v>
      </c>
    </row>
    <row r="35" spans="1:4" ht="12">
      <c r="A35" t="s">
        <v>541</v>
      </c>
      <c r="B35" s="175">
        <v>37530</v>
      </c>
      <c r="C35" s="268">
        <v>245556</v>
      </c>
      <c r="D35" s="268">
        <v>237687</v>
      </c>
    </row>
    <row r="36" spans="1:4" ht="12">
      <c r="A36" t="s">
        <v>542</v>
      </c>
      <c r="B36" s="175">
        <v>37561</v>
      </c>
      <c r="C36" s="268">
        <v>230648</v>
      </c>
      <c r="D36" s="268">
        <v>238845</v>
      </c>
    </row>
    <row r="37" spans="1:4" ht="12">
      <c r="A37" t="s">
        <v>543</v>
      </c>
      <c r="B37" s="175">
        <v>37591</v>
      </c>
      <c r="C37" s="268">
        <v>234260</v>
      </c>
      <c r="D37" s="268">
        <v>239795</v>
      </c>
    </row>
    <row r="38" spans="1:4" ht="12">
      <c r="A38" t="s">
        <v>528</v>
      </c>
      <c r="B38" s="175">
        <v>37622</v>
      </c>
      <c r="C38" s="268">
        <v>218534</v>
      </c>
      <c r="D38" s="268">
        <v>238696</v>
      </c>
    </row>
    <row r="39" spans="1:4" ht="12">
      <c r="A39" t="s">
        <v>529</v>
      </c>
      <c r="B39" s="175">
        <v>37653</v>
      </c>
      <c r="C39" s="268">
        <v>203677</v>
      </c>
      <c r="D39" s="268">
        <v>233565</v>
      </c>
    </row>
    <row r="40" spans="1:4" ht="12">
      <c r="A40" t="s">
        <v>530</v>
      </c>
      <c r="B40" s="175">
        <v>37681</v>
      </c>
      <c r="C40" s="268">
        <v>236679</v>
      </c>
      <c r="D40" s="268">
        <v>237252</v>
      </c>
    </row>
    <row r="41" spans="1:4" ht="12">
      <c r="A41" t="s">
        <v>532</v>
      </c>
      <c r="B41" s="175">
        <v>37712</v>
      </c>
      <c r="C41" s="268">
        <v>239415</v>
      </c>
      <c r="D41" s="268">
        <v>237871</v>
      </c>
    </row>
    <row r="42" spans="1:4" ht="12">
      <c r="A42" t="s">
        <v>533</v>
      </c>
      <c r="B42" s="175">
        <v>37742</v>
      </c>
      <c r="C42" s="268">
        <v>253244</v>
      </c>
      <c r="D42" s="268">
        <v>239837</v>
      </c>
    </row>
    <row r="43" spans="1:4" ht="12">
      <c r="A43" t="s">
        <v>534</v>
      </c>
      <c r="B43" s="175">
        <v>37773</v>
      </c>
      <c r="C43" s="268">
        <v>252145</v>
      </c>
      <c r="D43" s="268">
        <v>241605</v>
      </c>
    </row>
    <row r="44" spans="1:4" ht="12">
      <c r="A44" t="s">
        <v>537</v>
      </c>
      <c r="B44" s="175">
        <v>37803</v>
      </c>
      <c r="C44" s="268">
        <v>262105</v>
      </c>
      <c r="D44" s="268">
        <v>243129</v>
      </c>
    </row>
    <row r="45" spans="1:4" ht="12">
      <c r="A45" t="s">
        <v>538</v>
      </c>
      <c r="B45" s="175">
        <v>37834</v>
      </c>
      <c r="C45" s="268">
        <v>260687</v>
      </c>
      <c r="D45" s="268">
        <v>243180</v>
      </c>
    </row>
    <row r="46" spans="1:4" ht="12">
      <c r="A46" t="s">
        <v>539</v>
      </c>
      <c r="B46" s="175">
        <v>37865</v>
      </c>
      <c r="C46" s="268">
        <v>237451</v>
      </c>
      <c r="D46" s="268">
        <v>243167</v>
      </c>
    </row>
    <row r="47" spans="1:4" ht="12">
      <c r="A47" t="s">
        <v>541</v>
      </c>
      <c r="B47" s="175">
        <v>37895</v>
      </c>
      <c r="C47" s="268">
        <v>254048</v>
      </c>
      <c r="D47" s="268">
        <v>245133</v>
      </c>
    </row>
    <row r="48" spans="1:4" ht="12">
      <c r="A48" t="s">
        <v>542</v>
      </c>
      <c r="B48" s="175">
        <v>37926</v>
      </c>
      <c r="C48" s="268">
        <v>233698</v>
      </c>
      <c r="D48" s="268">
        <v>243768</v>
      </c>
    </row>
    <row r="49" spans="1:4" ht="12">
      <c r="A49" t="s">
        <v>543</v>
      </c>
      <c r="B49" s="175">
        <v>37956</v>
      </c>
      <c r="C49" s="268">
        <v>238538</v>
      </c>
      <c r="D49" s="268">
        <v>243200</v>
      </c>
    </row>
    <row r="50" spans="1:4" ht="12">
      <c r="A50" t="s">
        <v>528</v>
      </c>
      <c r="B50" s="175">
        <v>37987</v>
      </c>
      <c r="C50" s="268">
        <v>222450</v>
      </c>
      <c r="D50" s="268">
        <v>243588</v>
      </c>
    </row>
    <row r="51" spans="1:4" ht="12">
      <c r="A51" t="s">
        <v>529</v>
      </c>
      <c r="B51" s="175">
        <v>38018</v>
      </c>
      <c r="C51" s="268">
        <v>213709</v>
      </c>
      <c r="D51" s="268">
        <v>244657</v>
      </c>
    </row>
    <row r="52" spans="1:4" ht="12">
      <c r="A52" t="s">
        <v>530</v>
      </c>
      <c r="B52" s="175">
        <v>38047</v>
      </c>
      <c r="C52" s="268">
        <v>251403</v>
      </c>
      <c r="D52" s="268">
        <v>248852</v>
      </c>
    </row>
    <row r="53" spans="1:4" ht="12">
      <c r="A53" t="s">
        <v>532</v>
      </c>
      <c r="B53" s="175">
        <v>38078</v>
      </c>
      <c r="C53" s="268">
        <v>250968</v>
      </c>
      <c r="D53" s="268">
        <v>248205</v>
      </c>
    </row>
    <row r="54" spans="1:4" ht="12">
      <c r="A54" t="s">
        <v>533</v>
      </c>
      <c r="B54" s="175">
        <v>38108</v>
      </c>
      <c r="C54" s="268">
        <v>257235</v>
      </c>
      <c r="D54" s="268">
        <v>246420</v>
      </c>
    </row>
    <row r="55" spans="1:4" ht="12">
      <c r="A55" t="s">
        <v>534</v>
      </c>
      <c r="B55" s="175">
        <v>38139</v>
      </c>
      <c r="C55" s="268">
        <v>257383</v>
      </c>
      <c r="D55" s="268">
        <v>244975</v>
      </c>
    </row>
    <row r="56" spans="1:4" ht="12">
      <c r="A56" t="s">
        <v>537</v>
      </c>
      <c r="B56" s="175">
        <v>38169</v>
      </c>
      <c r="C56" s="268">
        <v>265969</v>
      </c>
      <c r="D56" s="268">
        <v>247576</v>
      </c>
    </row>
    <row r="57" spans="1:4" ht="12">
      <c r="A57" t="s">
        <v>538</v>
      </c>
      <c r="B57" s="175">
        <v>38200</v>
      </c>
      <c r="C57" s="268">
        <v>262836</v>
      </c>
      <c r="D57" s="268">
        <v>247522</v>
      </c>
    </row>
    <row r="58" spans="1:4" ht="12">
      <c r="A58" t="s">
        <v>539</v>
      </c>
      <c r="B58" s="175">
        <v>38231</v>
      </c>
      <c r="C58" s="268">
        <v>243515</v>
      </c>
      <c r="D58" s="268">
        <v>247778</v>
      </c>
    </row>
    <row r="59" spans="1:4" ht="12">
      <c r="A59" t="s">
        <v>541</v>
      </c>
      <c r="B59" s="175">
        <v>38261</v>
      </c>
      <c r="C59" s="268">
        <v>254496</v>
      </c>
      <c r="D59" s="268">
        <v>248019</v>
      </c>
    </row>
    <row r="60" spans="1:4" ht="12">
      <c r="A60" t="s">
        <v>542</v>
      </c>
      <c r="B60" s="175">
        <v>38292</v>
      </c>
      <c r="C60" s="268">
        <v>239796</v>
      </c>
      <c r="D60" s="268">
        <v>247734</v>
      </c>
    </row>
    <row r="61" spans="1:4" ht="12">
      <c r="A61" t="s">
        <v>543</v>
      </c>
      <c r="B61" s="175">
        <v>38322</v>
      </c>
      <c r="C61" s="268">
        <v>245029</v>
      </c>
      <c r="D61" s="268">
        <v>248559</v>
      </c>
    </row>
    <row r="62" spans="1:4" ht="12">
      <c r="A62" t="s">
        <v>528</v>
      </c>
      <c r="B62" s="175">
        <v>38353</v>
      </c>
      <c r="C62" s="268">
        <v>224072</v>
      </c>
      <c r="D62" s="268">
        <v>247622</v>
      </c>
    </row>
    <row r="63" spans="1:4" ht="12">
      <c r="A63" t="s">
        <v>529</v>
      </c>
      <c r="B63" s="175">
        <v>38384</v>
      </c>
      <c r="C63" s="268">
        <v>219970</v>
      </c>
      <c r="D63" s="268">
        <v>250024</v>
      </c>
    </row>
    <row r="64" spans="1:4" ht="12">
      <c r="A64" t="s">
        <v>530</v>
      </c>
      <c r="B64" s="175">
        <v>38412</v>
      </c>
      <c r="C64" s="268">
        <v>253182</v>
      </c>
      <c r="D64" s="268">
        <v>249089</v>
      </c>
    </row>
    <row r="65" spans="1:4" ht="12">
      <c r="A65" t="s">
        <v>532</v>
      </c>
      <c r="B65" s="175">
        <v>38443</v>
      </c>
      <c r="C65" s="268">
        <v>250860</v>
      </c>
      <c r="D65" s="268">
        <v>249040</v>
      </c>
    </row>
    <row r="66" spans="1:4" ht="12">
      <c r="A66" t="s">
        <v>533</v>
      </c>
      <c r="B66" s="175">
        <v>38473</v>
      </c>
      <c r="C66" s="268">
        <v>262678</v>
      </c>
      <c r="D66" s="268">
        <v>250705</v>
      </c>
    </row>
    <row r="67" spans="1:4" ht="12">
      <c r="A67" t="s">
        <v>534</v>
      </c>
      <c r="B67" s="175">
        <v>38504</v>
      </c>
      <c r="C67" s="268">
        <v>263816</v>
      </c>
      <c r="D67" s="268">
        <v>251188</v>
      </c>
    </row>
    <row r="68" spans="1:4" ht="12">
      <c r="A68" t="s">
        <v>537</v>
      </c>
      <c r="B68" s="175">
        <v>38534</v>
      </c>
      <c r="C68" s="268">
        <v>267025</v>
      </c>
      <c r="D68" s="268">
        <v>250767</v>
      </c>
    </row>
    <row r="69" spans="1:4" ht="12">
      <c r="A69" t="s">
        <v>538</v>
      </c>
      <c r="B69" s="175">
        <v>38565</v>
      </c>
      <c r="C69" s="268">
        <v>265323</v>
      </c>
      <c r="D69" s="268">
        <v>249409</v>
      </c>
    </row>
    <row r="70" spans="1:4" ht="12">
      <c r="A70" t="s">
        <v>539</v>
      </c>
      <c r="B70" s="175">
        <v>38596</v>
      </c>
      <c r="C70" s="268">
        <v>242240</v>
      </c>
      <c r="D70" s="268">
        <v>245828</v>
      </c>
    </row>
    <row r="71" spans="1:4" ht="12">
      <c r="A71" t="s">
        <v>541</v>
      </c>
      <c r="B71" s="175">
        <v>38626</v>
      </c>
      <c r="C71" s="268">
        <v>251419</v>
      </c>
      <c r="D71" s="268">
        <v>246213</v>
      </c>
    </row>
    <row r="72" spans="1:4" ht="12">
      <c r="A72" t="s">
        <v>542</v>
      </c>
      <c r="B72" s="175">
        <v>38657</v>
      </c>
      <c r="C72" s="268">
        <v>243056</v>
      </c>
      <c r="D72" s="268">
        <v>250539</v>
      </c>
    </row>
    <row r="73" spans="1:4" ht="12">
      <c r="A73" t="s">
        <v>543</v>
      </c>
      <c r="B73" s="175">
        <v>38687</v>
      </c>
      <c r="C73" s="268">
        <v>245787</v>
      </c>
      <c r="D73" s="268">
        <v>250443</v>
      </c>
    </row>
    <row r="74" spans="1:4" ht="12">
      <c r="A74" t="s">
        <v>528</v>
      </c>
      <c r="B74" s="175">
        <v>38718</v>
      </c>
      <c r="C74" s="268">
        <v>233282</v>
      </c>
      <c r="D74" s="268">
        <v>255402</v>
      </c>
    </row>
    <row r="75" spans="1:4" ht="12">
      <c r="A75" t="s">
        <v>529</v>
      </c>
      <c r="B75" s="175">
        <v>38749</v>
      </c>
      <c r="C75" s="268">
        <v>220711</v>
      </c>
      <c r="D75" s="268">
        <v>250819</v>
      </c>
    </row>
    <row r="76" spans="1:4" ht="12">
      <c r="A76" t="s">
        <v>530</v>
      </c>
      <c r="B76" s="175">
        <v>38777</v>
      </c>
      <c r="C76" s="268">
        <v>256623</v>
      </c>
      <c r="D76" s="268">
        <v>250727</v>
      </c>
    </row>
    <row r="77" spans="1:4" ht="12">
      <c r="A77" t="s">
        <v>532</v>
      </c>
      <c r="B77" s="175">
        <v>38808</v>
      </c>
      <c r="C77" s="268">
        <v>250644</v>
      </c>
      <c r="D77" s="268">
        <v>250760</v>
      </c>
    </row>
    <row r="78" spans="1:4" ht="12">
      <c r="A78" t="s">
        <v>533</v>
      </c>
      <c r="B78" s="175">
        <v>38838</v>
      </c>
      <c r="C78" s="268">
        <v>263370</v>
      </c>
      <c r="D78" s="268">
        <v>250034</v>
      </c>
    </row>
    <row r="79" spans="1:4" ht="12">
      <c r="A79" t="s">
        <v>534</v>
      </c>
      <c r="B79" s="175">
        <v>38869</v>
      </c>
      <c r="C79" s="268">
        <v>263782</v>
      </c>
      <c r="D79" s="268">
        <v>250292</v>
      </c>
    </row>
    <row r="80" spans="1:4" ht="12">
      <c r="A80" t="s">
        <v>537</v>
      </c>
      <c r="B80" s="175">
        <v>38899</v>
      </c>
      <c r="C80" s="268">
        <v>263421</v>
      </c>
      <c r="D80" s="268">
        <v>249335</v>
      </c>
    </row>
    <row r="81" spans="1:4" ht="12">
      <c r="A81" t="s">
        <v>538</v>
      </c>
      <c r="B81" s="175">
        <v>38930</v>
      </c>
      <c r="C81" s="268">
        <v>265206</v>
      </c>
      <c r="D81" s="268">
        <v>249211</v>
      </c>
    </row>
    <row r="82" spans="1:4" ht="12">
      <c r="A82" t="s">
        <v>539</v>
      </c>
      <c r="B82" s="175">
        <v>38961</v>
      </c>
      <c r="C82" s="268">
        <v>245605</v>
      </c>
      <c r="D82" s="268">
        <v>250548</v>
      </c>
    </row>
    <row r="83" spans="1:4" ht="12">
      <c r="A83" t="s">
        <v>541</v>
      </c>
      <c r="B83" s="175">
        <v>38991</v>
      </c>
      <c r="C83" s="268">
        <v>257939</v>
      </c>
      <c r="D83" s="268">
        <v>251679</v>
      </c>
    </row>
    <row r="84" spans="1:4" ht="12">
      <c r="A84" t="s">
        <v>542</v>
      </c>
      <c r="B84" s="175">
        <v>39022</v>
      </c>
      <c r="C84" s="268">
        <v>245346</v>
      </c>
      <c r="D84" s="268">
        <v>252535</v>
      </c>
    </row>
    <row r="85" spans="1:4" ht="12">
      <c r="A85" t="s">
        <v>543</v>
      </c>
      <c r="B85" s="175">
        <v>39052</v>
      </c>
      <c r="C85" s="268">
        <v>248187</v>
      </c>
      <c r="D85" s="268">
        <v>254205</v>
      </c>
    </row>
    <row r="86" spans="1:4" ht="12">
      <c r="A86" t="s">
        <v>528</v>
      </c>
      <c r="B86" s="175">
        <v>39083</v>
      </c>
      <c r="C86" s="268">
        <v>233621</v>
      </c>
      <c r="D86" s="268">
        <v>254070</v>
      </c>
    </row>
    <row r="87" spans="1:4" ht="12">
      <c r="A87" t="s">
        <v>529</v>
      </c>
      <c r="B87" s="175">
        <v>39114</v>
      </c>
      <c r="C87" s="268">
        <v>219232</v>
      </c>
      <c r="D87" s="268">
        <v>249440</v>
      </c>
    </row>
    <row r="88" spans="1:4" ht="12">
      <c r="A88" t="s">
        <v>530</v>
      </c>
      <c r="B88" s="175">
        <v>39142</v>
      </c>
      <c r="C88" s="268">
        <v>259638</v>
      </c>
      <c r="D88" s="268">
        <v>254398</v>
      </c>
    </row>
    <row r="89" spans="1:4" ht="12">
      <c r="A89" t="s">
        <v>532</v>
      </c>
      <c r="B89" s="175">
        <v>39173</v>
      </c>
      <c r="C89" s="268">
        <v>252595</v>
      </c>
      <c r="D89" s="268">
        <v>251630</v>
      </c>
    </row>
    <row r="90" spans="1:4" ht="12">
      <c r="A90" t="s">
        <v>533</v>
      </c>
      <c r="B90" s="175">
        <v>39203</v>
      </c>
      <c r="C90" s="268">
        <v>267574</v>
      </c>
      <c r="D90" s="268">
        <v>253876</v>
      </c>
    </row>
    <row r="91" spans="1:4" ht="12">
      <c r="A91" t="s">
        <v>534</v>
      </c>
      <c r="B91" s="175">
        <v>39234</v>
      </c>
      <c r="C91" s="268">
        <v>265374</v>
      </c>
      <c r="D91" s="268">
        <v>253220</v>
      </c>
    </row>
    <row r="92" spans="1:4" ht="12">
      <c r="A92" t="s">
        <v>537</v>
      </c>
      <c r="B92" s="175">
        <v>39264</v>
      </c>
      <c r="C92" s="268">
        <v>267106</v>
      </c>
      <c r="D92" s="268">
        <v>252612</v>
      </c>
    </row>
    <row r="93" spans="1:4" ht="12">
      <c r="A93" t="s">
        <v>538</v>
      </c>
      <c r="B93" s="175">
        <v>39295</v>
      </c>
      <c r="C93" s="268">
        <v>271225</v>
      </c>
      <c r="D93" s="268">
        <v>253987</v>
      </c>
    </row>
    <row r="94" spans="1:4" ht="12">
      <c r="A94" t="s">
        <v>539</v>
      </c>
      <c r="B94" s="175">
        <v>39326</v>
      </c>
      <c r="C94" s="268">
        <v>245965</v>
      </c>
      <c r="D94" s="268">
        <v>253435</v>
      </c>
    </row>
    <row r="95" spans="1:4" ht="12">
      <c r="A95" t="s">
        <v>541</v>
      </c>
      <c r="B95" s="175">
        <v>39356</v>
      </c>
      <c r="C95" s="268">
        <v>261423</v>
      </c>
      <c r="D95" s="268">
        <v>253807</v>
      </c>
    </row>
    <row r="96" spans="1:4" ht="12">
      <c r="A96" t="s">
        <v>542</v>
      </c>
      <c r="B96" s="175">
        <v>39387</v>
      </c>
      <c r="C96" s="268">
        <v>245787</v>
      </c>
      <c r="D96" s="268">
        <v>251954</v>
      </c>
    </row>
    <row r="97" spans="1:4" ht="12">
      <c r="A97" t="s">
        <v>543</v>
      </c>
      <c r="B97" s="175">
        <v>39417</v>
      </c>
      <c r="C97" s="268">
        <v>240281</v>
      </c>
      <c r="D97" s="268">
        <v>247736</v>
      </c>
    </row>
    <row r="98" spans="1:4" ht="12">
      <c r="A98" t="s">
        <v>528</v>
      </c>
      <c r="B98" s="175">
        <v>39448</v>
      </c>
      <c r="C98" s="268">
        <v>232920</v>
      </c>
      <c r="D98" s="268">
        <v>252645</v>
      </c>
    </row>
    <row r="99" spans="1:4" ht="12">
      <c r="A99" t="s">
        <v>529</v>
      </c>
      <c r="B99" s="175">
        <v>39479</v>
      </c>
      <c r="C99" s="268">
        <v>221336</v>
      </c>
      <c r="D99" s="268">
        <v>250607</v>
      </c>
    </row>
    <row r="100" spans="1:4" ht="12">
      <c r="A100" t="s">
        <v>530</v>
      </c>
      <c r="B100" s="175">
        <v>39508</v>
      </c>
      <c r="C100" s="268">
        <v>252343</v>
      </c>
      <c r="D100" s="268">
        <v>249492</v>
      </c>
    </row>
    <row r="101" spans="1:4" ht="12">
      <c r="A101" t="s">
        <v>532</v>
      </c>
      <c r="B101" s="175">
        <v>39539</v>
      </c>
      <c r="C101" s="268">
        <v>252088</v>
      </c>
      <c r="D101" s="268">
        <v>249050</v>
      </c>
    </row>
    <row r="102" spans="1:4" ht="12">
      <c r="A102" t="s">
        <v>533</v>
      </c>
      <c r="B102" s="175">
        <v>39569</v>
      </c>
      <c r="C102" s="268">
        <v>261466</v>
      </c>
      <c r="D102" s="268">
        <v>248304</v>
      </c>
    </row>
    <row r="103" spans="1:4" ht="12">
      <c r="A103" t="s">
        <v>534</v>
      </c>
      <c r="B103" s="175">
        <v>39600</v>
      </c>
      <c r="C103" s="268">
        <v>257484</v>
      </c>
      <c r="D103" s="268">
        <v>246934</v>
      </c>
    </row>
    <row r="104" spans="1:4" ht="12">
      <c r="A104" t="s">
        <v>537</v>
      </c>
      <c r="B104" s="175">
        <v>39630</v>
      </c>
      <c r="C104" s="268">
        <v>261600</v>
      </c>
      <c r="D104" s="268">
        <v>245444</v>
      </c>
    </row>
    <row r="105" spans="1:4" ht="12">
      <c r="A105" t="s">
        <v>538</v>
      </c>
      <c r="B105" s="175">
        <v>39661</v>
      </c>
      <c r="C105" s="268">
        <v>260609</v>
      </c>
      <c r="D105" s="268">
        <v>245084</v>
      </c>
    </row>
    <row r="106" spans="1:4" ht="12">
      <c r="A106" t="s">
        <v>539</v>
      </c>
      <c r="B106" s="175">
        <v>39692</v>
      </c>
      <c r="C106" s="268">
        <v>239607</v>
      </c>
      <c r="D106" s="268">
        <v>245908</v>
      </c>
    </row>
    <row r="107" spans="1:4" ht="12">
      <c r="A107" t="s">
        <v>541</v>
      </c>
      <c r="B107" s="175">
        <v>39722</v>
      </c>
      <c r="C107" s="268">
        <v>255848</v>
      </c>
      <c r="D107" s="268">
        <v>246536</v>
      </c>
    </row>
    <row r="108" spans="1:4" ht="12">
      <c r="A108" t="s">
        <v>542</v>
      </c>
      <c r="B108" s="175">
        <v>39753</v>
      </c>
      <c r="C108" s="268">
        <v>236465</v>
      </c>
      <c r="D108" s="268">
        <v>246632</v>
      </c>
    </row>
    <row r="109" spans="1:4" ht="12">
      <c r="A109" t="s">
        <v>543</v>
      </c>
      <c r="B109" s="175">
        <v>39783</v>
      </c>
      <c r="C109" s="268">
        <v>241742</v>
      </c>
      <c r="D109" s="268">
        <v>246450</v>
      </c>
    </row>
    <row r="110" spans="1:4" ht="12">
      <c r="A110" t="s">
        <v>528</v>
      </c>
      <c r="B110" s="175">
        <v>39814</v>
      </c>
      <c r="C110" s="268">
        <v>225529</v>
      </c>
      <c r="D110" s="268">
        <v>245347</v>
      </c>
    </row>
    <row r="111" spans="1:4" ht="12">
      <c r="A111" t="s">
        <v>529</v>
      </c>
      <c r="B111" s="175">
        <v>39845</v>
      </c>
      <c r="C111" s="268">
        <v>217643</v>
      </c>
      <c r="D111" s="268">
        <v>248558</v>
      </c>
    </row>
    <row r="112" spans="1:4" ht="12">
      <c r="A112" t="s">
        <v>530</v>
      </c>
      <c r="B112" s="175">
        <v>39873</v>
      </c>
      <c r="C112" s="268">
        <v>249741</v>
      </c>
      <c r="D112" s="268">
        <v>245457</v>
      </c>
    </row>
    <row r="113" spans="1:4" ht="12">
      <c r="A113" t="s">
        <v>532</v>
      </c>
      <c r="B113" s="175">
        <v>39904</v>
      </c>
      <c r="C113" s="268">
        <v>251374</v>
      </c>
      <c r="D113" s="268">
        <v>247706</v>
      </c>
    </row>
    <row r="114" spans="1:4" ht="12">
      <c r="A114" t="s">
        <v>533</v>
      </c>
      <c r="B114" s="175">
        <v>39934</v>
      </c>
      <c r="C114" s="268">
        <v>258276</v>
      </c>
      <c r="D114" s="268">
        <v>246906</v>
      </c>
    </row>
    <row r="115" spans="1:4" ht="12">
      <c r="A115" t="s">
        <v>534</v>
      </c>
      <c r="B115" s="175">
        <v>39965</v>
      </c>
      <c r="C115" s="268">
        <v>258395</v>
      </c>
      <c r="D115" s="268">
        <v>246684</v>
      </c>
    </row>
    <row r="116" spans="1:4" ht="12">
      <c r="A116" t="s">
        <v>537</v>
      </c>
      <c r="B116" s="175">
        <v>39995</v>
      </c>
      <c r="C116" s="268">
        <v>264472</v>
      </c>
      <c r="D116" s="268">
        <v>247313</v>
      </c>
    </row>
    <row r="117" spans="1:4" ht="12">
      <c r="A117" t="s">
        <v>538</v>
      </c>
      <c r="B117" s="175">
        <v>40026</v>
      </c>
      <c r="C117" s="268">
        <v>260297</v>
      </c>
      <c r="D117" s="268">
        <v>247139</v>
      </c>
    </row>
    <row r="118" spans="1:4" ht="12">
      <c r="A118" t="s">
        <v>539</v>
      </c>
      <c r="B118" s="175">
        <v>40057</v>
      </c>
      <c r="C118" s="268">
        <v>241970</v>
      </c>
      <c r="D118" s="268">
        <v>246513</v>
      </c>
    </row>
    <row r="119" spans="1:4" ht="12">
      <c r="A119" t="s">
        <v>541</v>
      </c>
      <c r="B119" s="175">
        <v>40087</v>
      </c>
      <c r="C119" s="268">
        <v>252209</v>
      </c>
      <c r="D119" s="268">
        <v>244016</v>
      </c>
    </row>
    <row r="120" spans="1:4" ht="12">
      <c r="A120" t="s">
        <v>542</v>
      </c>
      <c r="B120" s="175">
        <v>40118</v>
      </c>
      <c r="C120" s="268">
        <v>237264</v>
      </c>
      <c r="D120" s="268">
        <v>246393</v>
      </c>
    </row>
    <row r="121" spans="1:4" ht="12">
      <c r="A121" t="s">
        <v>543</v>
      </c>
      <c r="B121" s="175">
        <v>40148</v>
      </c>
      <c r="C121" s="268">
        <v>239593</v>
      </c>
      <c r="D121" s="268">
        <v>244305</v>
      </c>
    </row>
    <row r="122" spans="1:4" ht="12">
      <c r="A122" t="s">
        <v>528</v>
      </c>
      <c r="B122" s="175">
        <v>40179</v>
      </c>
      <c r="C122" s="268">
        <v>220839</v>
      </c>
      <c r="D122" s="268">
        <v>242138</v>
      </c>
    </row>
    <row r="123" spans="1:4" ht="12">
      <c r="A123" t="s">
        <v>529</v>
      </c>
      <c r="B123" s="175">
        <v>40210</v>
      </c>
      <c r="C123" s="268">
        <v>210635</v>
      </c>
      <c r="D123" s="268">
        <v>241957</v>
      </c>
    </row>
    <row r="124" spans="1:4" ht="12">
      <c r="A124" t="s">
        <v>530</v>
      </c>
      <c r="B124" s="175">
        <v>40238</v>
      </c>
      <c r="C124" s="268">
        <v>254238</v>
      </c>
      <c r="D124" s="268">
        <v>248385</v>
      </c>
    </row>
    <row r="125" spans="1:4" ht="12">
      <c r="A125" t="s">
        <v>532</v>
      </c>
      <c r="B125" s="175">
        <v>40269</v>
      </c>
      <c r="C125" s="268">
        <v>253936</v>
      </c>
      <c r="D125" s="268">
        <v>249108</v>
      </c>
    </row>
    <row r="126" spans="1:4" ht="12">
      <c r="A126" t="s">
        <v>533</v>
      </c>
      <c r="B126" s="175">
        <v>40299</v>
      </c>
      <c r="C126" s="268">
        <v>256927</v>
      </c>
      <c r="D126" s="268">
        <v>247313</v>
      </c>
    </row>
    <row r="127" spans="1:4" ht="12">
      <c r="A127" t="s">
        <v>534</v>
      </c>
      <c r="B127" s="175">
        <v>40330</v>
      </c>
      <c r="C127" s="268">
        <v>260083</v>
      </c>
      <c r="D127" s="268">
        <v>247645</v>
      </c>
    </row>
    <row r="128" spans="1:4" ht="12">
      <c r="A128" t="s">
        <v>537</v>
      </c>
      <c r="B128" s="175">
        <v>40360</v>
      </c>
      <c r="C128" s="268">
        <v>265315</v>
      </c>
      <c r="D128" s="268">
        <v>249215</v>
      </c>
    </row>
    <row r="129" spans="1:4" ht="12">
      <c r="A129" t="s">
        <v>538</v>
      </c>
      <c r="B129" s="175">
        <v>40391</v>
      </c>
      <c r="C129" s="268">
        <v>263837</v>
      </c>
      <c r="D129" s="268">
        <v>249383</v>
      </c>
    </row>
    <row r="130" spans="1:4" ht="12">
      <c r="A130" t="s">
        <v>539</v>
      </c>
      <c r="B130" s="175">
        <v>40422</v>
      </c>
      <c r="C130" s="268">
        <v>244682</v>
      </c>
      <c r="D130" s="268">
        <v>248985</v>
      </c>
    </row>
    <row r="131" spans="1:4" ht="12">
      <c r="A131" t="s">
        <v>541</v>
      </c>
      <c r="B131" s="175">
        <v>40452</v>
      </c>
      <c r="C131" s="268">
        <v>256395</v>
      </c>
      <c r="D131" s="268">
        <v>249571</v>
      </c>
    </row>
    <row r="132" spans="1:4" ht="12">
      <c r="A132" t="s">
        <v>542</v>
      </c>
      <c r="B132" s="175">
        <v>40483</v>
      </c>
      <c r="C132" s="268">
        <v>239579</v>
      </c>
      <c r="D132" s="268">
        <v>247725</v>
      </c>
    </row>
    <row r="133" spans="1:4" ht="12">
      <c r="A133" t="s">
        <v>543</v>
      </c>
      <c r="B133" s="175">
        <v>40513</v>
      </c>
      <c r="C133" s="268">
        <v>240800</v>
      </c>
      <c r="D133" s="268">
        <v>244459</v>
      </c>
    </row>
    <row r="134" spans="1:4" ht="12">
      <c r="A134" t="s">
        <v>528</v>
      </c>
      <c r="B134" s="175">
        <v>40544</v>
      </c>
      <c r="C134" s="268">
        <v>223790</v>
      </c>
      <c r="D134" s="268">
        <v>246673</v>
      </c>
    </row>
    <row r="135" spans="1:4" ht="12">
      <c r="A135" t="s">
        <v>529</v>
      </c>
      <c r="B135" s="175">
        <v>40575</v>
      </c>
      <c r="C135" s="268">
        <v>213463</v>
      </c>
      <c r="D135" s="268">
        <v>245423</v>
      </c>
    </row>
    <row r="136" spans="1:4" ht="12">
      <c r="A136" t="s">
        <v>530</v>
      </c>
      <c r="B136" s="175">
        <v>40603</v>
      </c>
      <c r="C136" s="268">
        <v>253124</v>
      </c>
      <c r="D136" s="268">
        <v>246550</v>
      </c>
    </row>
    <row r="137" spans="1:4" ht="12">
      <c r="A137" t="s">
        <v>532</v>
      </c>
      <c r="B137" s="175">
        <v>40634</v>
      </c>
      <c r="C137" s="268">
        <v>249578</v>
      </c>
      <c r="D137" s="268">
        <v>245727</v>
      </c>
    </row>
    <row r="138" spans="1:4" ht="12">
      <c r="A138" t="s">
        <v>533</v>
      </c>
      <c r="B138" s="175">
        <v>40664</v>
      </c>
      <c r="C138" s="268">
        <v>254083</v>
      </c>
      <c r="D138" s="268">
        <v>243450</v>
      </c>
    </row>
    <row r="139" spans="1:4" ht="12">
      <c r="A139" t="s">
        <v>534</v>
      </c>
      <c r="B139" s="175">
        <v>40695</v>
      </c>
      <c r="C139" s="268">
        <v>258350</v>
      </c>
      <c r="D139" s="268">
        <v>245521</v>
      </c>
    </row>
    <row r="140" spans="1:4" ht="12">
      <c r="A140" t="s">
        <v>537</v>
      </c>
      <c r="B140" s="175">
        <v>40725</v>
      </c>
      <c r="C140" s="268">
        <v>260175</v>
      </c>
      <c r="D140" s="268">
        <v>245269</v>
      </c>
    </row>
    <row r="141" spans="1:4" ht="12">
      <c r="A141" t="s">
        <v>538</v>
      </c>
      <c r="B141" s="175">
        <v>40756</v>
      </c>
      <c r="C141" s="268">
        <v>260526</v>
      </c>
      <c r="D141" s="268">
        <v>244577</v>
      </c>
    </row>
    <row r="142" spans="1:4" ht="12">
      <c r="A142" t="s">
        <v>539</v>
      </c>
      <c r="B142" s="175">
        <v>40787</v>
      </c>
      <c r="C142" s="268">
        <v>242062</v>
      </c>
      <c r="D142" s="268">
        <v>245455</v>
      </c>
    </row>
    <row r="143" spans="1:4" ht="12">
      <c r="A143" t="s">
        <v>541</v>
      </c>
      <c r="B143" s="175">
        <v>40817</v>
      </c>
      <c r="C143" s="268">
        <v>251906</v>
      </c>
      <c r="D143" s="268">
        <v>246314</v>
      </c>
    </row>
    <row r="144" spans="1:4" ht="12">
      <c r="A144" t="s">
        <v>542</v>
      </c>
      <c r="B144" s="175">
        <v>40848</v>
      </c>
      <c r="C144" s="268">
        <v>238535</v>
      </c>
      <c r="D144" s="268">
        <v>246403</v>
      </c>
    </row>
    <row r="145" spans="1:4" ht="12">
      <c r="A145" t="s">
        <v>543</v>
      </c>
      <c r="B145" s="175">
        <v>40878</v>
      </c>
      <c r="C145" s="268">
        <v>244810</v>
      </c>
      <c r="D145" s="268">
        <v>249437</v>
      </c>
    </row>
    <row r="146" spans="1:4" ht="12">
      <c r="A146" t="s">
        <v>528</v>
      </c>
      <c r="B146" s="175">
        <v>40909</v>
      </c>
      <c r="C146" s="268">
        <v>227527</v>
      </c>
      <c r="D146" s="268">
        <v>249548</v>
      </c>
    </row>
    <row r="147" spans="1:4" ht="12">
      <c r="A147" t="s">
        <v>529</v>
      </c>
      <c r="B147" s="175">
        <v>40940</v>
      </c>
      <c r="C147" s="268">
        <v>218196</v>
      </c>
      <c r="D147" s="268">
        <v>250845</v>
      </c>
    </row>
    <row r="148" spans="1:4" ht="12">
      <c r="A148" t="s">
        <v>530</v>
      </c>
      <c r="B148" s="175">
        <v>40969</v>
      </c>
      <c r="C148" s="268">
        <v>256166</v>
      </c>
      <c r="D148" s="268">
        <v>249830</v>
      </c>
    </row>
    <row r="149" spans="1:4" ht="12">
      <c r="A149" t="s">
        <v>532</v>
      </c>
      <c r="B149" s="175">
        <v>41000</v>
      </c>
      <c r="C149" s="268">
        <v>249394</v>
      </c>
      <c r="D149" s="268">
        <v>246898</v>
      </c>
    </row>
    <row r="150" spans="1:4" ht="12">
      <c r="A150" t="s">
        <v>533</v>
      </c>
      <c r="B150" s="175">
        <v>41030</v>
      </c>
      <c r="C150" s="268">
        <v>260774</v>
      </c>
      <c r="D150" s="268">
        <v>247951</v>
      </c>
    </row>
    <row r="151" spans="1:4" ht="12">
      <c r="A151" t="s">
        <v>534</v>
      </c>
      <c r="B151" s="175">
        <v>41061</v>
      </c>
      <c r="C151" s="268">
        <v>260376</v>
      </c>
      <c r="D151" s="268">
        <v>247655</v>
      </c>
    </row>
    <row r="152" spans="1:4" ht="12">
      <c r="A152" t="s">
        <v>537</v>
      </c>
      <c r="B152" s="175">
        <v>41091</v>
      </c>
      <c r="C152" s="268">
        <v>260244</v>
      </c>
      <c r="D152" s="268">
        <v>245462</v>
      </c>
    </row>
    <row r="153" spans="1:4" ht="12">
      <c r="A153" t="s">
        <v>538</v>
      </c>
      <c r="B153" s="175">
        <v>41122</v>
      </c>
      <c r="C153" s="268">
        <v>264379</v>
      </c>
      <c r="D153" s="268">
        <v>246299</v>
      </c>
    </row>
    <row r="154" spans="1:4" ht="12">
      <c r="A154" t="s">
        <v>539</v>
      </c>
      <c r="B154" s="175">
        <v>41153</v>
      </c>
      <c r="C154" s="268">
        <v>238867</v>
      </c>
      <c r="D154" s="268">
        <v>246016</v>
      </c>
    </row>
    <row r="155" spans="1:4" ht="12">
      <c r="A155" t="s">
        <v>541</v>
      </c>
      <c r="B155" s="175">
        <v>41183</v>
      </c>
      <c r="C155" s="268">
        <v>253574</v>
      </c>
      <c r="D155" s="268">
        <v>245342</v>
      </c>
    </row>
    <row r="156" spans="1:4" ht="12">
      <c r="A156" t="s">
        <v>542</v>
      </c>
      <c r="B156" s="175">
        <v>41214</v>
      </c>
      <c r="C156" s="268">
        <v>240361</v>
      </c>
      <c r="D156" s="268">
        <v>247573</v>
      </c>
    </row>
    <row r="157" spans="1:4" ht="12">
      <c r="A157" t="s">
        <v>543</v>
      </c>
      <c r="B157" s="175">
        <v>41244</v>
      </c>
      <c r="C157" s="268">
        <v>238709</v>
      </c>
      <c r="D157" s="268">
        <v>245645</v>
      </c>
    </row>
    <row r="158" spans="1:4" ht="12">
      <c r="A158" t="s">
        <v>528</v>
      </c>
      <c r="B158" s="175">
        <v>41275</v>
      </c>
      <c r="C158" s="268">
        <v>229419</v>
      </c>
      <c r="D158" s="268">
        <v>249667</v>
      </c>
    </row>
    <row r="159" spans="1:4" ht="12">
      <c r="A159" t="s">
        <v>529</v>
      </c>
      <c r="B159" s="175">
        <v>41306</v>
      </c>
      <c r="C159" s="268">
        <v>215803</v>
      </c>
      <c r="D159" s="268">
        <v>250087</v>
      </c>
    </row>
    <row r="160" spans="1:4" ht="12">
      <c r="A160" t="s">
        <v>530</v>
      </c>
      <c r="B160" s="175">
        <v>41334</v>
      </c>
      <c r="C160" s="268">
        <v>253026</v>
      </c>
      <c r="D160" s="268">
        <v>248549</v>
      </c>
    </row>
    <row r="161" spans="1:4" ht="12">
      <c r="A161" t="s">
        <v>532</v>
      </c>
      <c r="B161" s="175">
        <v>41365</v>
      </c>
      <c r="C161" s="268">
        <v>252064</v>
      </c>
      <c r="D161" s="268">
        <v>248123</v>
      </c>
    </row>
    <row r="162" spans="1:4" ht="12">
      <c r="A162" t="s">
        <v>533</v>
      </c>
      <c r="B162" s="175">
        <v>41395</v>
      </c>
      <c r="C162" s="268">
        <v>263406</v>
      </c>
      <c r="D162" s="268">
        <v>248885</v>
      </c>
    </row>
    <row r="163" spans="1:4" ht="12">
      <c r="A163" t="s">
        <v>534</v>
      </c>
      <c r="B163" s="175">
        <v>41426</v>
      </c>
      <c r="C163" s="268">
        <v>259980</v>
      </c>
      <c r="D163" s="268">
        <v>249392</v>
      </c>
    </row>
    <row r="164" spans="1:4" ht="12">
      <c r="A164" t="s">
        <v>537</v>
      </c>
      <c r="B164" s="175">
        <v>41456</v>
      </c>
      <c r="C164" s="268">
        <v>263946</v>
      </c>
      <c r="D164" s="268">
        <v>247294</v>
      </c>
    </row>
    <row r="165" spans="1:4" ht="12">
      <c r="A165" t="s">
        <v>538</v>
      </c>
      <c r="B165" s="175">
        <v>41487</v>
      </c>
      <c r="C165" s="268">
        <v>268061</v>
      </c>
      <c r="D165" s="268">
        <v>250939</v>
      </c>
    </row>
    <row r="166" spans="1:4" ht="12">
      <c r="A166" t="s">
        <v>539</v>
      </c>
      <c r="B166" s="175">
        <v>41518</v>
      </c>
      <c r="C166" s="268">
        <v>242536</v>
      </c>
      <c r="D166" s="268">
        <v>249264</v>
      </c>
    </row>
    <row r="167" spans="1:4" ht="12">
      <c r="A167" t="s">
        <v>541</v>
      </c>
      <c r="B167" s="175">
        <v>41548</v>
      </c>
      <c r="C167" s="268">
        <v>258748</v>
      </c>
      <c r="D167" s="268">
        <v>249463</v>
      </c>
    </row>
    <row r="168" spans="1:4" ht="12">
      <c r="A168" t="s">
        <v>542</v>
      </c>
      <c r="B168" s="175">
        <v>41579</v>
      </c>
      <c r="C168" s="268">
        <v>240055</v>
      </c>
      <c r="D168" s="268">
        <v>249936</v>
      </c>
    </row>
    <row r="169" spans="1:4" ht="12">
      <c r="A169" t="s">
        <v>543</v>
      </c>
      <c r="B169" s="175">
        <v>41609</v>
      </c>
      <c r="C169" s="268">
        <v>241237</v>
      </c>
      <c r="D169" s="268">
        <v>245481</v>
      </c>
    </row>
    <row r="170" spans="1:4" ht="12">
      <c r="A170" t="s">
        <v>528</v>
      </c>
      <c r="B170" s="175">
        <v>41640</v>
      </c>
      <c r="C170" s="268">
        <v>226413</v>
      </c>
      <c r="D170" s="268">
        <v>245816</v>
      </c>
    </row>
    <row r="171" spans="1:4" ht="12">
      <c r="A171" t="s">
        <v>529</v>
      </c>
      <c r="B171" s="175">
        <v>41671</v>
      </c>
      <c r="C171" s="268">
        <v>213949</v>
      </c>
      <c r="D171" s="268">
        <v>249715</v>
      </c>
    </row>
    <row r="172" spans="1:4" ht="12">
      <c r="A172" t="s">
        <v>530</v>
      </c>
      <c r="B172" s="175">
        <v>41699</v>
      </c>
      <c r="C172" s="268">
        <v>253424</v>
      </c>
      <c r="D172" s="268">
        <v>251374</v>
      </c>
    </row>
    <row r="173" spans="1:4" ht="12">
      <c r="A173" t="s">
        <v>532</v>
      </c>
      <c r="B173" s="175">
        <v>41730</v>
      </c>
      <c r="C173" s="268">
        <v>256736</v>
      </c>
      <c r="D173" s="268">
        <v>251658</v>
      </c>
    </row>
    <row r="174" spans="1:4" ht="12">
      <c r="A174" t="s">
        <v>533</v>
      </c>
      <c r="B174" s="175">
        <v>41760</v>
      </c>
      <c r="C174" s="268">
        <v>266237</v>
      </c>
      <c r="D174" s="268">
        <v>252292</v>
      </c>
    </row>
    <row r="175" spans="1:4" ht="12">
      <c r="A175" t="s">
        <v>534</v>
      </c>
      <c r="B175" s="175">
        <v>41791</v>
      </c>
      <c r="C175" s="268">
        <v>263459</v>
      </c>
      <c r="D175" s="268">
        <v>252307</v>
      </c>
    </row>
    <row r="176" spans="1:4" ht="12">
      <c r="A176" t="s">
        <v>537</v>
      </c>
      <c r="B176" s="175">
        <v>41821</v>
      </c>
      <c r="C176" s="268">
        <v>270053</v>
      </c>
      <c r="D176" s="268">
        <v>251918</v>
      </c>
    </row>
    <row r="177" spans="1:4" ht="12">
      <c r="A177" t="s">
        <v>538</v>
      </c>
      <c r="B177" s="175">
        <v>41852</v>
      </c>
      <c r="C177" s="268">
        <v>268831</v>
      </c>
      <c r="D177" s="268">
        <v>252916</v>
      </c>
    </row>
    <row r="178" spans="1:4" ht="12">
      <c r="A178" t="s">
        <v>539</v>
      </c>
      <c r="B178" s="175">
        <v>41883</v>
      </c>
      <c r="C178" s="268">
        <v>247688</v>
      </c>
      <c r="D178" s="268">
        <v>253391</v>
      </c>
    </row>
    <row r="179" spans="1:4" ht="12">
      <c r="A179" t="s">
        <v>541</v>
      </c>
      <c r="B179" s="175">
        <v>41913</v>
      </c>
      <c r="C179" s="268">
        <v>265144</v>
      </c>
      <c r="D179" s="268">
        <v>254269</v>
      </c>
    </row>
    <row r="180" spans="1:4" ht="12">
      <c r="A180" t="s">
        <v>542</v>
      </c>
      <c r="B180" s="175">
        <v>41944</v>
      </c>
      <c r="C180" s="268">
        <v>241451</v>
      </c>
      <c r="D180" s="268">
        <v>253469</v>
      </c>
    </row>
    <row r="181" spans="1:4" ht="12">
      <c r="A181" t="s">
        <v>543</v>
      </c>
      <c r="B181" s="175">
        <v>41974</v>
      </c>
      <c r="C181" s="268">
        <v>252271</v>
      </c>
      <c r="D181" s="268">
        <v>254873</v>
      </c>
    </row>
    <row r="182" spans="1:4" ht="12">
      <c r="A182" t="s">
        <v>528</v>
      </c>
      <c r="B182" s="175">
        <v>42005</v>
      </c>
      <c r="C182" s="268">
        <v>233498</v>
      </c>
      <c r="D182" s="268">
        <v>254511</v>
      </c>
    </row>
    <row r="183" spans="1:4" ht="12">
      <c r="A183" t="s">
        <v>529</v>
      </c>
      <c r="B183" s="175">
        <v>42036</v>
      </c>
      <c r="C183" s="268">
        <v>217220</v>
      </c>
      <c r="D183" s="268">
        <v>254568</v>
      </c>
    </row>
    <row r="184" spans="1:4" ht="12">
      <c r="A184" t="s">
        <v>530</v>
      </c>
      <c r="B184" s="175">
        <v>42064</v>
      </c>
      <c r="C184" s="268">
        <v>258017</v>
      </c>
      <c r="D184" s="268">
        <v>255997</v>
      </c>
    </row>
    <row r="185" spans="1:4" ht="12">
      <c r="A185" t="s">
        <v>532</v>
      </c>
      <c r="B185" s="175">
        <v>42095</v>
      </c>
      <c r="C185" s="268">
        <v>262817</v>
      </c>
      <c r="D185" s="268">
        <v>256826</v>
      </c>
    </row>
    <row r="186" spans="1:4" ht="12">
      <c r="A186" t="s">
        <v>533</v>
      </c>
      <c r="B186" s="175">
        <v>42125</v>
      </c>
      <c r="C186" s="268">
        <v>270839</v>
      </c>
      <c r="D186" s="268">
        <v>257769</v>
      </c>
    </row>
    <row r="187" spans="1:4" ht="12">
      <c r="A187" t="s">
        <v>534</v>
      </c>
      <c r="B187" s="175">
        <v>42156</v>
      </c>
      <c r="C187" s="268">
        <v>270574</v>
      </c>
      <c r="D187" s="268">
        <v>258479</v>
      </c>
    </row>
    <row r="188" spans="1:4" ht="12">
      <c r="A188" t="s">
        <v>537</v>
      </c>
      <c r="B188" s="175">
        <v>42186</v>
      </c>
      <c r="C188" s="268">
        <v>278372</v>
      </c>
      <c r="D188" s="268">
        <v>258028</v>
      </c>
    </row>
    <row r="189" spans="1:4" ht="12">
      <c r="A189" t="s">
        <v>538</v>
      </c>
      <c r="B189" s="175">
        <v>42217</v>
      </c>
      <c r="C189" s="268">
        <v>272209</v>
      </c>
      <c r="D189" s="268">
        <v>259355</v>
      </c>
    </row>
    <row r="190" spans="1:4" ht="12">
      <c r="A190" t="s">
        <v>539</v>
      </c>
      <c r="B190" s="175">
        <v>42248</v>
      </c>
      <c r="C190" s="268">
        <v>255090</v>
      </c>
      <c r="D190" s="268">
        <v>258654</v>
      </c>
    </row>
    <row r="191" spans="1:4" ht="12">
      <c r="A191" t="s">
        <v>541</v>
      </c>
      <c r="B191" s="175">
        <v>42278</v>
      </c>
      <c r="C191" s="268">
        <v>268469</v>
      </c>
      <c r="D191" s="268">
        <v>258143</v>
      </c>
    </row>
    <row r="192" spans="1:4" ht="12">
      <c r="A192" t="s">
        <v>542</v>
      </c>
      <c r="B192" s="175">
        <v>42309</v>
      </c>
      <c r="C192" s="268">
        <v>248843</v>
      </c>
      <c r="D192" s="268">
        <v>260221</v>
      </c>
    </row>
    <row r="193" spans="1:4" ht="12">
      <c r="A193" t="s">
        <v>543</v>
      </c>
      <c r="B193" s="175">
        <v>42339</v>
      </c>
      <c r="C193" s="268">
        <v>259424</v>
      </c>
      <c r="D193" s="268">
        <v>261037</v>
      </c>
    </row>
    <row r="194" spans="1:4" ht="12">
      <c r="A194" t="s">
        <v>528</v>
      </c>
      <c r="B194" s="175">
        <v>42370</v>
      </c>
      <c r="C194" s="268">
        <v>239679</v>
      </c>
      <c r="D194" s="268">
        <v>262511</v>
      </c>
    </row>
    <row r="195" spans="1:4" ht="12">
      <c r="A195" t="s">
        <v>529</v>
      </c>
      <c r="B195" s="175">
        <v>42401</v>
      </c>
      <c r="C195" s="268">
        <v>223011</v>
      </c>
      <c r="D195" s="268">
        <v>262077</v>
      </c>
    </row>
    <row r="196" spans="1:4" ht="12">
      <c r="A196" t="s">
        <v>530</v>
      </c>
      <c r="B196" s="175">
        <v>42430</v>
      </c>
      <c r="C196" s="268">
        <v>265147</v>
      </c>
      <c r="D196" s="268">
        <v>262210</v>
      </c>
    </row>
    <row r="197" spans="1:4" ht="12">
      <c r="A197" t="s">
        <v>532</v>
      </c>
      <c r="B197" s="175">
        <v>42461</v>
      </c>
      <c r="C197" s="268">
        <v>269653</v>
      </c>
      <c r="D197" s="268">
        <v>263120</v>
      </c>
    </row>
    <row r="198" spans="1:4" ht="12">
      <c r="A198" t="s">
        <v>533</v>
      </c>
      <c r="B198" s="175">
        <v>42491</v>
      </c>
      <c r="C198" s="268">
        <v>277972</v>
      </c>
      <c r="D198" s="268">
        <v>265306</v>
      </c>
    </row>
    <row r="199" spans="1:4" ht="12">
      <c r="A199" t="s">
        <v>534</v>
      </c>
      <c r="B199" s="175">
        <v>42522</v>
      </c>
      <c r="C199" s="268">
        <v>276991</v>
      </c>
      <c r="D199" s="268">
        <v>264427</v>
      </c>
    </row>
    <row r="200" spans="1:4" ht="12">
      <c r="A200" t="s">
        <v>537</v>
      </c>
      <c r="B200" s="175">
        <v>42552</v>
      </c>
      <c r="C200" s="268">
        <v>285160</v>
      </c>
      <c r="D200" s="268">
        <v>266158</v>
      </c>
    </row>
    <row r="201" spans="1:4" ht="12">
      <c r="A201" t="s">
        <v>538</v>
      </c>
      <c r="B201" s="175">
        <v>42583</v>
      </c>
      <c r="C201" s="268">
        <v>279213</v>
      </c>
      <c r="D201" s="268">
        <v>264665</v>
      </c>
    </row>
    <row r="202" spans="1:4" ht="12">
      <c r="A202" t="s">
        <v>539</v>
      </c>
      <c r="B202" s="175">
        <v>42614</v>
      </c>
      <c r="C202" s="268">
        <v>262039</v>
      </c>
      <c r="D202" s="268">
        <v>263772</v>
      </c>
    </row>
    <row r="203" spans="1:4" ht="12">
      <c r="A203" t="s">
        <v>541</v>
      </c>
      <c r="B203" s="175">
        <v>42644</v>
      </c>
      <c r="C203" s="268">
        <v>275610</v>
      </c>
      <c r="D203" s="268">
        <v>267600</v>
      </c>
    </row>
    <row r="204" spans="1:4" ht="12">
      <c r="A204" t="s">
        <v>542</v>
      </c>
      <c r="B204" s="175">
        <v>42675</v>
      </c>
      <c r="C204" s="268">
        <v>255154</v>
      </c>
      <c r="D204" s="268">
        <v>265366</v>
      </c>
    </row>
    <row r="205" spans="1:4" ht="12">
      <c r="A205" t="s">
        <v>543</v>
      </c>
      <c r="B205" s="175">
        <v>42705</v>
      </c>
      <c r="C205" s="268">
        <v>264778</v>
      </c>
      <c r="D205" s="268">
        <v>265531</v>
      </c>
    </row>
    <row r="206" spans="1:4" ht="12">
      <c r="A206" t="s">
        <v>528</v>
      </c>
      <c r="B206" s="175">
        <v>42736</v>
      </c>
      <c r="C206" s="268">
        <v>242600</v>
      </c>
      <c r="D206" s="268">
        <v>266248</v>
      </c>
    </row>
    <row r="207" spans="1:4" ht="12">
      <c r="A207" t="s">
        <v>529</v>
      </c>
      <c r="B207" s="175">
        <v>42767</v>
      </c>
      <c r="C207" s="268">
        <v>225644</v>
      </c>
      <c r="D207" s="268">
        <v>265635</v>
      </c>
    </row>
    <row r="208" spans="1:4" ht="12">
      <c r="A208" t="s">
        <v>530</v>
      </c>
      <c r="B208" s="175">
        <v>42795</v>
      </c>
      <c r="C208" s="268">
        <v>268343</v>
      </c>
      <c r="D208" s="268">
        <v>265067</v>
      </c>
    </row>
    <row r="209" spans="1:4" ht="12">
      <c r="A209" t="s">
        <v>532</v>
      </c>
      <c r="B209" s="175">
        <v>42826</v>
      </c>
      <c r="C209" s="268">
        <v>272864</v>
      </c>
      <c r="D209" s="268">
        <v>267870</v>
      </c>
    </row>
    <row r="210" spans="1:4" ht="12">
      <c r="A210" t="s">
        <v>533</v>
      </c>
      <c r="B210" s="175">
        <v>42856</v>
      </c>
      <c r="C210" s="268">
        <v>281264</v>
      </c>
      <c r="D210" s="268">
        <v>267548</v>
      </c>
    </row>
    <row r="211" spans="1:4" ht="12">
      <c r="A211" t="s">
        <v>534</v>
      </c>
      <c r="B211" s="175">
        <v>42887</v>
      </c>
      <c r="C211" s="268">
        <v>280290</v>
      </c>
      <c r="D211" s="268">
        <v>267244</v>
      </c>
    </row>
    <row r="212" spans="1:4" ht="12">
      <c r="A212" t="s">
        <v>537</v>
      </c>
      <c r="B212" s="175">
        <v>42917</v>
      </c>
      <c r="C212" s="268">
        <v>288566</v>
      </c>
      <c r="D212" s="268">
        <v>270065</v>
      </c>
    </row>
    <row r="213" spans="1:4" ht="12">
      <c r="A213" t="s">
        <v>538</v>
      </c>
      <c r="B213" s="175">
        <v>42948</v>
      </c>
      <c r="C213" s="268">
        <v>282558</v>
      </c>
      <c r="D213" s="268">
        <v>268150</v>
      </c>
    </row>
    <row r="214" spans="1:4" ht="12">
      <c r="A214" t="s">
        <v>539</v>
      </c>
      <c r="B214" s="175">
        <v>42979</v>
      </c>
      <c r="C214" s="268">
        <v>265212</v>
      </c>
      <c r="D214" s="268">
        <v>267182</v>
      </c>
    </row>
    <row r="215" spans="1:4" ht="12">
      <c r="A215" t="s">
        <v>541</v>
      </c>
      <c r="B215" s="175">
        <v>43009</v>
      </c>
      <c r="C215" s="268">
        <v>278888</v>
      </c>
      <c r="D215" s="268">
        <v>269385</v>
      </c>
    </row>
    <row r="216" spans="1:4" ht="12">
      <c r="A216" t="s">
        <v>542</v>
      </c>
      <c r="B216" s="175">
        <v>43040</v>
      </c>
      <c r="C216" s="268">
        <v>258159</v>
      </c>
      <c r="D216" s="268">
        <v>268577</v>
      </c>
    </row>
    <row r="217" spans="1:4" ht="12">
      <c r="A217" t="s">
        <v>543</v>
      </c>
      <c r="B217" s="175">
        <v>43070</v>
      </c>
      <c r="C217" s="268">
        <v>267958</v>
      </c>
      <c r="D217" s="268">
        <v>269284</v>
      </c>
    </row>
    <row r="218" spans="1:4" ht="12">
      <c r="A218" t="s">
        <v>528</v>
      </c>
      <c r="B218" s="175">
        <v>43101</v>
      </c>
      <c r="C218" s="268">
        <v>244736</v>
      </c>
      <c r="D218" s="268">
        <v>267311</v>
      </c>
    </row>
    <row r="219" spans="1:4" ht="12">
      <c r="A219" t="s">
        <v>529</v>
      </c>
      <c r="B219" s="175">
        <v>43132</v>
      </c>
      <c r="C219" s="268">
        <v>227759</v>
      </c>
      <c r="D219" s="268">
        <v>268592</v>
      </c>
    </row>
    <row r="220" spans="1:4" ht="12">
      <c r="A220" t="s">
        <v>530</v>
      </c>
      <c r="B220" s="175">
        <v>43160</v>
      </c>
      <c r="C220" s="268">
        <v>270705</v>
      </c>
      <c r="D220" s="268">
        <v>269124</v>
      </c>
    </row>
    <row r="221" spans="1:4" ht="12">
      <c r="A221" t="s">
        <v>532</v>
      </c>
      <c r="B221" s="175">
        <v>43191</v>
      </c>
      <c r="C221" s="268">
        <v>275127</v>
      </c>
      <c r="D221" s="268">
        <v>268863</v>
      </c>
    </row>
    <row r="222" spans="1:4" ht="12">
      <c r="A222" t="s">
        <v>533</v>
      </c>
      <c r="B222" s="175">
        <v>43221</v>
      </c>
      <c r="C222" s="268">
        <v>283713</v>
      </c>
      <c r="D222" s="268">
        <v>269947</v>
      </c>
    </row>
    <row r="223" spans="1:4" ht="12">
      <c r="A223" t="s">
        <v>534</v>
      </c>
      <c r="B223" s="175">
        <v>43252</v>
      </c>
      <c r="C223" s="268">
        <v>282648</v>
      </c>
      <c r="D223" s="268">
        <v>271420</v>
      </c>
    </row>
    <row r="224" spans="1:4" ht="12">
      <c r="A224" t="s">
        <v>537</v>
      </c>
      <c r="B224" s="175">
        <v>43282</v>
      </c>
      <c r="C224" s="268">
        <v>290989</v>
      </c>
      <c r="D224" s="268">
        <v>270882</v>
      </c>
    </row>
    <row r="225" spans="1:4" ht="12">
      <c r="A225" t="s">
        <v>538</v>
      </c>
      <c r="B225" s="175">
        <v>43313</v>
      </c>
      <c r="C225" s="268">
        <v>284989</v>
      </c>
      <c r="D225" s="268">
        <v>269643</v>
      </c>
    </row>
    <row r="226" spans="1:4" ht="12">
      <c r="A226" t="s">
        <v>539</v>
      </c>
      <c r="B226" s="175">
        <v>43344</v>
      </c>
      <c r="C226" s="268">
        <v>267434</v>
      </c>
      <c r="D226" s="268">
        <v>270903</v>
      </c>
    </row>
    <row r="227" spans="1:4" ht="12">
      <c r="A227" t="s">
        <v>541</v>
      </c>
      <c r="B227" s="175">
        <v>43374</v>
      </c>
      <c r="C227" s="268">
        <v>281382</v>
      </c>
      <c r="D227" s="268">
        <v>270128</v>
      </c>
    </row>
    <row r="228" spans="1:4" ht="12">
      <c r="A228" t="s">
        <v>542</v>
      </c>
      <c r="B228" s="175">
        <v>43405</v>
      </c>
      <c r="C228" s="268">
        <v>260473</v>
      </c>
      <c r="D228" s="268">
        <v>270254</v>
      </c>
    </row>
    <row r="229" spans="1:4" ht="12">
      <c r="A229" t="s">
        <v>543</v>
      </c>
      <c r="B229" s="175">
        <v>43435</v>
      </c>
      <c r="C229" s="268">
        <v>270370</v>
      </c>
      <c r="D229" s="268">
        <v>272591</v>
      </c>
    </row>
    <row r="230" spans="1:4" ht="12">
      <c r="A230" t="s">
        <v>528</v>
      </c>
      <c r="B230" s="175">
        <v>43466</v>
      </c>
      <c r="C230" s="268">
        <v>248208</v>
      </c>
      <c r="D230" s="268">
        <v>270456</v>
      </c>
    </row>
    <row r="231" spans="1:4" ht="12">
      <c r="A231" t="s">
        <v>529</v>
      </c>
      <c r="B231" s="175">
        <v>43497</v>
      </c>
      <c r="C231" s="268">
        <v>226734</v>
      </c>
      <c r="D231" s="268">
        <v>268153</v>
      </c>
    </row>
    <row r="232" spans="1:4" ht="12">
      <c r="A232" t="s">
        <v>530</v>
      </c>
      <c r="B232" s="175">
        <v>43525</v>
      </c>
      <c r="C232" s="268">
        <v>271456</v>
      </c>
      <c r="D232" s="268">
        <v>271416</v>
      </c>
    </row>
    <row r="233" spans="1:4" ht="12">
      <c r="A233" t="s">
        <v>532</v>
      </c>
      <c r="B233" s="175">
        <v>43556</v>
      </c>
      <c r="C233" s="268">
        <v>281429</v>
      </c>
      <c r="D233" s="268">
        <v>273625</v>
      </c>
    </row>
    <row r="234" spans="1:4" ht="12">
      <c r="A234" t="s">
        <v>533</v>
      </c>
      <c r="B234" s="175">
        <v>43586</v>
      </c>
      <c r="C234" s="268">
        <v>286020</v>
      </c>
      <c r="D234" s="268">
        <v>271690</v>
      </c>
    </row>
    <row r="235" spans="1:4" ht="12">
      <c r="A235" t="s">
        <v>534</v>
      </c>
      <c r="B235" s="175">
        <v>43617</v>
      </c>
      <c r="C235" s="268">
        <v>280936</v>
      </c>
      <c r="D235" s="268">
        <v>272463</v>
      </c>
    </row>
    <row r="236" spans="1:4" ht="12">
      <c r="A236" t="s">
        <v>537</v>
      </c>
      <c r="B236" s="175">
        <v>43647</v>
      </c>
      <c r="C236" s="268">
        <v>295584</v>
      </c>
      <c r="D236" s="268">
        <v>273912</v>
      </c>
    </row>
    <row r="237" spans="1:4" ht="12">
      <c r="A237" t="s">
        <v>538</v>
      </c>
      <c r="B237" s="175">
        <v>43678</v>
      </c>
      <c r="C237" s="268">
        <v>286531</v>
      </c>
      <c r="D237" s="268">
        <v>272392</v>
      </c>
    </row>
    <row r="238" spans="1:4" ht="12">
      <c r="A238" t="s">
        <v>539</v>
      </c>
      <c r="B238" s="175">
        <v>43709</v>
      </c>
      <c r="C238" s="268">
        <v>271691</v>
      </c>
      <c r="D238" s="268">
        <v>273866</v>
      </c>
    </row>
    <row r="239" spans="1:4" ht="12">
      <c r="A239" t="s">
        <v>541</v>
      </c>
      <c r="B239" s="175">
        <v>43739</v>
      </c>
      <c r="C239" s="268">
        <v>284036</v>
      </c>
      <c r="D239" s="268">
        <v>271826</v>
      </c>
    </row>
    <row r="240" spans="1:4" ht="12">
      <c r="A240" t="s">
        <v>542</v>
      </c>
      <c r="B240" s="175">
        <v>43770</v>
      </c>
      <c r="C240" s="268">
        <v>260513</v>
      </c>
      <c r="D240" s="268">
        <v>272696</v>
      </c>
    </row>
    <row r="241" spans="1:4" ht="12">
      <c r="A241" t="s">
        <v>543</v>
      </c>
      <c r="B241" s="175">
        <v>43800</v>
      </c>
      <c r="C241" s="268">
        <v>274243</v>
      </c>
      <c r="D241" s="268">
        <v>274095</v>
      </c>
    </row>
    <row r="242" spans="1:4" ht="12">
      <c r="A242" t="s">
        <v>528</v>
      </c>
      <c r="B242" s="175">
        <v>43831</v>
      </c>
      <c r="C242" s="268">
        <v>253445</v>
      </c>
      <c r="D242" s="268">
        <v>274801</v>
      </c>
    </row>
    <row r="243" spans="1:4" ht="12">
      <c r="A243" t="s">
        <v>529</v>
      </c>
      <c r="B243" s="175">
        <v>43862</v>
      </c>
      <c r="C243" s="268">
        <v>231953</v>
      </c>
      <c r="D243" s="268">
        <v>274629</v>
      </c>
    </row>
    <row r="244" spans="1:4" ht="12">
      <c r="A244" t="s">
        <v>530</v>
      </c>
      <c r="B244" s="175">
        <v>43891</v>
      </c>
      <c r="C244" s="268">
        <v>220050</v>
      </c>
      <c r="D244" s="268">
        <v>220510</v>
      </c>
    </row>
    <row r="245" spans="1:4" ht="12">
      <c r="A245" t="s">
        <v>532</v>
      </c>
      <c r="B245" s="175">
        <v>43922</v>
      </c>
      <c r="C245" s="268">
        <v>168393</v>
      </c>
      <c r="D245" s="268">
        <v>159555</v>
      </c>
    </row>
    <row r="246" spans="1:4" ht="12">
      <c r="A246" t="s">
        <v>533</v>
      </c>
      <c r="B246" s="175">
        <v>43952</v>
      </c>
      <c r="C246" s="268">
        <v>212795</v>
      </c>
      <c r="D246" s="268">
        <v>201398</v>
      </c>
    </row>
    <row r="247" spans="1:4" ht="12">
      <c r="A247" t="s">
        <v>534</v>
      </c>
      <c r="B247" s="175">
        <v>43983</v>
      </c>
      <c r="C247" s="268">
        <v>243871</v>
      </c>
      <c r="D247" s="268">
        <v>234045</v>
      </c>
    </row>
    <row r="248" spans="1:4" ht="12">
      <c r="A248" t="s">
        <v>537</v>
      </c>
      <c r="B248" s="175">
        <v>44013</v>
      </c>
      <c r="C248" s="268">
        <v>262346</v>
      </c>
      <c r="D248" s="268">
        <v>238967</v>
      </c>
    </row>
    <row r="249" spans="1:4" ht="12">
      <c r="A249" t="s">
        <v>538</v>
      </c>
      <c r="B249" s="175">
        <v>44044</v>
      </c>
      <c r="C249" s="268">
        <v>252171</v>
      </c>
      <c r="D249" s="268">
        <v>241723</v>
      </c>
    </row>
    <row r="250" spans="1:4" ht="12">
      <c r="A250" t="s">
        <v>539</v>
      </c>
      <c r="B250" s="175">
        <v>44075</v>
      </c>
      <c r="C250" s="268">
        <v>247888</v>
      </c>
      <c r="D250" s="268">
        <v>246851</v>
      </c>
    </row>
    <row r="251" spans="1:4" ht="12">
      <c r="A251" t="s">
        <v>541</v>
      </c>
      <c r="B251" s="175">
        <v>44105</v>
      </c>
      <c r="C251" s="268">
        <v>259029</v>
      </c>
      <c r="D251" s="268">
        <v>246794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6" t="str">
        <f>"Traffic Volume Trends - "&amp;Page1!E10</f>
        <v>Traffic Volume Trends - October 2020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4"/>
      <c r="M1" s="24"/>
      <c r="N1" s="24"/>
      <c r="O1" s="24"/>
      <c r="P1" s="24"/>
    </row>
    <row r="2" spans="1:16" ht="13.5" customHeight="1">
      <c r="A2" s="191" t="str">
        <f>"Based on preliminary reports from the State Highway Agencies, travel during "&amp;Page1!E10&amp;" on all roads and streets"</f>
        <v>Based on preliminary reports from the State Highway Agencies, travel during October 2020 on all roads and streets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25"/>
      <c r="M2" s="25"/>
      <c r="N2" s="24"/>
      <c r="O2" s="24"/>
      <c r="P2" s="24"/>
    </row>
    <row r="3" spans="1:16" ht="18.7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25"/>
      <c r="M3" s="25"/>
      <c r="N3" s="24"/>
      <c r="O3" s="24"/>
      <c r="P3" s="24"/>
    </row>
    <row r="4" spans="1:16" ht="1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-8.8%</v>
      </c>
      <c r="F5" s="37" t="str">
        <f>"("</f>
        <v>(</v>
      </c>
      <c r="G5" s="167" t="str">
        <f>Data!Y4</f>
        <v>-25.0</v>
      </c>
      <c r="H5" s="168" t="str">
        <f>" billion vehicle miles )"&amp;" resulting in estimated travel for the month at "&amp;Data!K4&amp;"** billion vehicle-miles."</f>
        <v> billion vehicle miles ) resulting in estimated travel for the month at 259.0**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8" t="str">
        <f>"This total includes "&amp;Data!I4&amp;" billion vehicle-miles on rural roads and "&amp;Data!J4&amp;" billion vehicle-miles on urban roads and streets."</f>
        <v>This total includes 82.3 billion vehicle-miles on rural roads and 176.8 billion vehicle-miles on urban roads and streets.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-13.9%</v>
      </c>
      <c r="F9" s="25" t="s">
        <v>9</v>
      </c>
      <c r="G9" s="169" t="str">
        <f>Data!Z4</f>
        <v>-380.7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8" t="s">
        <v>28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24"/>
      <c r="M16" s="24"/>
      <c r="N16" s="24"/>
      <c r="O16" s="24"/>
      <c r="P16" s="24"/>
    </row>
    <row r="17" spans="1:16" ht="1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0" t="s">
        <v>29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0" t="s">
        <v>30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21"/>
    </row>
    <row r="23" ht="12.75" customHeight="1"/>
    <row r="24" spans="5:9" ht="25.5">
      <c r="E24" s="28" t="s">
        <v>31</v>
      </c>
      <c r="F24" s="192" t="str">
        <f>Data!B4</f>
        <v>October</v>
      </c>
      <c r="G24" s="193"/>
      <c r="H24" s="28" t="s">
        <v>32</v>
      </c>
      <c r="I24" s="28" t="s">
        <v>33</v>
      </c>
    </row>
    <row r="25" spans="5:9" ht="12">
      <c r="E25" s="29">
        <f>VALUE(Data!A9)</f>
        <v>1995</v>
      </c>
      <c r="F25" s="194">
        <f>VALUE(Data!B9)</f>
        <v>206745</v>
      </c>
      <c r="G25" s="195"/>
      <c r="H25" s="30">
        <f>VALUE(Data!C9)</f>
        <v>2035303</v>
      </c>
      <c r="I25" s="30">
        <f>VALUE(Data!D9)</f>
        <v>2418464</v>
      </c>
    </row>
    <row r="26" spans="5:9" ht="12">
      <c r="E26" s="29">
        <f>VALUE(Data!A10)</f>
        <v>1996</v>
      </c>
      <c r="F26" s="194">
        <f>VALUE(Data!B10)</f>
        <v>215654</v>
      </c>
      <c r="G26" s="195"/>
      <c r="H26" s="30">
        <f>VALUE(Data!C10)</f>
        <v>2081096</v>
      </c>
      <c r="I26" s="30">
        <f>VALUE(Data!D10)</f>
        <v>2468568</v>
      </c>
    </row>
    <row r="27" spans="5:9" ht="12">
      <c r="E27" s="29">
        <f>VALUE(Data!A11)</f>
        <v>1997</v>
      </c>
      <c r="F27" s="194">
        <f>VALUE(Data!B11)</f>
        <v>221219</v>
      </c>
      <c r="G27" s="195"/>
      <c r="H27" s="30">
        <f>VALUE(Data!C11)</f>
        <v>2150629</v>
      </c>
      <c r="I27" s="30">
        <f>VALUE(Data!D11)</f>
        <v>2551735</v>
      </c>
    </row>
    <row r="28" spans="5:9" ht="12">
      <c r="E28" s="29">
        <f>VALUE(Data!A12)</f>
        <v>1998</v>
      </c>
      <c r="F28" s="194">
        <f>VALUE(Data!B12)</f>
        <v>228523</v>
      </c>
      <c r="G28" s="195"/>
      <c r="H28" s="30">
        <f>VALUE(Data!C12)</f>
        <v>2197882</v>
      </c>
      <c r="I28" s="30">
        <f>VALUE(Data!D12)</f>
        <v>2607626</v>
      </c>
    </row>
    <row r="29" spans="5:9" ht="12">
      <c r="E29" s="29">
        <f>VALUE(Data!A13)</f>
        <v>1999</v>
      </c>
      <c r="F29" s="194">
        <f>VALUE(Data!B13)</f>
        <v>233631</v>
      </c>
      <c r="G29" s="195"/>
      <c r="H29" s="30">
        <f>VALUE(Data!C13)</f>
        <v>2236138</v>
      </c>
      <c r="I29" s="30">
        <f>VALUE(Data!D13)</f>
        <v>2663619</v>
      </c>
    </row>
    <row r="30" spans="5:9" ht="12">
      <c r="E30" s="29">
        <f>VALUE(Data!A14)</f>
        <v>2000</v>
      </c>
      <c r="F30" s="194">
        <f>VALUE(Data!B14)</f>
        <v>236491</v>
      </c>
      <c r="G30" s="195"/>
      <c r="H30" s="30">
        <f>VALUE(Data!C14)</f>
        <v>2305717</v>
      </c>
      <c r="I30" s="30">
        <f>VALUE(Data!D14)</f>
        <v>2749037</v>
      </c>
    </row>
    <row r="31" spans="5:9" ht="12">
      <c r="E31" s="29">
        <f>VALUE(Data!A15)</f>
        <v>2001</v>
      </c>
      <c r="F31" s="194">
        <f>VALUE(Data!B15)</f>
        <v>241050</v>
      </c>
      <c r="G31" s="195"/>
      <c r="H31" s="30">
        <f>VALUE(Data!C15)</f>
        <v>2335516</v>
      </c>
      <c r="I31" s="30">
        <f>VALUE(Data!D15)</f>
        <v>2776725</v>
      </c>
    </row>
    <row r="32" spans="5:9" ht="12">
      <c r="E32" s="29">
        <f>VALUE(Data!A16)</f>
        <v>2002</v>
      </c>
      <c r="F32" s="194">
        <f>VALUE(Data!B16)</f>
        <v>245556</v>
      </c>
      <c r="G32" s="195"/>
      <c r="H32" s="30">
        <f>VALUE(Data!C16)</f>
        <v>2390601</v>
      </c>
      <c r="I32" s="30">
        <f>VALUE(Data!D16)</f>
        <v>2850696</v>
      </c>
    </row>
    <row r="33" spans="5:9" ht="12">
      <c r="E33" s="29">
        <f>VALUE(Data!A17)</f>
        <v>2003</v>
      </c>
      <c r="F33" s="194">
        <f>VALUE(Data!B17)</f>
        <v>254048</v>
      </c>
      <c r="G33" s="195"/>
      <c r="H33" s="30">
        <f>VALUE(Data!C17)</f>
        <v>2417986</v>
      </c>
      <c r="I33" s="30">
        <f>VALUE(Data!D17)</f>
        <v>2882894</v>
      </c>
    </row>
    <row r="34" spans="5:9" ht="12">
      <c r="E34" s="29">
        <f>VALUE(Data!A18)</f>
        <v>2004</v>
      </c>
      <c r="F34" s="194">
        <f>VALUE(Data!B18)</f>
        <v>254496</v>
      </c>
      <c r="G34" s="195"/>
      <c r="H34" s="30">
        <f>VALUE(Data!C18)</f>
        <v>2479964</v>
      </c>
      <c r="I34" s="30">
        <f>VALUE(Data!D18)</f>
        <v>2952200</v>
      </c>
    </row>
    <row r="35" spans="5:9" ht="12">
      <c r="E35" s="29">
        <f>VALUE(Data!A19)</f>
        <v>2005</v>
      </c>
      <c r="F35" s="194">
        <f>VALUE(Data!B19)</f>
        <v>251419</v>
      </c>
      <c r="G35" s="195"/>
      <c r="H35" s="30">
        <f>VALUE(Data!C19)</f>
        <v>2500587</v>
      </c>
      <c r="I35" s="30">
        <f>VALUE(Data!D19)</f>
        <v>2985412</v>
      </c>
    </row>
    <row r="36" spans="5:9" ht="12">
      <c r="E36" s="29">
        <f>VALUE(Data!A20)</f>
        <v>2006</v>
      </c>
      <c r="F36" s="194">
        <f>VALUE(Data!B20)</f>
        <v>257939</v>
      </c>
      <c r="G36" s="195"/>
      <c r="H36" s="30">
        <f>VALUE(Data!C20)</f>
        <v>2520583</v>
      </c>
      <c r="I36" s="30">
        <f>VALUE(Data!D20)</f>
        <v>3009426</v>
      </c>
    </row>
    <row r="37" spans="5:9" ht="12">
      <c r="E37" s="29">
        <f>VALUE(Data!A21)</f>
        <v>2007</v>
      </c>
      <c r="F37" s="194">
        <f>VALUE(Data!B21)</f>
        <v>261423</v>
      </c>
      <c r="G37" s="195"/>
      <c r="H37" s="30">
        <f>VALUE(Data!C21)</f>
        <v>2543753</v>
      </c>
      <c r="I37" s="30">
        <f>VALUE(Data!D21)</f>
        <v>3037286</v>
      </c>
    </row>
    <row r="38" spans="5:9" ht="12">
      <c r="E38" s="29">
        <f>VALUE(Data!A22)</f>
        <v>2008</v>
      </c>
      <c r="F38" s="194">
        <f>VALUE(Data!B22)</f>
        <v>255848</v>
      </c>
      <c r="G38" s="195"/>
      <c r="H38" s="30">
        <f>VALUE(Data!C22)</f>
        <v>2495302</v>
      </c>
      <c r="I38" s="30">
        <f>VALUE(Data!D22)</f>
        <v>2981371</v>
      </c>
    </row>
    <row r="39" spans="5:9" ht="12">
      <c r="E39" s="29">
        <f>VALUE(Data!A23)</f>
        <v>2009</v>
      </c>
      <c r="F39" s="194">
        <f>VALUE(Data!B23)</f>
        <v>252209</v>
      </c>
      <c r="G39" s="195"/>
      <c r="H39" s="30">
        <f>VALUE(Data!C23)</f>
        <v>2479907</v>
      </c>
      <c r="I39" s="30">
        <f>VALUE(Data!D23)</f>
        <v>2958114</v>
      </c>
    </row>
    <row r="40" spans="5:9" ht="12">
      <c r="E40" s="29">
        <f>VALUE(Data!A24)</f>
        <v>2010</v>
      </c>
      <c r="F40" s="194">
        <f>VALUE(Data!B24)</f>
        <v>256395</v>
      </c>
      <c r="G40" s="195"/>
      <c r="H40" s="30">
        <f>VALUE(Data!C24)</f>
        <v>2486887</v>
      </c>
      <c r="I40" s="30">
        <f>VALUE(Data!D24)</f>
        <v>2963744</v>
      </c>
    </row>
    <row r="41" spans="5:9" ht="12">
      <c r="E41" s="29">
        <f>VALUE(Data!A25)</f>
        <v>2011</v>
      </c>
      <c r="F41" s="194">
        <f>VALUE(Data!B25)</f>
        <v>251906</v>
      </c>
      <c r="G41" s="195"/>
      <c r="H41" s="30">
        <f>VALUE(Data!C25)</f>
        <v>2467057</v>
      </c>
      <c r="I41" s="30">
        <f>VALUE(Data!D25)</f>
        <v>2947437</v>
      </c>
    </row>
    <row r="42" spans="5:9" ht="12">
      <c r="E42" s="29">
        <f>VALUE(Data!A26)</f>
        <v>2012</v>
      </c>
      <c r="F42" s="194">
        <f>VALUE(Data!B26)</f>
        <v>253574</v>
      </c>
      <c r="G42" s="195"/>
      <c r="H42" s="30">
        <f>VALUE(Data!C26)</f>
        <v>2489499</v>
      </c>
      <c r="I42" s="30">
        <f>VALUE(Data!D26)</f>
        <v>2972844</v>
      </c>
    </row>
    <row r="43" spans="5:9" ht="12">
      <c r="E43" s="29">
        <f>VALUE(Data!A27)</f>
        <v>2013</v>
      </c>
      <c r="F43" s="194">
        <f>VALUE(Data!B27)</f>
        <v>258748</v>
      </c>
      <c r="G43" s="195"/>
      <c r="H43" s="30">
        <f>VALUE(Data!C27)</f>
        <v>2506989</v>
      </c>
      <c r="I43" s="30">
        <f>VALUE(Data!D27)</f>
        <v>2986059</v>
      </c>
    </row>
    <row r="44" spans="5:9" ht="12">
      <c r="E44" s="29">
        <f>VALUE(Data!A28)</f>
        <v>2014</v>
      </c>
      <c r="F44" s="194">
        <f>VALUE(Data!B28)</f>
        <v>265144</v>
      </c>
      <c r="G44" s="195"/>
      <c r="H44" s="30">
        <f>VALUE(Data!C28)</f>
        <v>2531934</v>
      </c>
      <c r="I44" s="30">
        <f>VALUE(Data!D28)</f>
        <v>3013225</v>
      </c>
    </row>
    <row r="45" spans="5:9" ht="12">
      <c r="E45" s="29">
        <f>VALUE(Data!A29)</f>
        <v>2015</v>
      </c>
      <c r="F45" s="194">
        <f>VALUE(Data!B29)</f>
        <v>268469</v>
      </c>
      <c r="G45" s="195"/>
      <c r="H45" s="30">
        <f>VALUE(Data!C29)</f>
        <v>2587106</v>
      </c>
      <c r="I45" s="30">
        <f>VALUE(Data!D29)</f>
        <v>3080827</v>
      </c>
    </row>
    <row r="46" spans="5:9" ht="12">
      <c r="E46" s="29">
        <f>VALUE(Data!A30)</f>
        <v>2016</v>
      </c>
      <c r="F46" s="194">
        <f>VALUE(Data!B30)</f>
        <v>275610</v>
      </c>
      <c r="G46" s="195"/>
      <c r="H46" s="30">
        <f>VALUE(Data!C30)</f>
        <v>2654475</v>
      </c>
      <c r="I46" s="30">
        <f>VALUE(Data!D30)</f>
        <v>3162743</v>
      </c>
    </row>
    <row r="47" spans="5:9" ht="12">
      <c r="E47" s="29">
        <f>VALUE(Data!A31)</f>
        <v>2017</v>
      </c>
      <c r="F47" s="194">
        <f>VALUE(Data!B31)</f>
        <v>278888</v>
      </c>
      <c r="G47" s="195"/>
      <c r="H47" s="30">
        <f>VALUE(Data!C31)</f>
        <v>2686230</v>
      </c>
      <c r="I47" s="30">
        <f>VALUE(Data!D31)</f>
        <v>3206162</v>
      </c>
    </row>
    <row r="48" spans="5:9" ht="12">
      <c r="E48" s="29">
        <f>VALUE(Data!A32)</f>
        <v>2018</v>
      </c>
      <c r="F48" s="194">
        <f>VALUE(Data!B32)</f>
        <v>281382</v>
      </c>
      <c r="G48" s="195"/>
      <c r="H48" s="30">
        <f>VALUE(Data!C32)</f>
        <v>2709483</v>
      </c>
      <c r="I48" s="30">
        <f>VALUE(Data!D32)</f>
        <v>3235601</v>
      </c>
    </row>
    <row r="49" spans="5:9" ht="12">
      <c r="E49" s="29">
        <f>VALUE(Data!A33)</f>
        <v>2019</v>
      </c>
      <c r="F49" s="194">
        <f>VALUE(Data!B33)</f>
        <v>284036</v>
      </c>
      <c r="G49" s="195"/>
      <c r="H49" s="30">
        <f>VALUE(Data!C33)</f>
        <v>2732626</v>
      </c>
      <c r="I49" s="30">
        <f>VALUE(Data!D33)</f>
        <v>3263469</v>
      </c>
    </row>
    <row r="50" spans="5:9" ht="12">
      <c r="E50" s="29">
        <f>VALUE(Data!A34)</f>
        <v>2020</v>
      </c>
      <c r="F50" s="194">
        <f>VALUE(Data!B34)</f>
        <v>259029</v>
      </c>
      <c r="G50" s="195"/>
      <c r="H50" s="30">
        <f>VALUE(Data!C34)</f>
        <v>2351941</v>
      </c>
      <c r="I50" s="30">
        <f>VALUE(Data!D34)</f>
        <v>2886697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7" t="s">
        <v>40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196" t="s">
        <v>41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5" ht="12.75" customHeight="1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2">
      <c r="A3" s="216"/>
      <c r="B3" s="217"/>
      <c r="C3" s="218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8" t="s">
        <v>71</v>
      </c>
      <c r="B7" s="199"/>
      <c r="C7" s="200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8" t="s">
        <v>84</v>
      </c>
      <c r="B8" s="199"/>
      <c r="C8" s="200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8" t="s">
        <v>97</v>
      </c>
      <c r="B9" s="199"/>
      <c r="C9" s="200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105</v>
      </c>
      <c r="P9" s="42">
        <v>4</v>
      </c>
    </row>
    <row r="10" spans="1:16" ht="12.75" customHeight="1">
      <c r="A10" s="198" t="s">
        <v>109</v>
      </c>
      <c r="B10" s="199"/>
      <c r="C10" s="200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8" t="s">
        <v>122</v>
      </c>
      <c r="B11" s="199"/>
      <c r="C11" s="200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198" t="s">
        <v>133</v>
      </c>
      <c r="B12" s="199"/>
      <c r="C12" s="200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8" t="s">
        <v>58</v>
      </c>
      <c r="B14" s="199"/>
      <c r="C14" s="200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 t="s">
        <v>154</v>
      </c>
      <c r="N14" s="100"/>
      <c r="O14" s="100"/>
      <c r="P14">
        <v>8</v>
      </c>
    </row>
    <row r="15" spans="1:16" ht="12.75" customHeight="1">
      <c r="A15" s="198" t="s">
        <v>71</v>
      </c>
      <c r="B15" s="199"/>
      <c r="C15" s="200"/>
      <c r="D15" s="100" t="s">
        <v>155</v>
      </c>
      <c r="E15" s="100" t="s">
        <v>156</v>
      </c>
      <c r="F15" s="100" t="s">
        <v>157</v>
      </c>
      <c r="G15" s="100" t="s">
        <v>158</v>
      </c>
      <c r="H15" s="100" t="s">
        <v>159</v>
      </c>
      <c r="I15" s="100" t="s">
        <v>89</v>
      </c>
      <c r="J15" s="100" t="s">
        <v>160</v>
      </c>
      <c r="K15" s="100" t="s">
        <v>161</v>
      </c>
      <c r="L15" s="100" t="s">
        <v>83</v>
      </c>
      <c r="M15" s="100" t="s">
        <v>162</v>
      </c>
      <c r="N15" s="100"/>
      <c r="O15" s="100"/>
      <c r="P15">
        <v>9</v>
      </c>
    </row>
    <row r="16" spans="1:16" ht="12.75" customHeight="1">
      <c r="A16" s="198" t="s">
        <v>84</v>
      </c>
      <c r="B16" s="199"/>
      <c r="C16" s="200"/>
      <c r="D16" s="100" t="s">
        <v>163</v>
      </c>
      <c r="E16" s="100" t="s">
        <v>164</v>
      </c>
      <c r="F16" s="100" t="s">
        <v>165</v>
      </c>
      <c r="G16" s="100" t="s">
        <v>166</v>
      </c>
      <c r="H16" s="100" t="s">
        <v>167</v>
      </c>
      <c r="I16" s="100" t="s">
        <v>87</v>
      </c>
      <c r="J16" s="100" t="s">
        <v>90</v>
      </c>
      <c r="K16" s="100" t="s">
        <v>168</v>
      </c>
      <c r="L16" s="100" t="s">
        <v>169</v>
      </c>
      <c r="M16" s="100" t="s">
        <v>170</v>
      </c>
      <c r="N16" s="100"/>
      <c r="O16" s="100"/>
      <c r="P16">
        <v>10</v>
      </c>
    </row>
    <row r="17" spans="1:16" ht="12.75" customHeight="1">
      <c r="A17" s="198" t="s">
        <v>97</v>
      </c>
      <c r="B17" s="199"/>
      <c r="C17" s="200"/>
      <c r="D17" s="100" t="s">
        <v>171</v>
      </c>
      <c r="E17" s="100" t="s">
        <v>172</v>
      </c>
      <c r="F17" s="100" t="s">
        <v>173</v>
      </c>
      <c r="G17" s="100" t="s">
        <v>174</v>
      </c>
      <c r="H17" s="100" t="s">
        <v>175</v>
      </c>
      <c r="I17" s="100" t="s">
        <v>176</v>
      </c>
      <c r="J17" s="100" t="s">
        <v>177</v>
      </c>
      <c r="K17" s="100" t="s">
        <v>176</v>
      </c>
      <c r="L17" s="100" t="s">
        <v>178</v>
      </c>
      <c r="M17" s="100" t="s">
        <v>179</v>
      </c>
      <c r="N17" s="100"/>
      <c r="O17" s="100"/>
      <c r="P17">
        <v>11</v>
      </c>
    </row>
    <row r="18" spans="1:16" ht="12.75" customHeight="1">
      <c r="A18" s="198" t="s">
        <v>109</v>
      </c>
      <c r="B18" s="199"/>
      <c r="C18" s="200"/>
      <c r="D18" s="100" t="s">
        <v>180</v>
      </c>
      <c r="E18" s="100" t="s">
        <v>181</v>
      </c>
      <c r="F18" s="100" t="s">
        <v>182</v>
      </c>
      <c r="G18" s="100" t="s">
        <v>183</v>
      </c>
      <c r="H18" s="100" t="s">
        <v>184</v>
      </c>
      <c r="I18" s="100" t="s">
        <v>185</v>
      </c>
      <c r="J18" s="100" t="s">
        <v>110</v>
      </c>
      <c r="K18" s="100" t="s">
        <v>186</v>
      </c>
      <c r="L18" s="100" t="s">
        <v>187</v>
      </c>
      <c r="M18" s="100" t="s">
        <v>188</v>
      </c>
      <c r="N18" s="100"/>
      <c r="O18" s="100"/>
      <c r="P18">
        <v>12</v>
      </c>
    </row>
    <row r="19" spans="1:16" ht="12.75" customHeight="1" thickBot="1">
      <c r="A19" s="198" t="s">
        <v>122</v>
      </c>
      <c r="B19" s="199"/>
      <c r="C19" s="200"/>
      <c r="D19" s="100" t="s">
        <v>189</v>
      </c>
      <c r="E19" s="100" t="s">
        <v>190</v>
      </c>
      <c r="F19" s="100" t="s">
        <v>191</v>
      </c>
      <c r="G19" s="100" t="s">
        <v>192</v>
      </c>
      <c r="H19" s="100" t="s">
        <v>193</v>
      </c>
      <c r="I19" s="100" t="s">
        <v>194</v>
      </c>
      <c r="J19" s="100" t="s">
        <v>195</v>
      </c>
      <c r="K19" s="100" t="s">
        <v>196</v>
      </c>
      <c r="L19" s="100" t="s">
        <v>197</v>
      </c>
      <c r="M19" s="100" t="s">
        <v>198</v>
      </c>
      <c r="N19" s="100"/>
      <c r="O19" s="100"/>
      <c r="P19">
        <v>13</v>
      </c>
    </row>
    <row r="20" spans="1:16" ht="12.75" customHeight="1">
      <c r="A20" s="198" t="s">
        <v>133</v>
      </c>
      <c r="B20" s="199"/>
      <c r="C20" s="200"/>
      <c r="D20" s="131" t="s">
        <v>199</v>
      </c>
      <c r="E20" s="131" t="s">
        <v>200</v>
      </c>
      <c r="F20" s="131" t="s">
        <v>201</v>
      </c>
      <c r="G20" s="131" t="s">
        <v>202</v>
      </c>
      <c r="H20" s="131" t="s">
        <v>203</v>
      </c>
      <c r="I20" s="131" t="s">
        <v>204</v>
      </c>
      <c r="J20" s="131" t="s">
        <v>205</v>
      </c>
      <c r="K20" s="131" t="s">
        <v>206</v>
      </c>
      <c r="L20" s="131" t="s">
        <v>207</v>
      </c>
      <c r="M20" s="131" t="s">
        <v>208</v>
      </c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209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8" t="s">
        <v>58</v>
      </c>
      <c r="B22" s="199"/>
      <c r="C22" s="200"/>
      <c r="D22" s="100" t="s">
        <v>210</v>
      </c>
      <c r="E22" s="100" t="s">
        <v>211</v>
      </c>
      <c r="F22" s="100" t="s">
        <v>212</v>
      </c>
      <c r="G22" s="100" t="s">
        <v>213</v>
      </c>
      <c r="H22" s="100" t="s">
        <v>214</v>
      </c>
      <c r="I22" s="100" t="s">
        <v>215</v>
      </c>
      <c r="J22" s="100" t="s">
        <v>216</v>
      </c>
      <c r="K22" s="100" t="s">
        <v>217</v>
      </c>
      <c r="L22" s="100" t="s">
        <v>218</v>
      </c>
      <c r="M22" s="100" t="s">
        <v>219</v>
      </c>
      <c r="N22" s="100"/>
      <c r="O22" s="100"/>
      <c r="P22">
        <v>15</v>
      </c>
    </row>
    <row r="23" spans="1:16" ht="12.75" customHeight="1">
      <c r="A23" s="198" t="s">
        <v>71</v>
      </c>
      <c r="B23" s="199"/>
      <c r="C23" s="200"/>
      <c r="D23" s="100" t="s">
        <v>220</v>
      </c>
      <c r="E23" s="100" t="s">
        <v>221</v>
      </c>
      <c r="F23" s="100" t="s">
        <v>222</v>
      </c>
      <c r="G23" s="100" t="s">
        <v>223</v>
      </c>
      <c r="H23" s="100" t="s">
        <v>224</v>
      </c>
      <c r="I23" s="100" t="s">
        <v>225</v>
      </c>
      <c r="J23" s="100" t="s">
        <v>226</v>
      </c>
      <c r="K23" s="100" t="s">
        <v>227</v>
      </c>
      <c r="L23" s="100" t="s">
        <v>218</v>
      </c>
      <c r="M23" s="100" t="s">
        <v>228</v>
      </c>
      <c r="N23" s="100"/>
      <c r="O23" s="100"/>
      <c r="P23">
        <v>16</v>
      </c>
    </row>
    <row r="24" spans="1:16" ht="12.75" customHeight="1">
      <c r="A24" s="198" t="s">
        <v>84</v>
      </c>
      <c r="B24" s="199"/>
      <c r="C24" s="200"/>
      <c r="D24" s="100" t="s">
        <v>229</v>
      </c>
      <c r="E24" s="100" t="s">
        <v>230</v>
      </c>
      <c r="F24" s="100" t="s">
        <v>231</v>
      </c>
      <c r="G24" s="100" t="s">
        <v>232</v>
      </c>
      <c r="H24" s="100" t="s">
        <v>233</v>
      </c>
      <c r="I24" s="100" t="s">
        <v>234</v>
      </c>
      <c r="J24" s="100" t="s">
        <v>235</v>
      </c>
      <c r="K24" s="100" t="s">
        <v>236</v>
      </c>
      <c r="L24" s="100" t="s">
        <v>237</v>
      </c>
      <c r="M24" s="100" t="s">
        <v>238</v>
      </c>
      <c r="N24" s="100"/>
      <c r="O24" s="100"/>
      <c r="P24">
        <v>17</v>
      </c>
    </row>
    <row r="25" spans="1:16" ht="12.75" customHeight="1">
      <c r="A25" s="198" t="s">
        <v>97</v>
      </c>
      <c r="B25" s="199"/>
      <c r="C25" s="200"/>
      <c r="D25" s="100" t="s">
        <v>239</v>
      </c>
      <c r="E25" s="100" t="s">
        <v>220</v>
      </c>
      <c r="F25" s="100" t="s">
        <v>224</v>
      </c>
      <c r="G25" s="100" t="s">
        <v>240</v>
      </c>
      <c r="H25" s="100" t="s">
        <v>241</v>
      </c>
      <c r="I25" s="100" t="s">
        <v>242</v>
      </c>
      <c r="J25" s="100" t="s">
        <v>243</v>
      </c>
      <c r="K25" s="100" t="s">
        <v>244</v>
      </c>
      <c r="L25" s="100" t="s">
        <v>245</v>
      </c>
      <c r="M25" s="100" t="s">
        <v>245</v>
      </c>
      <c r="N25" s="100"/>
      <c r="O25" s="100"/>
      <c r="P25">
        <v>18</v>
      </c>
    </row>
    <row r="26" spans="1:16" ht="12.75" customHeight="1">
      <c r="A26" s="198" t="s">
        <v>109</v>
      </c>
      <c r="B26" s="199"/>
      <c r="C26" s="200"/>
      <c r="D26" s="100" t="s">
        <v>246</v>
      </c>
      <c r="E26" s="100" t="s">
        <v>247</v>
      </c>
      <c r="F26" s="100" t="s">
        <v>248</v>
      </c>
      <c r="G26" s="100" t="s">
        <v>249</v>
      </c>
      <c r="H26" s="100" t="s">
        <v>250</v>
      </c>
      <c r="I26" s="100" t="s">
        <v>251</v>
      </c>
      <c r="J26" s="100" t="s">
        <v>252</v>
      </c>
      <c r="K26" s="100" t="s">
        <v>253</v>
      </c>
      <c r="L26" s="100" t="s">
        <v>254</v>
      </c>
      <c r="M26" s="100" t="s">
        <v>255</v>
      </c>
      <c r="N26" s="100"/>
      <c r="O26" s="100"/>
      <c r="P26">
        <v>19</v>
      </c>
    </row>
    <row r="27" spans="1:16" ht="12.75" customHeight="1" thickBot="1">
      <c r="A27" s="198" t="s">
        <v>122</v>
      </c>
      <c r="B27" s="199"/>
      <c r="C27" s="200"/>
      <c r="D27" s="130" t="s">
        <v>239</v>
      </c>
      <c r="E27" s="130" t="s">
        <v>247</v>
      </c>
      <c r="F27" s="130" t="s">
        <v>256</v>
      </c>
      <c r="G27" s="130" t="s">
        <v>257</v>
      </c>
      <c r="H27" s="130" t="s">
        <v>258</v>
      </c>
      <c r="I27" s="130" t="s">
        <v>259</v>
      </c>
      <c r="J27" s="130" t="s">
        <v>245</v>
      </c>
      <c r="K27" s="130" t="s">
        <v>216</v>
      </c>
      <c r="L27" s="130" t="s">
        <v>252</v>
      </c>
      <c r="M27" s="130" t="s">
        <v>260</v>
      </c>
      <c r="N27" s="130"/>
      <c r="O27" s="130"/>
      <c r="P27">
        <v>20</v>
      </c>
    </row>
    <row r="28" spans="1:16" ht="12.75" customHeight="1">
      <c r="A28" s="198" t="s">
        <v>133</v>
      </c>
      <c r="B28" s="199"/>
      <c r="C28" s="200"/>
      <c r="D28" s="131" t="s">
        <v>239</v>
      </c>
      <c r="E28" s="131" t="s">
        <v>261</v>
      </c>
      <c r="F28" s="131" t="s">
        <v>262</v>
      </c>
      <c r="G28" s="131" t="s">
        <v>263</v>
      </c>
      <c r="H28" s="131" t="s">
        <v>264</v>
      </c>
      <c r="I28" s="131" t="s">
        <v>265</v>
      </c>
      <c r="J28" s="131" t="s">
        <v>266</v>
      </c>
      <c r="K28" s="131" t="s">
        <v>253</v>
      </c>
      <c r="L28" s="131" t="s">
        <v>267</v>
      </c>
      <c r="M28" s="131" t="s">
        <v>267</v>
      </c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196" t="s">
        <v>268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</row>
    <row r="31" spans="1:15" ht="12.75" customHeight="1">
      <c r="A31" s="207" t="s">
        <v>42</v>
      </c>
      <c r="B31" s="208"/>
      <c r="C31" s="209"/>
      <c r="D31" s="203" t="s">
        <v>43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5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269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8" t="s">
        <v>58</v>
      </c>
      <c r="B34" s="199"/>
      <c r="C34" s="200"/>
      <c r="D34" s="100" t="s">
        <v>59</v>
      </c>
      <c r="E34" s="100" t="s">
        <v>270</v>
      </c>
      <c r="F34" s="100" t="s">
        <v>271</v>
      </c>
      <c r="G34" s="100" t="s">
        <v>272</v>
      </c>
      <c r="H34" s="100" t="s">
        <v>273</v>
      </c>
      <c r="I34" s="100" t="s">
        <v>274</v>
      </c>
      <c r="J34" s="100" t="s">
        <v>275</v>
      </c>
      <c r="K34" s="100" t="s">
        <v>276</v>
      </c>
      <c r="L34" s="100" t="s">
        <v>277</v>
      </c>
      <c r="M34" s="100" t="s">
        <v>278</v>
      </c>
      <c r="N34" s="100" t="s">
        <v>279</v>
      </c>
      <c r="O34" s="100" t="s">
        <v>280</v>
      </c>
      <c r="P34">
        <v>22</v>
      </c>
    </row>
    <row r="35" spans="1:16" ht="12.75" customHeight="1">
      <c r="A35" s="198" t="s">
        <v>71</v>
      </c>
      <c r="B35" s="199"/>
      <c r="C35" s="200"/>
      <c r="D35" s="100" t="s">
        <v>72</v>
      </c>
      <c r="E35" s="100" t="s">
        <v>281</v>
      </c>
      <c r="F35" s="100" t="s">
        <v>282</v>
      </c>
      <c r="G35" s="100" t="s">
        <v>283</v>
      </c>
      <c r="H35" s="100" t="s">
        <v>284</v>
      </c>
      <c r="I35" s="100" t="s">
        <v>285</v>
      </c>
      <c r="J35" s="100" t="s">
        <v>286</v>
      </c>
      <c r="K35" s="100" t="s">
        <v>287</v>
      </c>
      <c r="L35" s="100" t="s">
        <v>288</v>
      </c>
      <c r="M35" s="100" t="s">
        <v>289</v>
      </c>
      <c r="N35" s="100" t="s">
        <v>290</v>
      </c>
      <c r="O35" s="100" t="s">
        <v>291</v>
      </c>
      <c r="P35">
        <v>23</v>
      </c>
    </row>
    <row r="36" spans="1:16" ht="12.75" customHeight="1">
      <c r="A36" s="198" t="s">
        <v>84</v>
      </c>
      <c r="B36" s="199"/>
      <c r="C36" s="200"/>
      <c r="D36" s="100" t="s">
        <v>85</v>
      </c>
      <c r="E36" s="100" t="s">
        <v>127</v>
      </c>
      <c r="F36" s="100" t="s">
        <v>292</v>
      </c>
      <c r="G36" s="100" t="s">
        <v>293</v>
      </c>
      <c r="H36" s="100" t="s">
        <v>294</v>
      </c>
      <c r="I36" s="100" t="s">
        <v>295</v>
      </c>
      <c r="J36" s="100" t="s">
        <v>296</v>
      </c>
      <c r="K36" s="100" t="s">
        <v>297</v>
      </c>
      <c r="L36" s="100" t="s">
        <v>298</v>
      </c>
      <c r="M36" s="100" t="s">
        <v>299</v>
      </c>
      <c r="N36" s="100" t="s">
        <v>300</v>
      </c>
      <c r="O36" s="100" t="s">
        <v>301</v>
      </c>
      <c r="P36">
        <v>24</v>
      </c>
    </row>
    <row r="37" spans="1:16" ht="12.75" customHeight="1">
      <c r="A37" s="198" t="s">
        <v>97</v>
      </c>
      <c r="B37" s="199"/>
      <c r="C37" s="200"/>
      <c r="D37" s="100" t="s">
        <v>98</v>
      </c>
      <c r="E37" s="100" t="s">
        <v>185</v>
      </c>
      <c r="F37" s="100" t="s">
        <v>302</v>
      </c>
      <c r="G37" s="100" t="s">
        <v>303</v>
      </c>
      <c r="H37" s="100" t="s">
        <v>297</v>
      </c>
      <c r="I37" s="100" t="s">
        <v>304</v>
      </c>
      <c r="J37" s="100" t="s">
        <v>305</v>
      </c>
      <c r="K37" s="100" t="s">
        <v>306</v>
      </c>
      <c r="L37" s="100" t="s">
        <v>307</v>
      </c>
      <c r="M37" s="100" t="s">
        <v>308</v>
      </c>
      <c r="N37" s="100" t="s">
        <v>309</v>
      </c>
      <c r="O37" s="100" t="s">
        <v>310</v>
      </c>
      <c r="P37">
        <v>25</v>
      </c>
    </row>
    <row r="38" spans="1:16" ht="12.75" customHeight="1">
      <c r="A38" s="198" t="s">
        <v>109</v>
      </c>
      <c r="B38" s="199"/>
      <c r="C38" s="200"/>
      <c r="D38" s="100" t="s">
        <v>110</v>
      </c>
      <c r="E38" s="100" t="s">
        <v>311</v>
      </c>
      <c r="F38" s="100" t="s">
        <v>312</v>
      </c>
      <c r="G38" s="100" t="s">
        <v>313</v>
      </c>
      <c r="H38" s="100" t="s">
        <v>314</v>
      </c>
      <c r="I38" s="100" t="s">
        <v>315</v>
      </c>
      <c r="J38" s="100" t="s">
        <v>316</v>
      </c>
      <c r="K38" s="100" t="s">
        <v>317</v>
      </c>
      <c r="L38" s="100" t="s">
        <v>318</v>
      </c>
      <c r="M38" s="100" t="s">
        <v>319</v>
      </c>
      <c r="N38" s="100" t="s">
        <v>320</v>
      </c>
      <c r="O38" s="100" t="s">
        <v>321</v>
      </c>
      <c r="P38">
        <v>26</v>
      </c>
    </row>
    <row r="39" spans="1:16" ht="12.75" customHeight="1" thickBot="1">
      <c r="A39" s="198" t="s">
        <v>122</v>
      </c>
      <c r="B39" s="199"/>
      <c r="C39" s="200"/>
      <c r="D39" s="100" t="s">
        <v>123</v>
      </c>
      <c r="E39" s="100" t="s">
        <v>322</v>
      </c>
      <c r="F39" s="100" t="s">
        <v>323</v>
      </c>
      <c r="G39" s="100" t="s">
        <v>324</v>
      </c>
      <c r="H39" s="100" t="s">
        <v>325</v>
      </c>
      <c r="I39" s="100" t="s">
        <v>326</v>
      </c>
      <c r="J39" s="100" t="s">
        <v>327</v>
      </c>
      <c r="K39" s="100" t="s">
        <v>328</v>
      </c>
      <c r="L39" s="100" t="s">
        <v>329</v>
      </c>
      <c r="M39" s="100" t="s">
        <v>330</v>
      </c>
      <c r="N39" s="100" t="s">
        <v>331</v>
      </c>
      <c r="O39" s="100" t="s">
        <v>332</v>
      </c>
      <c r="P39">
        <v>27</v>
      </c>
    </row>
    <row r="40" spans="1:16" ht="12.75" customHeight="1">
      <c r="A40" s="198" t="s">
        <v>133</v>
      </c>
      <c r="B40" s="199"/>
      <c r="C40" s="200"/>
      <c r="D40" s="131" t="s">
        <v>134</v>
      </c>
      <c r="E40" s="131" t="s">
        <v>333</v>
      </c>
      <c r="F40" s="131" t="s">
        <v>334</v>
      </c>
      <c r="G40" s="131" t="s">
        <v>335</v>
      </c>
      <c r="H40" s="131" t="s">
        <v>336</v>
      </c>
      <c r="I40" s="131" t="s">
        <v>337</v>
      </c>
      <c r="J40" s="131" t="s">
        <v>338</v>
      </c>
      <c r="K40" s="131" t="s">
        <v>339</v>
      </c>
      <c r="L40" s="131" t="s">
        <v>340</v>
      </c>
      <c r="M40" s="131" t="s">
        <v>341</v>
      </c>
      <c r="N40" s="131" t="s">
        <v>342</v>
      </c>
      <c r="O40" s="131" t="s">
        <v>343</v>
      </c>
      <c r="P40">
        <v>28</v>
      </c>
    </row>
    <row r="41" spans="1:15" ht="12.75" customHeight="1">
      <c r="A41" s="43"/>
      <c r="B41" s="44"/>
      <c r="C41" s="44"/>
      <c r="D41" s="75" t="s">
        <v>344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8" t="s">
        <v>58</v>
      </c>
      <c r="B42" s="199"/>
      <c r="C42" s="200"/>
      <c r="D42" s="100" t="s">
        <v>147</v>
      </c>
      <c r="E42" s="100" t="s">
        <v>345</v>
      </c>
      <c r="F42" s="100" t="s">
        <v>346</v>
      </c>
      <c r="G42" s="100" t="s">
        <v>347</v>
      </c>
      <c r="H42" s="100" t="s">
        <v>348</v>
      </c>
      <c r="I42" s="100" t="s">
        <v>349</v>
      </c>
      <c r="J42" s="100" t="s">
        <v>350</v>
      </c>
      <c r="K42" s="100" t="s">
        <v>351</v>
      </c>
      <c r="L42" s="100" t="s">
        <v>352</v>
      </c>
      <c r="M42" s="100" t="s">
        <v>353</v>
      </c>
      <c r="N42" s="100"/>
      <c r="O42" s="100"/>
      <c r="P42">
        <v>29</v>
      </c>
    </row>
    <row r="43" spans="1:16" ht="12.75" customHeight="1">
      <c r="A43" s="198" t="s">
        <v>71</v>
      </c>
      <c r="B43" s="199"/>
      <c r="C43" s="200"/>
      <c r="D43" s="100" t="s">
        <v>155</v>
      </c>
      <c r="E43" s="100" t="s">
        <v>354</v>
      </c>
      <c r="F43" s="100" t="s">
        <v>355</v>
      </c>
      <c r="G43" s="100" t="s">
        <v>356</v>
      </c>
      <c r="H43" s="100" t="s">
        <v>357</v>
      </c>
      <c r="I43" s="100" t="s">
        <v>358</v>
      </c>
      <c r="J43" s="100" t="s">
        <v>359</v>
      </c>
      <c r="K43" s="100" t="s">
        <v>360</v>
      </c>
      <c r="L43" s="100" t="s">
        <v>361</v>
      </c>
      <c r="M43" s="100" t="s">
        <v>362</v>
      </c>
      <c r="N43" s="100"/>
      <c r="O43" s="100"/>
      <c r="P43">
        <v>30</v>
      </c>
    </row>
    <row r="44" spans="1:16" ht="12.75" customHeight="1">
      <c r="A44" s="198" t="s">
        <v>84</v>
      </c>
      <c r="B44" s="199"/>
      <c r="C44" s="200"/>
      <c r="D44" s="100" t="s">
        <v>163</v>
      </c>
      <c r="E44" s="100" t="s">
        <v>101</v>
      </c>
      <c r="F44" s="100" t="s">
        <v>363</v>
      </c>
      <c r="G44" s="100" t="s">
        <v>364</v>
      </c>
      <c r="H44" s="100" t="s">
        <v>365</v>
      </c>
      <c r="I44" s="100" t="s">
        <v>366</v>
      </c>
      <c r="J44" s="100" t="s">
        <v>367</v>
      </c>
      <c r="K44" s="100" t="s">
        <v>368</v>
      </c>
      <c r="L44" s="100" t="s">
        <v>200</v>
      </c>
      <c r="M44" s="100" t="s">
        <v>369</v>
      </c>
      <c r="N44" s="100"/>
      <c r="O44" s="100"/>
      <c r="P44">
        <v>31</v>
      </c>
    </row>
    <row r="45" spans="1:16" ht="12.75" customHeight="1">
      <c r="A45" s="198" t="s">
        <v>97</v>
      </c>
      <c r="B45" s="199"/>
      <c r="C45" s="200"/>
      <c r="D45" s="100" t="s">
        <v>171</v>
      </c>
      <c r="E45" s="100" t="s">
        <v>370</v>
      </c>
      <c r="F45" s="100" t="s">
        <v>371</v>
      </c>
      <c r="G45" s="100" t="s">
        <v>372</v>
      </c>
      <c r="H45" s="100" t="s">
        <v>373</v>
      </c>
      <c r="I45" s="100" t="s">
        <v>374</v>
      </c>
      <c r="J45" s="100" t="s">
        <v>375</v>
      </c>
      <c r="K45" s="100" t="s">
        <v>376</v>
      </c>
      <c r="L45" s="100" t="s">
        <v>377</v>
      </c>
      <c r="M45" s="100" t="s">
        <v>378</v>
      </c>
      <c r="N45" s="100"/>
      <c r="O45" s="100"/>
      <c r="P45">
        <v>32</v>
      </c>
    </row>
    <row r="46" spans="1:16" ht="12.75" customHeight="1">
      <c r="A46" s="198" t="s">
        <v>109</v>
      </c>
      <c r="B46" s="199"/>
      <c r="C46" s="200"/>
      <c r="D46" s="100" t="s">
        <v>180</v>
      </c>
      <c r="E46" s="100" t="s">
        <v>379</v>
      </c>
      <c r="F46" s="100" t="s">
        <v>380</v>
      </c>
      <c r="G46" s="100" t="s">
        <v>381</v>
      </c>
      <c r="H46" s="100" t="s">
        <v>382</v>
      </c>
      <c r="I46" s="100" t="s">
        <v>314</v>
      </c>
      <c r="J46" s="100" t="s">
        <v>383</v>
      </c>
      <c r="K46" s="100" t="s">
        <v>384</v>
      </c>
      <c r="L46" s="100" t="s">
        <v>385</v>
      </c>
      <c r="M46" s="100" t="s">
        <v>386</v>
      </c>
      <c r="N46" s="100"/>
      <c r="O46" s="100"/>
      <c r="P46">
        <v>33</v>
      </c>
    </row>
    <row r="47" spans="1:16" ht="12.75" customHeight="1" thickBot="1">
      <c r="A47" s="198" t="s">
        <v>122</v>
      </c>
      <c r="B47" s="199"/>
      <c r="C47" s="200"/>
      <c r="D47" s="100" t="s">
        <v>189</v>
      </c>
      <c r="E47" s="100" t="s">
        <v>387</v>
      </c>
      <c r="F47" s="100" t="s">
        <v>388</v>
      </c>
      <c r="G47" s="100" t="s">
        <v>389</v>
      </c>
      <c r="H47" s="100" t="s">
        <v>390</v>
      </c>
      <c r="I47" s="100" t="s">
        <v>391</v>
      </c>
      <c r="J47" s="100" t="s">
        <v>392</v>
      </c>
      <c r="K47" s="100" t="s">
        <v>393</v>
      </c>
      <c r="L47" s="100" t="s">
        <v>394</v>
      </c>
      <c r="M47" s="100" t="s">
        <v>395</v>
      </c>
      <c r="N47" s="100"/>
      <c r="O47" s="100"/>
      <c r="P47">
        <v>34</v>
      </c>
    </row>
    <row r="48" spans="1:16" ht="12.75" customHeight="1">
      <c r="A48" s="198" t="s">
        <v>133</v>
      </c>
      <c r="B48" s="199"/>
      <c r="C48" s="200"/>
      <c r="D48" s="131" t="s">
        <v>199</v>
      </c>
      <c r="E48" s="131" t="s">
        <v>396</v>
      </c>
      <c r="F48" s="131" t="s">
        <v>397</v>
      </c>
      <c r="G48" s="131" t="s">
        <v>398</v>
      </c>
      <c r="H48" s="131" t="s">
        <v>399</v>
      </c>
      <c r="I48" s="131" t="s">
        <v>400</v>
      </c>
      <c r="J48" s="131" t="s">
        <v>401</v>
      </c>
      <c r="K48" s="131" t="s">
        <v>402</v>
      </c>
      <c r="L48" s="131" t="s">
        <v>403</v>
      </c>
      <c r="M48" s="131" t="s">
        <v>404</v>
      </c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405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8" t="s">
        <v>58</v>
      </c>
      <c r="B50" s="199"/>
      <c r="C50" s="200"/>
      <c r="D50" s="100" t="s">
        <v>210</v>
      </c>
      <c r="E50" s="100" t="s">
        <v>406</v>
      </c>
      <c r="F50" s="100" t="s">
        <v>219</v>
      </c>
      <c r="G50" s="100" t="s">
        <v>407</v>
      </c>
      <c r="H50" s="100" t="s">
        <v>408</v>
      </c>
      <c r="I50" s="100" t="s">
        <v>409</v>
      </c>
      <c r="J50" s="100" t="s">
        <v>410</v>
      </c>
      <c r="K50" s="100" t="s">
        <v>411</v>
      </c>
      <c r="L50" s="100" t="s">
        <v>215</v>
      </c>
      <c r="M50" s="100" t="s">
        <v>412</v>
      </c>
      <c r="N50" s="100"/>
      <c r="O50" s="100"/>
      <c r="P50">
        <v>36</v>
      </c>
    </row>
    <row r="51" spans="1:16" ht="12.75" customHeight="1">
      <c r="A51" s="198" t="s">
        <v>71</v>
      </c>
      <c r="B51" s="199"/>
      <c r="C51" s="200"/>
      <c r="D51" s="100" t="s">
        <v>220</v>
      </c>
      <c r="E51" s="100" t="s">
        <v>413</v>
      </c>
      <c r="F51" s="100" t="s">
        <v>414</v>
      </c>
      <c r="G51" s="100" t="s">
        <v>265</v>
      </c>
      <c r="H51" s="100" t="s">
        <v>415</v>
      </c>
      <c r="I51" s="100" t="s">
        <v>416</v>
      </c>
      <c r="J51" s="100" t="s">
        <v>417</v>
      </c>
      <c r="K51" s="100" t="s">
        <v>216</v>
      </c>
      <c r="L51" s="100" t="s">
        <v>260</v>
      </c>
      <c r="M51" s="100" t="s">
        <v>418</v>
      </c>
      <c r="N51" s="100"/>
      <c r="O51" s="100"/>
      <c r="P51">
        <v>37</v>
      </c>
    </row>
    <row r="52" spans="1:16" ht="12.75" customHeight="1">
      <c r="A52" s="198" t="s">
        <v>84</v>
      </c>
      <c r="B52" s="199"/>
      <c r="C52" s="200"/>
      <c r="D52" s="100" t="s">
        <v>229</v>
      </c>
      <c r="E52" s="100" t="s">
        <v>419</v>
      </c>
      <c r="F52" s="100" t="s">
        <v>420</v>
      </c>
      <c r="G52" s="100" t="s">
        <v>421</v>
      </c>
      <c r="H52" s="100" t="s">
        <v>412</v>
      </c>
      <c r="I52" s="100" t="s">
        <v>417</v>
      </c>
      <c r="J52" s="100" t="s">
        <v>422</v>
      </c>
      <c r="K52" s="100" t="s">
        <v>423</v>
      </c>
      <c r="L52" s="100" t="s">
        <v>245</v>
      </c>
      <c r="M52" s="100" t="s">
        <v>424</v>
      </c>
      <c r="N52" s="100"/>
      <c r="O52" s="100"/>
      <c r="P52">
        <v>38</v>
      </c>
    </row>
    <row r="53" spans="1:16" ht="12.75" customHeight="1">
      <c r="A53" s="198" t="s">
        <v>97</v>
      </c>
      <c r="B53" s="199"/>
      <c r="C53" s="200"/>
      <c r="D53" s="100" t="s">
        <v>239</v>
      </c>
      <c r="E53" s="100" t="s">
        <v>425</v>
      </c>
      <c r="F53" s="100" t="s">
        <v>426</v>
      </c>
      <c r="G53" s="100" t="s">
        <v>427</v>
      </c>
      <c r="H53" s="100" t="s">
        <v>248</v>
      </c>
      <c r="I53" s="100" t="s">
        <v>428</v>
      </c>
      <c r="J53" s="100" t="s">
        <v>429</v>
      </c>
      <c r="K53" s="100" t="s">
        <v>409</v>
      </c>
      <c r="L53" s="100" t="s">
        <v>430</v>
      </c>
      <c r="M53" s="100" t="s">
        <v>431</v>
      </c>
      <c r="N53" s="100"/>
      <c r="O53" s="100"/>
      <c r="P53">
        <v>39</v>
      </c>
    </row>
    <row r="54" spans="1:16" ht="12.75" customHeight="1">
      <c r="A54" s="198" t="s">
        <v>109</v>
      </c>
      <c r="B54" s="199"/>
      <c r="C54" s="200"/>
      <c r="D54" s="100" t="s">
        <v>246</v>
      </c>
      <c r="E54" s="100" t="s">
        <v>246</v>
      </c>
      <c r="F54" s="100" t="s">
        <v>432</v>
      </c>
      <c r="G54" s="100" t="s">
        <v>433</v>
      </c>
      <c r="H54" s="100" t="s">
        <v>434</v>
      </c>
      <c r="I54" s="100" t="s">
        <v>435</v>
      </c>
      <c r="J54" s="100" t="s">
        <v>436</v>
      </c>
      <c r="K54" s="100" t="s">
        <v>437</v>
      </c>
      <c r="L54" s="100" t="s">
        <v>438</v>
      </c>
      <c r="M54" s="100" t="s">
        <v>439</v>
      </c>
      <c r="N54" s="100"/>
      <c r="O54" s="100"/>
      <c r="P54">
        <v>40</v>
      </c>
    </row>
    <row r="55" spans="1:16" ht="12.75" customHeight="1" thickBot="1">
      <c r="A55" s="198" t="s">
        <v>122</v>
      </c>
      <c r="B55" s="199"/>
      <c r="C55" s="200"/>
      <c r="D55" s="130" t="s">
        <v>239</v>
      </c>
      <c r="E55" s="130" t="s">
        <v>229</v>
      </c>
      <c r="F55" s="130" t="s">
        <v>440</v>
      </c>
      <c r="G55" s="130" t="s">
        <v>441</v>
      </c>
      <c r="H55" s="130" t="s">
        <v>407</v>
      </c>
      <c r="I55" s="130" t="s">
        <v>442</v>
      </c>
      <c r="J55" s="130" t="s">
        <v>438</v>
      </c>
      <c r="K55" s="130" t="s">
        <v>243</v>
      </c>
      <c r="L55" s="130" t="s">
        <v>443</v>
      </c>
      <c r="M55" s="130" t="s">
        <v>444</v>
      </c>
      <c r="N55" s="130"/>
      <c r="O55" s="130"/>
      <c r="P55">
        <v>41</v>
      </c>
    </row>
    <row r="56" spans="1:16" ht="12.75" customHeight="1">
      <c r="A56" s="198" t="s">
        <v>133</v>
      </c>
      <c r="B56" s="199"/>
      <c r="C56" s="200"/>
      <c r="D56" s="131" t="s">
        <v>239</v>
      </c>
      <c r="E56" s="131" t="s">
        <v>419</v>
      </c>
      <c r="F56" s="131" t="s">
        <v>219</v>
      </c>
      <c r="G56" s="131" t="s">
        <v>438</v>
      </c>
      <c r="H56" s="131" t="s">
        <v>242</v>
      </c>
      <c r="I56" s="131" t="s">
        <v>222</v>
      </c>
      <c r="J56" s="131" t="s">
        <v>437</v>
      </c>
      <c r="K56" s="131" t="s">
        <v>215</v>
      </c>
      <c r="L56" s="131" t="s">
        <v>439</v>
      </c>
      <c r="M56" s="131" t="s">
        <v>251</v>
      </c>
      <c r="N56" s="131"/>
      <c r="O56" s="131"/>
      <c r="P56">
        <v>42</v>
      </c>
    </row>
    <row r="57" spans="1:15" ht="12">
      <c r="A57" s="201" t="s">
        <v>445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5" ht="12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1:15" ht="12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8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0" t="s">
        <v>446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43" t="s">
        <v>448</v>
      </c>
      <c r="E4" s="192" t="s">
        <v>449</v>
      </c>
      <c r="F4" s="193"/>
      <c r="G4" s="243" t="s">
        <v>450</v>
      </c>
      <c r="H4" s="243" t="s">
        <v>448</v>
      </c>
      <c r="I4" s="192" t="s">
        <v>449</v>
      </c>
      <c r="J4" s="193"/>
      <c r="K4" s="243" t="s">
        <v>450</v>
      </c>
    </row>
    <row r="5" spans="1:11" ht="25.5">
      <c r="A5" s="237"/>
      <c r="B5" s="238"/>
      <c r="C5" s="239"/>
      <c r="D5" s="244"/>
      <c r="E5" s="28" t="str">
        <f>CONCATENATE(Data!A4,"   (Preliminary)")</f>
        <v>2020   (Preliminary)</v>
      </c>
      <c r="F5" s="28">
        <f>Data!A4-1</f>
        <v>2019</v>
      </c>
      <c r="G5" s="244"/>
      <c r="H5" s="244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4"/>
    </row>
    <row r="6" spans="1:11" ht="12">
      <c r="A6" s="245"/>
      <c r="B6" s="246"/>
      <c r="C6" s="24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57" t="s">
        <v>452</v>
      </c>
      <c r="E8" s="57" t="s">
        <v>453</v>
      </c>
      <c r="F8" s="57" t="s">
        <v>454</v>
      </c>
      <c r="G8" s="57" t="s">
        <v>455</v>
      </c>
      <c r="H8" s="57" t="s">
        <v>456</v>
      </c>
      <c r="I8" s="57" t="s">
        <v>457</v>
      </c>
      <c r="J8" s="57" t="s">
        <v>458</v>
      </c>
      <c r="K8" s="58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2</v>
      </c>
      <c r="E9" s="71">
        <v>127</v>
      </c>
      <c r="F9" s="97">
        <v>144</v>
      </c>
      <c r="G9" s="148">
        <v>-11.7</v>
      </c>
      <c r="H9" s="121">
        <v>2</v>
      </c>
      <c r="I9" s="71">
        <v>127</v>
      </c>
      <c r="J9" s="71">
        <v>143</v>
      </c>
      <c r="K9" s="148">
        <v>-11.3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53</v>
      </c>
      <c r="E10" s="71">
        <v>457</v>
      </c>
      <c r="F10" s="97">
        <v>513</v>
      </c>
      <c r="G10" s="148">
        <v>-10.9</v>
      </c>
      <c r="H10" s="121">
        <v>54</v>
      </c>
      <c r="I10" s="71">
        <v>451</v>
      </c>
      <c r="J10" s="71">
        <v>497</v>
      </c>
      <c r="K10" s="148">
        <v>-9.4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14</v>
      </c>
      <c r="E11" s="71">
        <v>137</v>
      </c>
      <c r="F11" s="97">
        <v>159</v>
      </c>
      <c r="G11" s="148">
        <v>-13.7</v>
      </c>
      <c r="H11" s="121">
        <v>14</v>
      </c>
      <c r="I11" s="71">
        <v>131</v>
      </c>
      <c r="J11" s="71">
        <v>150</v>
      </c>
      <c r="K11" s="148">
        <v>-12.7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73</v>
      </c>
      <c r="E12" s="71">
        <v>279</v>
      </c>
      <c r="F12" s="97">
        <v>310</v>
      </c>
      <c r="G12" s="148">
        <v>-9.9</v>
      </c>
      <c r="H12" s="121">
        <v>77</v>
      </c>
      <c r="I12" s="71">
        <v>281</v>
      </c>
      <c r="J12" s="71">
        <v>302</v>
      </c>
      <c r="K12" s="148">
        <v>-7.2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5</v>
      </c>
      <c r="E13" s="71">
        <v>232</v>
      </c>
      <c r="F13" s="97">
        <v>255</v>
      </c>
      <c r="G13" s="148">
        <v>-9.2</v>
      </c>
      <c r="H13" s="121">
        <v>15</v>
      </c>
      <c r="I13" s="71">
        <v>292</v>
      </c>
      <c r="J13" s="71">
        <v>326</v>
      </c>
      <c r="K13" s="148">
        <v>-10.6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44</v>
      </c>
      <c r="E14" s="71">
        <v>1043</v>
      </c>
      <c r="F14" s="97">
        <v>1209</v>
      </c>
      <c r="G14" s="148">
        <v>-13.7</v>
      </c>
      <c r="H14" s="121">
        <v>46</v>
      </c>
      <c r="I14" s="71">
        <v>1055</v>
      </c>
      <c r="J14" s="71">
        <v>1172</v>
      </c>
      <c r="K14" s="148">
        <v>-10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44</v>
      </c>
      <c r="E15" s="71">
        <v>1983</v>
      </c>
      <c r="F15" s="97">
        <v>2166</v>
      </c>
      <c r="G15" s="148">
        <v>-8.5</v>
      </c>
      <c r="H15" s="121">
        <v>39</v>
      </c>
      <c r="I15" s="71">
        <v>1843</v>
      </c>
      <c r="J15" s="71">
        <v>2025</v>
      </c>
      <c r="K15" s="148">
        <v>-9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7</v>
      </c>
      <c r="E16" s="71">
        <v>55</v>
      </c>
      <c r="F16" s="97">
        <v>61</v>
      </c>
      <c r="G16" s="148">
        <v>-10.7</v>
      </c>
      <c r="H16" s="121">
        <v>5</v>
      </c>
      <c r="I16" s="71">
        <v>108</v>
      </c>
      <c r="J16" s="71">
        <v>120</v>
      </c>
      <c r="K16" s="148">
        <v>-10.6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28</v>
      </c>
      <c r="E17" s="71">
        <v>226</v>
      </c>
      <c r="F17" s="97">
        <v>272</v>
      </c>
      <c r="G17" s="148">
        <v>-16.8</v>
      </c>
      <c r="H17" s="121">
        <v>23</v>
      </c>
      <c r="I17" s="71">
        <v>228</v>
      </c>
      <c r="J17" s="71">
        <v>262</v>
      </c>
      <c r="K17" s="148">
        <v>-13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72">
        <f>SUM(E9:E17)</f>
        <v>4539</v>
      </c>
      <c r="F18" s="32">
        <f>SUM(F9:F17)</f>
        <v>5089</v>
      </c>
      <c r="G18" s="148">
        <f>((E18-F18)/F18)*100</f>
        <v>-10.807624287679308</v>
      </c>
      <c r="H18" s="122"/>
      <c r="I18" s="72">
        <f>SUM(I9:I17)</f>
        <v>4516</v>
      </c>
      <c r="J18" s="72">
        <f>SUM(J9:J17)</f>
        <v>4997</v>
      </c>
      <c r="K18" s="148">
        <f>((I18-J18)/J18)*100</f>
        <v>-9.625775465279167</v>
      </c>
    </row>
    <row r="19" spans="1:11" ht="12.75" customHeight="1">
      <c r="A19" s="51" t="s">
        <v>470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71">
        <v>89</v>
      </c>
      <c r="F20" s="97">
        <v>96</v>
      </c>
      <c r="G20" s="148">
        <v>-7.5</v>
      </c>
      <c r="H20" s="121">
        <v>1</v>
      </c>
      <c r="I20" s="71">
        <v>107</v>
      </c>
      <c r="J20" s="71">
        <v>116</v>
      </c>
      <c r="K20" s="148">
        <v>-7.8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100</v>
      </c>
      <c r="E22" s="71">
        <v>2190</v>
      </c>
      <c r="F22" s="97">
        <v>2260</v>
      </c>
      <c r="G22" s="148">
        <v>-3.1</v>
      </c>
      <c r="H22" s="121">
        <v>100</v>
      </c>
      <c r="I22" s="71">
        <v>1947</v>
      </c>
      <c r="J22" s="71">
        <v>1964</v>
      </c>
      <c r="K22" s="148">
        <v>-0.9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54</v>
      </c>
      <c r="E23" s="71">
        <v>1823</v>
      </c>
      <c r="F23" s="97">
        <v>1865</v>
      </c>
      <c r="G23" s="148">
        <v>-2.3</v>
      </c>
      <c r="H23" s="121">
        <v>54</v>
      </c>
      <c r="I23" s="71">
        <v>1557</v>
      </c>
      <c r="J23" s="71">
        <v>1596</v>
      </c>
      <c r="K23" s="148">
        <v>-2.5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6</v>
      </c>
      <c r="E24" s="71">
        <v>530</v>
      </c>
      <c r="F24" s="97">
        <v>570</v>
      </c>
      <c r="G24" s="148">
        <v>-6.9</v>
      </c>
      <c r="H24" s="121">
        <v>9</v>
      </c>
      <c r="I24" s="71">
        <v>562</v>
      </c>
      <c r="J24" s="71">
        <v>598</v>
      </c>
      <c r="K24" s="148">
        <v>-6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23</v>
      </c>
      <c r="E25" s="71">
        <v>1926</v>
      </c>
      <c r="F25" s="97">
        <v>1966</v>
      </c>
      <c r="G25" s="148">
        <v>-2</v>
      </c>
      <c r="H25" s="121">
        <v>33</v>
      </c>
      <c r="I25" s="71">
        <v>1708</v>
      </c>
      <c r="J25" s="71">
        <v>1786</v>
      </c>
      <c r="K25" s="148">
        <v>-4.4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50</v>
      </c>
      <c r="E26" s="71">
        <v>1369</v>
      </c>
      <c r="F26" s="97">
        <v>1417</v>
      </c>
      <c r="G26" s="148">
        <v>-3.4</v>
      </c>
      <c r="H26" s="121">
        <v>48</v>
      </c>
      <c r="I26" s="71">
        <v>1465</v>
      </c>
      <c r="J26" s="71">
        <v>1490</v>
      </c>
      <c r="K26" s="148">
        <v>-1.7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309</v>
      </c>
      <c r="E27" s="71">
        <v>1715</v>
      </c>
      <c r="F27" s="97">
        <v>1881</v>
      </c>
      <c r="G27" s="148">
        <v>-8.8</v>
      </c>
      <c r="H27" s="121">
        <v>306</v>
      </c>
      <c r="I27" s="71">
        <v>1679</v>
      </c>
      <c r="J27" s="71">
        <v>1845</v>
      </c>
      <c r="K27" s="148">
        <v>-9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16</v>
      </c>
      <c r="E28" s="71">
        <v>460</v>
      </c>
      <c r="F28" s="97">
        <v>513</v>
      </c>
      <c r="G28" s="148">
        <v>-10.4</v>
      </c>
      <c r="H28" s="121">
        <v>15</v>
      </c>
      <c r="I28" s="71">
        <v>473</v>
      </c>
      <c r="J28" s="71">
        <v>512</v>
      </c>
      <c r="K28" s="148">
        <v>-7.6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72">
        <f>SUM(E20:E28)</f>
        <v>10102</v>
      </c>
      <c r="F29" s="32">
        <f>SUM(F20:F28)</f>
        <v>10568</v>
      </c>
      <c r="G29" s="148">
        <f>((E29-F29)/F29)*100</f>
        <v>-4.409538228614686</v>
      </c>
      <c r="H29" s="122"/>
      <c r="I29" s="72">
        <f>SUM(I20:I28)</f>
        <v>9498</v>
      </c>
      <c r="J29" s="72">
        <f>SUM(J20:J28)</f>
        <v>9907</v>
      </c>
      <c r="K29" s="148">
        <f>((I29-J29)/J29)*100</f>
        <v>-4.128394064802665</v>
      </c>
    </row>
    <row r="30" spans="1:11" ht="12.75" customHeight="1">
      <c r="A30" s="51" t="s">
        <v>480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2" t="s">
        <v>481</v>
      </c>
      <c r="B31" s="223"/>
      <c r="C31" s="224"/>
      <c r="D31" s="121">
        <v>33</v>
      </c>
      <c r="E31" s="71">
        <v>1473</v>
      </c>
      <c r="F31" s="97">
        <v>1603</v>
      </c>
      <c r="G31" s="148">
        <v>-8.1</v>
      </c>
      <c r="H31" s="121">
        <v>33</v>
      </c>
      <c r="I31" s="71">
        <v>1342</v>
      </c>
      <c r="J31" s="71">
        <v>1499</v>
      </c>
      <c r="K31" s="148">
        <v>-10.5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22</v>
      </c>
      <c r="E32" s="71">
        <v>1420</v>
      </c>
      <c r="F32" s="97">
        <v>1495</v>
      </c>
      <c r="G32" s="148">
        <v>-5</v>
      </c>
      <c r="H32" s="121">
        <v>22</v>
      </c>
      <c r="I32" s="71">
        <v>1356</v>
      </c>
      <c r="J32" s="71">
        <v>1421</v>
      </c>
      <c r="K32" s="148">
        <v>-4.6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79</v>
      </c>
      <c r="E33" s="71">
        <v>1172</v>
      </c>
      <c r="F33" s="97">
        <v>1254</v>
      </c>
      <c r="G33" s="148">
        <v>-6.6</v>
      </c>
      <c r="H33" s="121">
        <v>76</v>
      </c>
      <c r="I33" s="71">
        <v>1165</v>
      </c>
      <c r="J33" s="71">
        <v>1219</v>
      </c>
      <c r="K33" s="148">
        <v>-4.4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65</v>
      </c>
      <c r="E34" s="71">
        <v>915</v>
      </c>
      <c r="F34" s="97">
        <v>933</v>
      </c>
      <c r="G34" s="148">
        <v>-2</v>
      </c>
      <c r="H34" s="121">
        <v>65</v>
      </c>
      <c r="I34" s="71">
        <v>943</v>
      </c>
      <c r="J34" s="71">
        <v>957</v>
      </c>
      <c r="K34" s="148">
        <v>-1.5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57</v>
      </c>
      <c r="E35" s="71">
        <v>1650</v>
      </c>
      <c r="F35" s="97">
        <v>1697</v>
      </c>
      <c r="G35" s="148">
        <v>-2.7</v>
      </c>
      <c r="H35" s="121">
        <v>54</v>
      </c>
      <c r="I35" s="71">
        <v>1674</v>
      </c>
      <c r="J35" s="71">
        <v>1691</v>
      </c>
      <c r="K35" s="148">
        <v>-1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24</v>
      </c>
      <c r="E36" s="71">
        <v>1292</v>
      </c>
      <c r="F36" s="97">
        <v>1485</v>
      </c>
      <c r="G36" s="148">
        <v>-13</v>
      </c>
      <c r="H36" s="121">
        <v>23</v>
      </c>
      <c r="I36" s="71">
        <v>1329</v>
      </c>
      <c r="J36" s="71">
        <v>1401</v>
      </c>
      <c r="K36" s="148">
        <v>-5.1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78</v>
      </c>
      <c r="E37" s="71">
        <v>1484</v>
      </c>
      <c r="F37" s="97">
        <v>1560</v>
      </c>
      <c r="G37" s="148">
        <v>-4.9</v>
      </c>
      <c r="H37" s="121">
        <v>80</v>
      </c>
      <c r="I37" s="71">
        <v>1875</v>
      </c>
      <c r="J37" s="71">
        <v>1934</v>
      </c>
      <c r="K37" s="148">
        <v>-3.1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37</v>
      </c>
      <c r="E38" s="71">
        <v>797</v>
      </c>
      <c r="F38" s="97">
        <v>826</v>
      </c>
      <c r="G38" s="148">
        <v>-3.4</v>
      </c>
      <c r="H38" s="121">
        <v>37</v>
      </c>
      <c r="I38" s="71">
        <v>764</v>
      </c>
      <c r="J38" s="71">
        <v>783</v>
      </c>
      <c r="K38" s="148">
        <v>-2.4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46</v>
      </c>
      <c r="E39" s="71">
        <v>342</v>
      </c>
      <c r="F39" s="97">
        <v>402</v>
      </c>
      <c r="G39" s="148">
        <v>-14.9</v>
      </c>
      <c r="H39" s="121">
        <v>48</v>
      </c>
      <c r="I39" s="71">
        <v>333</v>
      </c>
      <c r="J39" s="71">
        <v>380</v>
      </c>
      <c r="K39" s="148">
        <v>-12.4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58</v>
      </c>
      <c r="E40" s="71">
        <v>1608</v>
      </c>
      <c r="F40" s="97">
        <v>1781</v>
      </c>
      <c r="G40" s="148">
        <v>-9.7</v>
      </c>
      <c r="H40" s="121">
        <v>58</v>
      </c>
      <c r="I40" s="71">
        <v>1605</v>
      </c>
      <c r="J40" s="71">
        <v>1735</v>
      </c>
      <c r="K40" s="148">
        <v>-7.5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40</v>
      </c>
      <c r="E41" s="71">
        <v>416</v>
      </c>
      <c r="F41" s="97">
        <v>438</v>
      </c>
      <c r="G41" s="148">
        <v>-5.1</v>
      </c>
      <c r="H41" s="121">
        <v>33</v>
      </c>
      <c r="I41" s="71">
        <v>474</v>
      </c>
      <c r="J41" s="71">
        <v>472</v>
      </c>
      <c r="K41" s="148">
        <v>0.5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78</v>
      </c>
      <c r="E42" s="71">
        <v>1591</v>
      </c>
      <c r="F42" s="97">
        <v>1819</v>
      </c>
      <c r="G42" s="148">
        <v>-12.6</v>
      </c>
      <c r="H42" s="121">
        <v>88</v>
      </c>
      <c r="I42" s="71">
        <v>1516</v>
      </c>
      <c r="J42" s="71">
        <v>1664</v>
      </c>
      <c r="K42" s="148">
        <v>-8.9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72">
        <f>SUM(E31:E42)</f>
        <v>14160</v>
      </c>
      <c r="F43" s="32">
        <f>SUM(F31:F42)</f>
        <v>15293</v>
      </c>
      <c r="G43" s="148">
        <f>((E43-F43)/F43)*100</f>
        <v>-7.408618322108154</v>
      </c>
      <c r="H43" s="122"/>
      <c r="I43" s="72">
        <f>SUM(I31:I42)</f>
        <v>14376</v>
      </c>
      <c r="J43" s="72">
        <f>SUM(J31:J42)</f>
        <v>15156</v>
      </c>
      <c r="K43" s="148">
        <f>((I43-J43)/J43)*100</f>
        <v>-5.146476642913698</v>
      </c>
    </row>
    <row r="44" spans="1:11" ht="12.75" customHeight="1">
      <c r="A44" s="51" t="s">
        <v>493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2" t="s">
        <v>494</v>
      </c>
      <c r="B45" s="223"/>
      <c r="C45" s="224"/>
      <c r="D45" s="121">
        <v>62</v>
      </c>
      <c r="E45" s="71">
        <v>1337</v>
      </c>
      <c r="F45" s="97">
        <v>1379</v>
      </c>
      <c r="G45" s="148">
        <v>-3</v>
      </c>
      <c r="H45" s="121">
        <v>62</v>
      </c>
      <c r="I45" s="71">
        <v>1370</v>
      </c>
      <c r="J45" s="71">
        <v>1392</v>
      </c>
      <c r="K45" s="148">
        <v>-1.6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25</v>
      </c>
      <c r="E46" s="71">
        <v>959</v>
      </c>
      <c r="F46" s="97">
        <v>965</v>
      </c>
      <c r="G46" s="148">
        <v>-0.7</v>
      </c>
      <c r="H46" s="121">
        <v>25</v>
      </c>
      <c r="I46" s="71">
        <v>884</v>
      </c>
      <c r="J46" s="71">
        <v>892</v>
      </c>
      <c r="K46" s="148">
        <v>-0.9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27</v>
      </c>
      <c r="E47" s="71">
        <v>1413</v>
      </c>
      <c r="F47" s="97">
        <v>1545</v>
      </c>
      <c r="G47" s="148">
        <v>-8.5</v>
      </c>
      <c r="H47" s="121">
        <v>25</v>
      </c>
      <c r="I47" s="71">
        <v>1332</v>
      </c>
      <c r="J47" s="71">
        <v>1434</v>
      </c>
      <c r="K47" s="148">
        <v>-7.1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1</v>
      </c>
      <c r="E48" s="71">
        <v>932</v>
      </c>
      <c r="F48" s="97">
        <v>1015</v>
      </c>
      <c r="G48" s="148">
        <v>-8.1</v>
      </c>
      <c r="H48" s="121">
        <v>1</v>
      </c>
      <c r="I48" s="71">
        <v>852</v>
      </c>
      <c r="J48" s="71">
        <v>908</v>
      </c>
      <c r="K48" s="148">
        <v>-6.1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49</v>
      </c>
      <c r="E49" s="71">
        <v>1100</v>
      </c>
      <c r="F49" s="97">
        <v>1088</v>
      </c>
      <c r="G49" s="148">
        <v>1.1</v>
      </c>
      <c r="H49" s="121">
        <v>46</v>
      </c>
      <c r="I49" s="71">
        <v>1157</v>
      </c>
      <c r="J49" s="71">
        <v>1164</v>
      </c>
      <c r="K49" s="148">
        <v>-0.6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43</v>
      </c>
      <c r="E50" s="71">
        <v>1127</v>
      </c>
      <c r="F50" s="97">
        <v>1195</v>
      </c>
      <c r="G50" s="148">
        <v>-5.7</v>
      </c>
      <c r="H50" s="121">
        <v>43</v>
      </c>
      <c r="I50" s="71">
        <v>1158</v>
      </c>
      <c r="J50" s="71">
        <v>1221</v>
      </c>
      <c r="K50" s="148">
        <v>-5.2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21</v>
      </c>
      <c r="E51" s="71">
        <v>1538</v>
      </c>
      <c r="F51" s="97">
        <v>1597</v>
      </c>
      <c r="G51" s="148">
        <v>-3.7</v>
      </c>
      <c r="H51" s="121">
        <v>24</v>
      </c>
      <c r="I51" s="71">
        <v>1501</v>
      </c>
      <c r="J51" s="71">
        <v>1571</v>
      </c>
      <c r="K51" s="148">
        <v>-4.5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145</v>
      </c>
      <c r="E52" s="71">
        <v>4753</v>
      </c>
      <c r="F52" s="97">
        <v>5067</v>
      </c>
      <c r="G52" s="148">
        <v>-6.2</v>
      </c>
      <c r="H52" s="121">
        <v>140</v>
      </c>
      <c r="I52" s="71">
        <v>4616</v>
      </c>
      <c r="J52" s="71">
        <v>4950</v>
      </c>
      <c r="K52" s="148">
        <v>-6.8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72">
        <f>SUM(E45:E52)</f>
        <v>13159</v>
      </c>
      <c r="F53" s="32">
        <f>SUM(F45:F52)</f>
        <v>13851</v>
      </c>
      <c r="G53" s="148">
        <f>((E53-F53)/F53)*100</f>
        <v>-4.996029167569128</v>
      </c>
      <c r="H53" s="122"/>
      <c r="I53" s="72">
        <f>SUM(I45:I52)</f>
        <v>12870</v>
      </c>
      <c r="J53" s="72">
        <f>SUM(J45:J52)</f>
        <v>13532</v>
      </c>
      <c r="K53" s="148">
        <f>((I53-J53)/J53)*100</f>
        <v>-4.892107596807567</v>
      </c>
    </row>
    <row r="54" spans="1:11" ht="12.75" customHeight="1">
      <c r="A54" s="51" t="s">
        <v>502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2" t="s">
        <v>503</v>
      </c>
      <c r="B55" s="223"/>
      <c r="C55" s="224"/>
      <c r="D55" s="121">
        <v>34</v>
      </c>
      <c r="E55" s="71">
        <v>99</v>
      </c>
      <c r="F55" s="97">
        <v>105</v>
      </c>
      <c r="G55" s="148">
        <v>-6.1</v>
      </c>
      <c r="H55" s="121">
        <v>29</v>
      </c>
      <c r="I55" s="71">
        <v>102</v>
      </c>
      <c r="J55" s="71">
        <v>104</v>
      </c>
      <c r="K55" s="148">
        <v>-2.3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59</v>
      </c>
      <c r="E56" s="71">
        <v>1195</v>
      </c>
      <c r="F56" s="97">
        <v>1210</v>
      </c>
      <c r="G56" s="148">
        <v>-1.2</v>
      </c>
      <c r="H56" s="121">
        <v>63</v>
      </c>
      <c r="I56" s="71">
        <v>920</v>
      </c>
      <c r="J56" s="71">
        <v>919</v>
      </c>
      <c r="K56" s="148">
        <v>0.2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64</v>
      </c>
      <c r="E57" s="71">
        <v>3682</v>
      </c>
      <c r="F57" s="97">
        <v>3789</v>
      </c>
      <c r="G57" s="148">
        <v>-2.8</v>
      </c>
      <c r="H57" s="121">
        <v>64</v>
      </c>
      <c r="I57" s="71">
        <v>2842</v>
      </c>
      <c r="J57" s="71">
        <v>3053</v>
      </c>
      <c r="K57" s="148">
        <v>-6.9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68</v>
      </c>
      <c r="E58" s="71">
        <v>1046</v>
      </c>
      <c r="F58" s="97">
        <v>1044</v>
      </c>
      <c r="G58" s="148">
        <v>0.2</v>
      </c>
      <c r="H58" s="121">
        <v>68</v>
      </c>
      <c r="I58" s="71">
        <v>992</v>
      </c>
      <c r="J58" s="71">
        <v>1033</v>
      </c>
      <c r="K58" s="148">
        <v>-4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11</v>
      </c>
      <c r="E59" s="71">
        <v>74</v>
      </c>
      <c r="F59" s="97">
        <v>97</v>
      </c>
      <c r="G59" s="148">
        <v>-23.7</v>
      </c>
      <c r="H59" s="121">
        <v>11</v>
      </c>
      <c r="I59" s="71">
        <v>58</v>
      </c>
      <c r="J59" s="71">
        <v>78</v>
      </c>
      <c r="K59" s="148">
        <v>-25.5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113</v>
      </c>
      <c r="E60" s="71">
        <v>597</v>
      </c>
      <c r="F60" s="97">
        <v>581</v>
      </c>
      <c r="G60" s="148">
        <v>2.7</v>
      </c>
      <c r="H60" s="121">
        <v>116</v>
      </c>
      <c r="I60" s="71">
        <v>565</v>
      </c>
      <c r="J60" s="71">
        <v>543</v>
      </c>
      <c r="K60" s="148">
        <v>4</v>
      </c>
      <c r="L60">
        <v>44</v>
      </c>
      <c r="P60" s="119"/>
      <c r="Q60" s="119">
        <v>53311</v>
      </c>
      <c r="R60" s="119">
        <v>56359</v>
      </c>
      <c r="S60" s="120">
        <v>-5.4</v>
      </c>
      <c r="T60" s="119">
        <v>51504</v>
      </c>
      <c r="U60" s="119">
        <v>54296</v>
      </c>
      <c r="V60" s="120">
        <v>-5.1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66</v>
      </c>
      <c r="E61" s="71">
        <v>524</v>
      </c>
      <c r="F61" s="97">
        <v>521</v>
      </c>
      <c r="G61" s="148">
        <v>0.6</v>
      </c>
      <c r="H61" s="121">
        <v>65</v>
      </c>
      <c r="I61" s="71">
        <v>599</v>
      </c>
      <c r="J61" s="71">
        <v>577</v>
      </c>
      <c r="K61" s="148">
        <v>3.7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42</v>
      </c>
      <c r="E62" s="71">
        <v>389</v>
      </c>
      <c r="F62" s="97">
        <v>381</v>
      </c>
      <c r="G62" s="148">
        <v>2.1</v>
      </c>
      <c r="H62" s="121">
        <v>41</v>
      </c>
      <c r="I62" s="71">
        <v>387</v>
      </c>
      <c r="J62" s="71">
        <v>388</v>
      </c>
      <c r="K62" s="148">
        <v>-0.3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71">
        <v>979</v>
      </c>
      <c r="F63" s="97">
        <v>973</v>
      </c>
      <c r="G63" s="148">
        <v>0.5</v>
      </c>
      <c r="H63" s="121">
        <v>0</v>
      </c>
      <c r="I63" s="71">
        <v>841</v>
      </c>
      <c r="J63" s="71">
        <v>887</v>
      </c>
      <c r="K63" s="148">
        <v>-5.2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93</v>
      </c>
      <c r="E64" s="71">
        <v>870</v>
      </c>
      <c r="F64" s="97">
        <v>904</v>
      </c>
      <c r="G64" s="148">
        <v>-3.7</v>
      </c>
      <c r="H64" s="121">
        <v>98</v>
      </c>
      <c r="I64" s="71">
        <v>862</v>
      </c>
      <c r="J64" s="71">
        <v>944</v>
      </c>
      <c r="K64" s="148">
        <v>-8.7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71">
        <v>559</v>
      </c>
      <c r="F65" s="97">
        <v>552</v>
      </c>
      <c r="G65" s="148">
        <v>1.2</v>
      </c>
      <c r="H65" s="121">
        <v>0</v>
      </c>
      <c r="I65" s="71">
        <v>565</v>
      </c>
      <c r="J65" s="71">
        <v>567</v>
      </c>
      <c r="K65" s="148">
        <v>-0.4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64</v>
      </c>
      <c r="E66" s="71">
        <v>894</v>
      </c>
      <c r="F66" s="97">
        <v>965</v>
      </c>
      <c r="G66" s="148">
        <v>-7.3</v>
      </c>
      <c r="H66" s="121">
        <v>75</v>
      </c>
      <c r="I66" s="71">
        <v>1037</v>
      </c>
      <c r="J66" s="71">
        <v>1131</v>
      </c>
      <c r="K66" s="148">
        <v>-8.3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95</v>
      </c>
      <c r="E67" s="71">
        <v>444</v>
      </c>
      <c r="F67" s="97">
        <v>438</v>
      </c>
      <c r="G67" s="148">
        <v>1.5</v>
      </c>
      <c r="H67" s="121">
        <v>92</v>
      </c>
      <c r="I67" s="71">
        <v>478</v>
      </c>
      <c r="J67" s="71">
        <v>476</v>
      </c>
      <c r="K67" s="148">
        <v>0.4</v>
      </c>
      <c r="L67">
        <v>51</v>
      </c>
    </row>
    <row r="68" spans="1:11" ht="12.75" customHeight="1">
      <c r="A68" s="222" t="s">
        <v>469</v>
      </c>
      <c r="B68" s="223"/>
      <c r="C68" s="224"/>
      <c r="D68" s="62"/>
      <c r="E68" s="72">
        <f>SUM(E55:E67)</f>
        <v>11352</v>
      </c>
      <c r="F68" s="32">
        <f>SUM(F55:F67)</f>
        <v>11560</v>
      </c>
      <c r="G68" s="148">
        <f>((E68-F68)/F68)*100</f>
        <v>-1.799307958477509</v>
      </c>
      <c r="H68" s="73"/>
      <c r="I68" s="72">
        <f>SUM(I55:I67)</f>
        <v>10248</v>
      </c>
      <c r="J68" s="72">
        <f>SUM(J55:J67)</f>
        <v>10700</v>
      </c>
      <c r="K68" s="148">
        <f>((I68-J68)/J68)*100</f>
        <v>-4.224299065420561</v>
      </c>
    </row>
    <row r="69" spans="1:11" ht="12.75" customHeight="1">
      <c r="A69" s="225" t="s">
        <v>516</v>
      </c>
      <c r="B69" s="226"/>
      <c r="C69" s="227"/>
      <c r="D69" s="72">
        <f>SUM(D6:D68)</f>
        <v>2527</v>
      </c>
      <c r="E69" s="72">
        <f>Q60</f>
        <v>53311</v>
      </c>
      <c r="F69" s="32">
        <f>R60</f>
        <v>56359</v>
      </c>
      <c r="G69" s="148">
        <f>S60</f>
        <v>-5.4</v>
      </c>
      <c r="H69" s="72">
        <f>SUM(H6:H68)</f>
        <v>2546</v>
      </c>
      <c r="I69" s="72">
        <f>T60</f>
        <v>51504</v>
      </c>
      <c r="J69" s="72">
        <f>U60</f>
        <v>54296</v>
      </c>
      <c r="K69" s="148">
        <f>V60</f>
        <v>-5.1</v>
      </c>
    </row>
    <row r="70" spans="1:11" ht="12">
      <c r="A70" s="228" t="s">
        <v>517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ht="12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30" t="s">
        <v>518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43" t="s">
        <v>448</v>
      </c>
      <c r="E4" s="192" t="s">
        <v>449</v>
      </c>
      <c r="F4" s="193"/>
      <c r="G4" s="248" t="s">
        <v>450</v>
      </c>
      <c r="H4" s="243" t="s">
        <v>448</v>
      </c>
      <c r="I4" s="192" t="s">
        <v>449</v>
      </c>
      <c r="J4" s="193"/>
      <c r="K4" s="248" t="s">
        <v>450</v>
      </c>
    </row>
    <row r="5" spans="1:11" ht="25.5">
      <c r="A5" s="237"/>
      <c r="B5" s="238"/>
      <c r="C5" s="239"/>
      <c r="D5" s="244"/>
      <c r="E5" s="28" t="str">
        <f>CONCATENATE(Data!A4,"   (Preliminary)")</f>
        <v>2020   (Preliminary)</v>
      </c>
      <c r="F5" s="28">
        <f>Data!A4-1</f>
        <v>2019</v>
      </c>
      <c r="G5" s="249"/>
      <c r="H5" s="244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9"/>
    </row>
    <row r="6" spans="1:11" ht="12">
      <c r="A6" s="245"/>
      <c r="B6" s="246"/>
      <c r="C6" s="247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57" t="s">
        <v>452</v>
      </c>
      <c r="E8" s="57" t="s">
        <v>453</v>
      </c>
      <c r="F8" s="57" t="s">
        <v>454</v>
      </c>
      <c r="G8" s="113" t="s">
        <v>455</v>
      </c>
      <c r="H8" s="57" t="s">
        <v>456</v>
      </c>
      <c r="I8" s="57" t="s">
        <v>457</v>
      </c>
      <c r="J8" s="57" t="s">
        <v>458</v>
      </c>
      <c r="K8" s="114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18</v>
      </c>
      <c r="E9" s="71">
        <v>1892</v>
      </c>
      <c r="F9" s="71">
        <v>2099</v>
      </c>
      <c r="G9" s="148">
        <v>-9.9</v>
      </c>
      <c r="H9" s="121">
        <v>16</v>
      </c>
      <c r="I9" s="71">
        <v>1799</v>
      </c>
      <c r="J9" s="71">
        <v>1974</v>
      </c>
      <c r="K9" s="148">
        <v>-8.9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24</v>
      </c>
      <c r="E10" s="71">
        <v>245</v>
      </c>
      <c r="F10" s="71">
        <v>272</v>
      </c>
      <c r="G10" s="148">
        <v>-10.1</v>
      </c>
      <c r="H10" s="121">
        <v>24</v>
      </c>
      <c r="I10" s="71">
        <v>232</v>
      </c>
      <c r="J10" s="71">
        <v>258</v>
      </c>
      <c r="K10" s="148">
        <v>-9.9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168</v>
      </c>
      <c r="E11" s="71">
        <v>3924</v>
      </c>
      <c r="F11" s="71">
        <v>4584</v>
      </c>
      <c r="G11" s="148">
        <v>-14.4</v>
      </c>
      <c r="H11" s="121">
        <v>161</v>
      </c>
      <c r="I11" s="71">
        <v>3776</v>
      </c>
      <c r="J11" s="71">
        <v>4345</v>
      </c>
      <c r="K11" s="148">
        <v>-13.1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67</v>
      </c>
      <c r="E12" s="71">
        <v>528</v>
      </c>
      <c r="F12" s="71">
        <v>596</v>
      </c>
      <c r="G12" s="148">
        <v>-11.4</v>
      </c>
      <c r="H12" s="121">
        <v>69</v>
      </c>
      <c r="I12" s="71">
        <v>499</v>
      </c>
      <c r="J12" s="71">
        <v>550</v>
      </c>
      <c r="K12" s="148">
        <v>-9.3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62</v>
      </c>
      <c r="E13" s="71">
        <v>4500</v>
      </c>
      <c r="F13" s="71">
        <v>4943</v>
      </c>
      <c r="G13" s="148">
        <v>-9</v>
      </c>
      <c r="H13" s="121">
        <v>105</v>
      </c>
      <c r="I13" s="71">
        <v>4450</v>
      </c>
      <c r="J13" s="71">
        <v>5160</v>
      </c>
      <c r="K13" s="148">
        <v>-13.8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65</v>
      </c>
      <c r="E14" s="71">
        <v>5451</v>
      </c>
      <c r="F14" s="71">
        <v>6211</v>
      </c>
      <c r="G14" s="148">
        <v>-12.2</v>
      </c>
      <c r="H14" s="121">
        <v>65</v>
      </c>
      <c r="I14" s="71">
        <v>5638</v>
      </c>
      <c r="J14" s="71">
        <v>6307</v>
      </c>
      <c r="K14" s="148">
        <v>-10.6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36</v>
      </c>
      <c r="E15" s="71">
        <v>4061</v>
      </c>
      <c r="F15" s="71">
        <v>4637</v>
      </c>
      <c r="G15" s="148">
        <v>-12.4</v>
      </c>
      <c r="H15" s="121">
        <v>31</v>
      </c>
      <c r="I15" s="71">
        <v>4316</v>
      </c>
      <c r="J15" s="71">
        <v>4925</v>
      </c>
      <c r="K15" s="148">
        <v>-12.4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21</v>
      </c>
      <c r="E16" s="71">
        <v>377</v>
      </c>
      <c r="F16" s="71">
        <v>442</v>
      </c>
      <c r="G16" s="148">
        <v>-14.7</v>
      </c>
      <c r="H16" s="121">
        <v>23</v>
      </c>
      <c r="I16" s="71">
        <v>672</v>
      </c>
      <c r="J16" s="71">
        <v>740</v>
      </c>
      <c r="K16" s="148">
        <v>-9.2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13</v>
      </c>
      <c r="E17" s="71">
        <v>120</v>
      </c>
      <c r="F17" s="71">
        <v>139</v>
      </c>
      <c r="G17" s="148">
        <v>-13.4</v>
      </c>
      <c r="H17" s="121">
        <v>13</v>
      </c>
      <c r="I17" s="71">
        <v>115</v>
      </c>
      <c r="J17" s="71">
        <v>133</v>
      </c>
      <c r="K17" s="148">
        <v>-13.2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72">
        <f>SUM(E9:E17)</f>
        <v>21098</v>
      </c>
      <c r="F18" s="72">
        <f>SUM(F9:F17)</f>
        <v>23923</v>
      </c>
      <c r="G18" s="148">
        <f>((E18-F18)/F18)*100</f>
        <v>-11.808719642185345</v>
      </c>
      <c r="H18" s="122"/>
      <c r="I18" s="72">
        <f>SUM(I9:I17)</f>
        <v>21497</v>
      </c>
      <c r="J18" s="72">
        <f>SUM(J9:J17)</f>
        <v>24392</v>
      </c>
      <c r="K18" s="148">
        <f>((I18-J18)/J18)*100</f>
        <v>-11.868645457527057</v>
      </c>
    </row>
    <row r="19" spans="1:11" ht="12.75" customHeight="1">
      <c r="A19" s="51" t="s">
        <v>470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71">
        <v>439</v>
      </c>
      <c r="F20" s="71">
        <v>491</v>
      </c>
      <c r="G20" s="148">
        <v>-10.6</v>
      </c>
      <c r="H20" s="121">
        <v>0</v>
      </c>
      <c r="I20" s="71">
        <v>523</v>
      </c>
      <c r="J20" s="71">
        <v>568</v>
      </c>
      <c r="K20" s="148">
        <v>-7.8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1</v>
      </c>
      <c r="E21" s="71">
        <v>185</v>
      </c>
      <c r="F21" s="71">
        <v>222</v>
      </c>
      <c r="G21" s="148">
        <v>-16.9</v>
      </c>
      <c r="H21" s="121">
        <v>1</v>
      </c>
      <c r="I21" s="71">
        <v>201</v>
      </c>
      <c r="J21" s="71">
        <v>242</v>
      </c>
      <c r="K21" s="148">
        <v>-16.8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139</v>
      </c>
      <c r="E22" s="71">
        <v>9763</v>
      </c>
      <c r="F22" s="71">
        <v>10754</v>
      </c>
      <c r="G22" s="148">
        <v>-9.2</v>
      </c>
      <c r="H22" s="121">
        <v>138</v>
      </c>
      <c r="I22" s="71">
        <v>9145</v>
      </c>
      <c r="J22" s="71">
        <v>9796</v>
      </c>
      <c r="K22" s="148">
        <v>-6.6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129</v>
      </c>
      <c r="E23" s="71">
        <v>5303</v>
      </c>
      <c r="F23" s="71">
        <v>5841</v>
      </c>
      <c r="G23" s="148">
        <v>-9.2</v>
      </c>
      <c r="H23" s="121">
        <v>132</v>
      </c>
      <c r="I23" s="71">
        <v>4822</v>
      </c>
      <c r="J23" s="71">
        <v>5368</v>
      </c>
      <c r="K23" s="148">
        <v>-10.2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28</v>
      </c>
      <c r="E24" s="71">
        <v>3326</v>
      </c>
      <c r="F24" s="71">
        <v>3697</v>
      </c>
      <c r="G24" s="148">
        <v>-10</v>
      </c>
      <c r="H24" s="121">
        <v>29</v>
      </c>
      <c r="I24" s="71">
        <v>2845</v>
      </c>
      <c r="J24" s="71">
        <v>3172</v>
      </c>
      <c r="K24" s="148">
        <v>-10.3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21</v>
      </c>
      <c r="E25" s="71">
        <v>4666</v>
      </c>
      <c r="F25" s="71">
        <v>4873</v>
      </c>
      <c r="G25" s="148">
        <v>-4.2</v>
      </c>
      <c r="H25" s="121">
        <v>33</v>
      </c>
      <c r="I25" s="71">
        <v>4077</v>
      </c>
      <c r="J25" s="71">
        <v>4548</v>
      </c>
      <c r="K25" s="148">
        <v>-10.3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52</v>
      </c>
      <c r="E26" s="71">
        <v>1866</v>
      </c>
      <c r="F26" s="71">
        <v>2049</v>
      </c>
      <c r="G26" s="148">
        <v>-8.9</v>
      </c>
      <c r="H26" s="121">
        <v>49</v>
      </c>
      <c r="I26" s="71">
        <v>2056</v>
      </c>
      <c r="J26" s="71">
        <v>2168</v>
      </c>
      <c r="K26" s="148">
        <v>-5.2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362</v>
      </c>
      <c r="E27" s="71">
        <v>3492</v>
      </c>
      <c r="F27" s="71">
        <v>4001</v>
      </c>
      <c r="G27" s="148">
        <v>-12.7</v>
      </c>
      <c r="H27" s="121">
        <v>364</v>
      </c>
      <c r="I27" s="71">
        <v>3477</v>
      </c>
      <c r="J27" s="71">
        <v>3953</v>
      </c>
      <c r="K27" s="148">
        <v>-12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13</v>
      </c>
      <c r="E28" s="71">
        <v>654</v>
      </c>
      <c r="F28" s="71">
        <v>728</v>
      </c>
      <c r="G28" s="148">
        <v>-10.1</v>
      </c>
      <c r="H28" s="121">
        <v>12</v>
      </c>
      <c r="I28" s="71">
        <v>553</v>
      </c>
      <c r="J28" s="71">
        <v>606</v>
      </c>
      <c r="K28" s="148">
        <v>-8.9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72">
        <f>SUM(E20:E28)</f>
        <v>29694</v>
      </c>
      <c r="F29" s="72">
        <f>SUM(F20:F28)</f>
        <v>32656</v>
      </c>
      <c r="G29" s="148">
        <f>((E29-F29)/F29)*100</f>
        <v>-9.0703086722195</v>
      </c>
      <c r="H29" s="122"/>
      <c r="I29" s="72">
        <f>SUM(I20:I28)</f>
        <v>27699</v>
      </c>
      <c r="J29" s="72">
        <f>SUM(J20:J28)</f>
        <v>30421</v>
      </c>
      <c r="K29" s="148">
        <f>((I29-J29)/J29)*100</f>
        <v>-8.947766345616515</v>
      </c>
    </row>
    <row r="30" spans="1:11" ht="12.75" customHeight="1">
      <c r="A30" s="51" t="s">
        <v>480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2" t="s">
        <v>481</v>
      </c>
      <c r="B31" s="223"/>
      <c r="C31" s="224"/>
      <c r="D31" s="121">
        <v>53</v>
      </c>
      <c r="E31" s="71">
        <v>4912</v>
      </c>
      <c r="F31" s="71">
        <v>5631</v>
      </c>
      <c r="G31" s="148">
        <v>-12.8</v>
      </c>
      <c r="H31" s="121">
        <v>48</v>
      </c>
      <c r="I31" s="71">
        <v>4535</v>
      </c>
      <c r="J31" s="71">
        <v>5089</v>
      </c>
      <c r="K31" s="148">
        <v>-10.9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20</v>
      </c>
      <c r="E32" s="71">
        <v>2656</v>
      </c>
      <c r="F32" s="71">
        <v>2931</v>
      </c>
      <c r="G32" s="148">
        <v>-9.4</v>
      </c>
      <c r="H32" s="121">
        <v>18</v>
      </c>
      <c r="I32" s="71">
        <v>2601</v>
      </c>
      <c r="J32" s="71">
        <v>2769</v>
      </c>
      <c r="K32" s="148">
        <v>-6.1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27</v>
      </c>
      <c r="E33" s="71">
        <v>853</v>
      </c>
      <c r="F33" s="71">
        <v>953</v>
      </c>
      <c r="G33" s="148">
        <v>-10.5</v>
      </c>
      <c r="H33" s="121">
        <v>24</v>
      </c>
      <c r="I33" s="71">
        <v>871</v>
      </c>
      <c r="J33" s="71">
        <v>929</v>
      </c>
      <c r="K33" s="148">
        <v>-6.2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15</v>
      </c>
      <c r="E34" s="71">
        <v>886</v>
      </c>
      <c r="F34" s="71">
        <v>995</v>
      </c>
      <c r="G34" s="148">
        <v>-11</v>
      </c>
      <c r="H34" s="121">
        <v>16</v>
      </c>
      <c r="I34" s="71">
        <v>833</v>
      </c>
      <c r="J34" s="71">
        <v>930</v>
      </c>
      <c r="K34" s="148">
        <v>-10.4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51</v>
      </c>
      <c r="E35" s="71">
        <v>4471</v>
      </c>
      <c r="F35" s="71">
        <v>5198</v>
      </c>
      <c r="G35" s="148">
        <v>-14</v>
      </c>
      <c r="H35" s="121">
        <v>51</v>
      </c>
      <c r="I35" s="71">
        <v>4316</v>
      </c>
      <c r="J35" s="71">
        <v>4926</v>
      </c>
      <c r="K35" s="148">
        <v>-12.4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12</v>
      </c>
      <c r="E36" s="71">
        <v>2006</v>
      </c>
      <c r="F36" s="71">
        <v>2383</v>
      </c>
      <c r="G36" s="148">
        <v>-15.8</v>
      </c>
      <c r="H36" s="121">
        <v>12</v>
      </c>
      <c r="I36" s="71">
        <v>2028</v>
      </c>
      <c r="J36" s="71">
        <v>2298</v>
      </c>
      <c r="K36" s="148">
        <v>-11.7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63</v>
      </c>
      <c r="E37" s="71">
        <v>2331</v>
      </c>
      <c r="F37" s="71">
        <v>2629</v>
      </c>
      <c r="G37" s="148">
        <v>-11.3</v>
      </c>
      <c r="H37" s="121">
        <v>64</v>
      </c>
      <c r="I37" s="71">
        <v>2531</v>
      </c>
      <c r="J37" s="71">
        <v>2794</v>
      </c>
      <c r="K37" s="148">
        <v>-9.4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16</v>
      </c>
      <c r="E38" s="71">
        <v>585</v>
      </c>
      <c r="F38" s="71">
        <v>662</v>
      </c>
      <c r="G38" s="148">
        <v>-11.6</v>
      </c>
      <c r="H38" s="121">
        <v>15</v>
      </c>
      <c r="I38" s="71">
        <v>545</v>
      </c>
      <c r="J38" s="71">
        <v>604</v>
      </c>
      <c r="K38" s="148">
        <v>-9.7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10</v>
      </c>
      <c r="E39" s="71">
        <v>182</v>
      </c>
      <c r="F39" s="71">
        <v>197</v>
      </c>
      <c r="G39" s="148">
        <v>-7.7</v>
      </c>
      <c r="H39" s="121">
        <v>10</v>
      </c>
      <c r="I39" s="71">
        <v>144</v>
      </c>
      <c r="J39" s="71">
        <v>157</v>
      </c>
      <c r="K39" s="148">
        <v>-8.3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102</v>
      </c>
      <c r="E40" s="71">
        <v>4621</v>
      </c>
      <c r="F40" s="71">
        <v>5224</v>
      </c>
      <c r="G40" s="148">
        <v>-11.5</v>
      </c>
      <c r="H40" s="121">
        <v>105</v>
      </c>
      <c r="I40" s="71">
        <v>4561</v>
      </c>
      <c r="J40" s="71">
        <v>5026</v>
      </c>
      <c r="K40" s="148">
        <v>-9.2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</v>
      </c>
      <c r="E41" s="71">
        <v>187</v>
      </c>
      <c r="F41" s="71">
        <v>199</v>
      </c>
      <c r="G41" s="148">
        <v>-6.1</v>
      </c>
      <c r="H41" s="121">
        <v>4</v>
      </c>
      <c r="I41" s="71">
        <v>192</v>
      </c>
      <c r="J41" s="71">
        <v>198</v>
      </c>
      <c r="K41" s="148">
        <v>-3.3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91</v>
      </c>
      <c r="E42" s="71">
        <v>1826</v>
      </c>
      <c r="F42" s="71">
        <v>2160</v>
      </c>
      <c r="G42" s="148">
        <v>-15.4</v>
      </c>
      <c r="H42" s="121">
        <v>91</v>
      </c>
      <c r="I42" s="71">
        <v>2000</v>
      </c>
      <c r="J42" s="71">
        <v>2293</v>
      </c>
      <c r="K42" s="148">
        <v>-12.8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72">
        <f>SUM(E31:E42)</f>
        <v>25516</v>
      </c>
      <c r="F43" s="72">
        <f>SUM(F31:F42)</f>
        <v>29162</v>
      </c>
      <c r="G43" s="148">
        <f>((E43-F43)/F43)*100</f>
        <v>-12.50257184006584</v>
      </c>
      <c r="H43" s="122"/>
      <c r="I43" s="72">
        <f>SUM(I31:I42)</f>
        <v>25157</v>
      </c>
      <c r="J43" s="72">
        <f>SUM(J31:J42)</f>
        <v>28013</v>
      </c>
      <c r="K43" s="148">
        <f>((I43-J43)/J43)*100</f>
        <v>-10.195266483418413</v>
      </c>
    </row>
    <row r="44" spans="1:11" ht="12.75" customHeight="1">
      <c r="A44" s="51" t="s">
        <v>493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2" t="s">
        <v>494</v>
      </c>
      <c r="B45" s="223"/>
      <c r="C45" s="224"/>
      <c r="D45" s="121">
        <v>99</v>
      </c>
      <c r="E45" s="71">
        <v>2160</v>
      </c>
      <c r="F45" s="71">
        <v>2318</v>
      </c>
      <c r="G45" s="148">
        <v>-6.8</v>
      </c>
      <c r="H45" s="121">
        <v>100</v>
      </c>
      <c r="I45" s="71">
        <v>2112</v>
      </c>
      <c r="J45" s="71">
        <v>2292</v>
      </c>
      <c r="K45" s="148">
        <v>-7.9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7</v>
      </c>
      <c r="E46" s="71">
        <v>1198</v>
      </c>
      <c r="F46" s="71">
        <v>1257</v>
      </c>
      <c r="G46" s="148">
        <v>-4.6</v>
      </c>
      <c r="H46" s="121">
        <v>7</v>
      </c>
      <c r="I46" s="71">
        <v>1089</v>
      </c>
      <c r="J46" s="71">
        <v>1140</v>
      </c>
      <c r="K46" s="148">
        <v>-4.5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17</v>
      </c>
      <c r="E47" s="71">
        <v>1490</v>
      </c>
      <c r="F47" s="71">
        <v>1601</v>
      </c>
      <c r="G47" s="148">
        <v>-6.9</v>
      </c>
      <c r="H47" s="121">
        <v>16</v>
      </c>
      <c r="I47" s="71">
        <v>1472</v>
      </c>
      <c r="J47" s="71">
        <v>1565</v>
      </c>
      <c r="K47" s="148">
        <v>-5.9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3</v>
      </c>
      <c r="E48" s="71">
        <v>2014</v>
      </c>
      <c r="F48" s="71">
        <v>2226</v>
      </c>
      <c r="G48" s="148">
        <v>-9.5</v>
      </c>
      <c r="H48" s="121">
        <v>4</v>
      </c>
      <c r="I48" s="71">
        <v>2102</v>
      </c>
      <c r="J48" s="71">
        <v>2254</v>
      </c>
      <c r="K48" s="148">
        <v>-6.8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25</v>
      </c>
      <c r="E49" s="71">
        <v>1024</v>
      </c>
      <c r="F49" s="71">
        <v>1086</v>
      </c>
      <c r="G49" s="148">
        <v>-5.7</v>
      </c>
      <c r="H49" s="121">
        <v>24</v>
      </c>
      <c r="I49" s="71">
        <v>970</v>
      </c>
      <c r="J49" s="71">
        <v>1038</v>
      </c>
      <c r="K49" s="148">
        <v>-6.5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31</v>
      </c>
      <c r="E50" s="71">
        <v>1584</v>
      </c>
      <c r="F50" s="71">
        <v>1739</v>
      </c>
      <c r="G50" s="148">
        <v>-8.9</v>
      </c>
      <c r="H50" s="121">
        <v>31</v>
      </c>
      <c r="I50" s="71">
        <v>1645</v>
      </c>
      <c r="J50" s="71">
        <v>1754</v>
      </c>
      <c r="K50" s="148">
        <v>-6.2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22</v>
      </c>
      <c r="E51" s="71">
        <v>3384</v>
      </c>
      <c r="F51" s="71">
        <v>3436</v>
      </c>
      <c r="G51" s="148">
        <v>-1.5</v>
      </c>
      <c r="H51" s="121">
        <v>22</v>
      </c>
      <c r="I51" s="71">
        <v>3132</v>
      </c>
      <c r="J51" s="71">
        <v>3286</v>
      </c>
      <c r="K51" s="148">
        <v>-4.7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78</v>
      </c>
      <c r="E52" s="71">
        <v>12519</v>
      </c>
      <c r="F52" s="71">
        <v>14209</v>
      </c>
      <c r="G52" s="148">
        <v>-11.9</v>
      </c>
      <c r="H52" s="121">
        <v>87</v>
      </c>
      <c r="I52" s="71">
        <v>12207</v>
      </c>
      <c r="J52" s="71">
        <v>13884</v>
      </c>
      <c r="K52" s="148">
        <v>-12.1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72">
        <f>SUM(E45:E52)</f>
        <v>25373</v>
      </c>
      <c r="F53" s="72">
        <f>SUM(F45:F52)</f>
        <v>27872</v>
      </c>
      <c r="G53" s="148">
        <f>((E53-F53)/F53)*100</f>
        <v>-8.965987370838118</v>
      </c>
      <c r="H53" s="122"/>
      <c r="I53" s="72">
        <f>SUM(I45:I52)</f>
        <v>24729</v>
      </c>
      <c r="J53" s="72">
        <f>SUM(J45:J52)</f>
        <v>27213</v>
      </c>
      <c r="K53" s="148">
        <f>((I53-J53)/J53)*100</f>
        <v>-9.127990298754272</v>
      </c>
    </row>
    <row r="54" spans="1:11" ht="12.75" customHeight="1">
      <c r="A54" s="51" t="s">
        <v>502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2" t="s">
        <v>503</v>
      </c>
      <c r="B55" s="223"/>
      <c r="C55" s="224"/>
      <c r="D55" s="121">
        <v>47</v>
      </c>
      <c r="E55" s="71">
        <v>173</v>
      </c>
      <c r="F55" s="71">
        <v>194</v>
      </c>
      <c r="G55" s="148">
        <v>-10.8</v>
      </c>
      <c r="H55" s="121">
        <v>46</v>
      </c>
      <c r="I55" s="71">
        <v>166</v>
      </c>
      <c r="J55" s="71">
        <v>180</v>
      </c>
      <c r="K55" s="148">
        <v>-7.9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59</v>
      </c>
      <c r="E56" s="71">
        <v>3006</v>
      </c>
      <c r="F56" s="71">
        <v>3148</v>
      </c>
      <c r="G56" s="148">
        <v>-4.5</v>
      </c>
      <c r="H56" s="121">
        <v>55</v>
      </c>
      <c r="I56" s="71">
        <v>2809</v>
      </c>
      <c r="J56" s="71">
        <v>2939</v>
      </c>
      <c r="K56" s="148">
        <v>-4.4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111</v>
      </c>
      <c r="E57" s="71">
        <v>19990</v>
      </c>
      <c r="F57" s="71">
        <v>22008</v>
      </c>
      <c r="G57" s="148">
        <v>-9.2</v>
      </c>
      <c r="H57" s="121">
        <v>106</v>
      </c>
      <c r="I57" s="71">
        <v>16351</v>
      </c>
      <c r="J57" s="71">
        <v>18324</v>
      </c>
      <c r="K57" s="148">
        <v>-10.8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35</v>
      </c>
      <c r="E58" s="71">
        <v>2494</v>
      </c>
      <c r="F58" s="71">
        <v>2662</v>
      </c>
      <c r="G58" s="148">
        <v>-6.3</v>
      </c>
      <c r="H58" s="121">
        <v>34</v>
      </c>
      <c r="I58" s="71">
        <v>2425</v>
      </c>
      <c r="J58" s="71">
        <v>2669</v>
      </c>
      <c r="K58" s="148">
        <v>-9.1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49</v>
      </c>
      <c r="E59" s="71">
        <v>444</v>
      </c>
      <c r="F59" s="71">
        <v>598</v>
      </c>
      <c r="G59" s="148">
        <v>-25.8</v>
      </c>
      <c r="H59" s="121">
        <v>51</v>
      </c>
      <c r="I59" s="71">
        <v>400</v>
      </c>
      <c r="J59" s="71">
        <v>582</v>
      </c>
      <c r="K59" s="148">
        <v>-31.3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74</v>
      </c>
      <c r="E60" s="71">
        <v>484</v>
      </c>
      <c r="F60" s="71">
        <v>513</v>
      </c>
      <c r="G60" s="148">
        <v>-5.7</v>
      </c>
      <c r="H60" s="121">
        <v>72</v>
      </c>
      <c r="I60" s="71">
        <v>448</v>
      </c>
      <c r="J60" s="71">
        <v>471</v>
      </c>
      <c r="K60" s="148">
        <v>-4.8</v>
      </c>
      <c r="L60">
        <v>44</v>
      </c>
      <c r="P60" s="119"/>
      <c r="Q60" s="119">
        <v>136092</v>
      </c>
      <c r="R60" s="119">
        <v>151242</v>
      </c>
      <c r="S60" s="120">
        <v>-10</v>
      </c>
      <c r="T60" s="119">
        <v>129366</v>
      </c>
      <c r="U60" s="119">
        <v>143653</v>
      </c>
      <c r="V60" s="120">
        <v>-9.9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14</v>
      </c>
      <c r="E61" s="71">
        <v>178</v>
      </c>
      <c r="F61" s="71">
        <v>195</v>
      </c>
      <c r="G61" s="148">
        <v>-8.8</v>
      </c>
      <c r="H61" s="121">
        <v>14</v>
      </c>
      <c r="I61" s="71">
        <v>214</v>
      </c>
      <c r="J61" s="71">
        <v>220</v>
      </c>
      <c r="K61" s="148">
        <v>-2.7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35</v>
      </c>
      <c r="E62" s="71">
        <v>1199</v>
      </c>
      <c r="F62" s="71">
        <v>1329</v>
      </c>
      <c r="G62" s="148">
        <v>-9.8</v>
      </c>
      <c r="H62" s="121">
        <v>33</v>
      </c>
      <c r="I62" s="71">
        <v>1072</v>
      </c>
      <c r="J62" s="71">
        <v>1198</v>
      </c>
      <c r="K62" s="148">
        <v>-10.6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71">
        <v>688</v>
      </c>
      <c r="F63" s="71">
        <v>733</v>
      </c>
      <c r="G63" s="148">
        <v>-6.2</v>
      </c>
      <c r="H63" s="121">
        <v>0</v>
      </c>
      <c r="I63" s="71">
        <v>643</v>
      </c>
      <c r="J63" s="71">
        <v>720</v>
      </c>
      <c r="K63" s="148">
        <v>-10.7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46</v>
      </c>
      <c r="E64" s="71">
        <v>1414</v>
      </c>
      <c r="F64" s="71">
        <v>1520</v>
      </c>
      <c r="G64" s="148">
        <v>-7</v>
      </c>
      <c r="H64" s="121">
        <v>43</v>
      </c>
      <c r="I64" s="71">
        <v>1315</v>
      </c>
      <c r="J64" s="71">
        <v>1468</v>
      </c>
      <c r="K64" s="148">
        <v>-10.4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71">
        <v>1441</v>
      </c>
      <c r="F65" s="71">
        <v>1513</v>
      </c>
      <c r="G65" s="148">
        <v>-4.7</v>
      </c>
      <c r="H65" s="121">
        <v>0</v>
      </c>
      <c r="I65" s="71">
        <v>1347</v>
      </c>
      <c r="J65" s="71">
        <v>1446</v>
      </c>
      <c r="K65" s="148">
        <v>-6.9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51</v>
      </c>
      <c r="E66" s="71">
        <v>2736</v>
      </c>
      <c r="F66" s="71">
        <v>3046</v>
      </c>
      <c r="G66" s="148">
        <v>-10.2</v>
      </c>
      <c r="H66" s="121">
        <v>68</v>
      </c>
      <c r="I66" s="71">
        <v>2928</v>
      </c>
      <c r="J66" s="71">
        <v>3229</v>
      </c>
      <c r="K66" s="148">
        <v>-9.3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20</v>
      </c>
      <c r="E67" s="71">
        <v>162</v>
      </c>
      <c r="F67" s="71">
        <v>170</v>
      </c>
      <c r="G67" s="148">
        <v>-4.9</v>
      </c>
      <c r="H67" s="121">
        <v>19</v>
      </c>
      <c r="I67" s="71">
        <v>165</v>
      </c>
      <c r="J67" s="71">
        <v>169</v>
      </c>
      <c r="K67" s="148">
        <v>-2</v>
      </c>
      <c r="L67">
        <v>51</v>
      </c>
    </row>
    <row r="68" spans="1:11" ht="12.75" customHeight="1">
      <c r="A68" s="222" t="s">
        <v>469</v>
      </c>
      <c r="B68" s="223"/>
      <c r="C68" s="224"/>
      <c r="D68" s="29"/>
      <c r="E68" s="72">
        <f>SUM(E55:E67)</f>
        <v>34409</v>
      </c>
      <c r="F68" s="72">
        <f>SUM(F55:F67)</f>
        <v>37629</v>
      </c>
      <c r="G68" s="148">
        <f>((E68-F68)/F68)*100</f>
        <v>-8.55722979616785</v>
      </c>
      <c r="H68" s="73"/>
      <c r="I68" s="72">
        <f>SUM(I55:I67)</f>
        <v>30283</v>
      </c>
      <c r="J68" s="72">
        <f>SUM(J55:J67)</f>
        <v>33615</v>
      </c>
      <c r="K68" s="148">
        <f>((I68-J68)/J68)*100</f>
        <v>-9.912241558827905</v>
      </c>
    </row>
    <row r="69" spans="1:11" ht="12.75" customHeight="1">
      <c r="A69" s="225" t="s">
        <v>516</v>
      </c>
      <c r="B69" s="226"/>
      <c r="C69" s="227"/>
      <c r="D69" s="32">
        <f>SUM(D6:D68)</f>
        <v>2506</v>
      </c>
      <c r="E69" s="72">
        <f>Q60</f>
        <v>136092</v>
      </c>
      <c r="F69" s="72">
        <f>R60</f>
        <v>151242</v>
      </c>
      <c r="G69" s="148">
        <f>S60</f>
        <v>-10</v>
      </c>
      <c r="H69" s="32">
        <f>SUM(H6:H68)</f>
        <v>2555</v>
      </c>
      <c r="I69" s="72">
        <f>T60</f>
        <v>129366</v>
      </c>
      <c r="J69" s="72">
        <f>U60</f>
        <v>143653</v>
      </c>
      <c r="K69" s="148">
        <f>V60</f>
        <v>-9.9</v>
      </c>
    </row>
    <row r="70" spans="1:11" ht="12.75">
      <c r="A70" s="228" t="s">
        <v>517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</row>
    <row r="71" spans="1:11" ht="12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197" t="s">
        <v>519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 customHeight="1">
      <c r="A3" s="231" t="s">
        <v>447</v>
      </c>
      <c r="B3" s="232"/>
      <c r="C3" s="233"/>
      <c r="D3" s="240" t="str">
        <f>Data!B4</f>
        <v>October</v>
      </c>
      <c r="E3" s="241"/>
      <c r="F3" s="241"/>
      <c r="G3" s="242"/>
      <c r="H3" s="240">
        <f>Data!B6</f>
        <v>43709</v>
      </c>
      <c r="I3" s="241"/>
      <c r="J3" s="241"/>
      <c r="K3" s="242"/>
    </row>
    <row r="4" spans="1:11" ht="25.5" customHeight="1">
      <c r="A4" s="234"/>
      <c r="B4" s="235"/>
      <c r="C4" s="236"/>
      <c r="D4" s="256" t="s">
        <v>448</v>
      </c>
      <c r="E4" s="252" t="s">
        <v>449</v>
      </c>
      <c r="F4" s="253"/>
      <c r="G4" s="254" t="s">
        <v>450</v>
      </c>
      <c r="H4" s="256" t="s">
        <v>448</v>
      </c>
      <c r="I4" s="252" t="s">
        <v>449</v>
      </c>
      <c r="J4" s="253"/>
      <c r="K4" s="254" t="s">
        <v>450</v>
      </c>
    </row>
    <row r="5" spans="1:11" ht="25.5">
      <c r="A5" s="237"/>
      <c r="B5" s="238"/>
      <c r="C5" s="239"/>
      <c r="D5" s="257"/>
      <c r="E5" s="95" t="str">
        <f>CONCATENATE(Data!A4,"   (Preliminary)")</f>
        <v>2020   (Preliminary)</v>
      </c>
      <c r="F5" s="115">
        <f>Data!A4-1</f>
        <v>2019</v>
      </c>
      <c r="G5" s="255"/>
      <c r="H5" s="257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45"/>
      <c r="B6" s="246"/>
      <c r="C6" s="247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5" t="s">
        <v>451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56"/>
      <c r="B8" s="57"/>
      <c r="C8" s="57"/>
      <c r="D8" s="96" t="s">
        <v>452</v>
      </c>
      <c r="E8" s="96" t="s">
        <v>453</v>
      </c>
      <c r="F8" s="96" t="s">
        <v>454</v>
      </c>
      <c r="G8" s="87" t="s">
        <v>455</v>
      </c>
      <c r="H8" s="96" t="s">
        <v>456</v>
      </c>
      <c r="I8" s="96" t="s">
        <v>457</v>
      </c>
      <c r="J8" s="96" t="s">
        <v>458</v>
      </c>
      <c r="K8" s="89" t="s">
        <v>459</v>
      </c>
      <c r="L8" s="61" t="s">
        <v>57</v>
      </c>
    </row>
    <row r="9" spans="1:12" ht="12.75" customHeight="1">
      <c r="A9" s="222" t="s">
        <v>460</v>
      </c>
      <c r="B9" s="223"/>
      <c r="C9" s="224"/>
      <c r="D9" s="121">
        <v>20</v>
      </c>
      <c r="E9" s="97">
        <v>2559</v>
      </c>
      <c r="F9" s="97">
        <v>2864</v>
      </c>
      <c r="G9" s="148">
        <v>-10.6</v>
      </c>
      <c r="H9" s="121">
        <v>18</v>
      </c>
      <c r="I9" s="97">
        <v>2437</v>
      </c>
      <c r="J9" s="97">
        <v>2699</v>
      </c>
      <c r="K9" s="148">
        <v>-9.7</v>
      </c>
      <c r="L9">
        <v>1</v>
      </c>
    </row>
    <row r="10" spans="1:12" ht="12.75" customHeight="1">
      <c r="A10" s="222" t="s">
        <v>461</v>
      </c>
      <c r="B10" s="223"/>
      <c r="C10" s="224"/>
      <c r="D10" s="121">
        <v>105</v>
      </c>
      <c r="E10" s="97">
        <v>1170</v>
      </c>
      <c r="F10" s="97">
        <v>1294</v>
      </c>
      <c r="G10" s="148">
        <v>-9.6</v>
      </c>
      <c r="H10" s="121">
        <v>106</v>
      </c>
      <c r="I10" s="97">
        <v>1139</v>
      </c>
      <c r="J10" s="97">
        <v>1250</v>
      </c>
      <c r="K10" s="148">
        <v>-8.9</v>
      </c>
      <c r="L10">
        <v>2</v>
      </c>
    </row>
    <row r="11" spans="1:12" ht="12.75" customHeight="1">
      <c r="A11" s="222" t="s">
        <v>462</v>
      </c>
      <c r="B11" s="223"/>
      <c r="C11" s="224"/>
      <c r="D11" s="121">
        <v>188</v>
      </c>
      <c r="E11" s="97">
        <v>5122</v>
      </c>
      <c r="F11" s="97">
        <v>5993</v>
      </c>
      <c r="G11" s="148">
        <v>-14.5</v>
      </c>
      <c r="H11" s="121">
        <v>180</v>
      </c>
      <c r="I11" s="97">
        <v>4921</v>
      </c>
      <c r="J11" s="97">
        <v>5680</v>
      </c>
      <c r="K11" s="148">
        <v>-13.4</v>
      </c>
      <c r="L11">
        <v>3</v>
      </c>
    </row>
    <row r="12" spans="1:12" ht="12.75" customHeight="1">
      <c r="A12" s="222" t="s">
        <v>463</v>
      </c>
      <c r="B12" s="223"/>
      <c r="C12" s="224"/>
      <c r="D12" s="121">
        <v>152</v>
      </c>
      <c r="E12" s="97">
        <v>1093</v>
      </c>
      <c r="F12" s="97">
        <v>1228</v>
      </c>
      <c r="G12" s="148">
        <v>-11</v>
      </c>
      <c r="H12" s="121">
        <v>155</v>
      </c>
      <c r="I12" s="97">
        <v>1077</v>
      </c>
      <c r="J12" s="97">
        <v>1171</v>
      </c>
      <c r="K12" s="148">
        <v>-8.1</v>
      </c>
      <c r="L12">
        <v>4</v>
      </c>
    </row>
    <row r="13" spans="1:12" ht="12.75" customHeight="1">
      <c r="A13" s="222" t="s">
        <v>464</v>
      </c>
      <c r="B13" s="223"/>
      <c r="C13" s="224"/>
      <c r="D13" s="121">
        <v>71</v>
      </c>
      <c r="E13" s="97">
        <v>6116</v>
      </c>
      <c r="F13" s="97">
        <v>6803</v>
      </c>
      <c r="G13" s="148">
        <v>-10.1</v>
      </c>
      <c r="H13" s="121">
        <v>125</v>
      </c>
      <c r="I13" s="97">
        <v>6232</v>
      </c>
      <c r="J13" s="97">
        <v>7272</v>
      </c>
      <c r="K13" s="148">
        <v>-14.3</v>
      </c>
      <c r="L13">
        <v>5</v>
      </c>
    </row>
    <row r="14" spans="1:12" ht="12.75" customHeight="1">
      <c r="A14" s="222" t="s">
        <v>465</v>
      </c>
      <c r="B14" s="223"/>
      <c r="C14" s="224"/>
      <c r="D14" s="121">
        <v>123</v>
      </c>
      <c r="E14" s="97">
        <v>8960</v>
      </c>
      <c r="F14" s="97">
        <v>10070</v>
      </c>
      <c r="G14" s="148">
        <v>-11</v>
      </c>
      <c r="H14" s="121">
        <v>127</v>
      </c>
      <c r="I14" s="97">
        <v>9446</v>
      </c>
      <c r="J14" s="97">
        <v>10437</v>
      </c>
      <c r="K14" s="148">
        <v>-9.5</v>
      </c>
      <c r="L14">
        <v>6</v>
      </c>
    </row>
    <row r="15" spans="1:12" ht="12.75" customHeight="1">
      <c r="A15" s="222" t="s">
        <v>466</v>
      </c>
      <c r="B15" s="223"/>
      <c r="C15" s="224"/>
      <c r="D15" s="121">
        <v>96</v>
      </c>
      <c r="E15" s="97">
        <v>8324</v>
      </c>
      <c r="F15" s="97">
        <v>9393</v>
      </c>
      <c r="G15" s="148">
        <v>-11.4</v>
      </c>
      <c r="H15" s="121">
        <v>82</v>
      </c>
      <c r="I15" s="97">
        <v>8485</v>
      </c>
      <c r="J15" s="97">
        <v>9559</v>
      </c>
      <c r="K15" s="148">
        <v>-11.2</v>
      </c>
      <c r="L15">
        <v>7</v>
      </c>
    </row>
    <row r="16" spans="1:12" ht="12.75" customHeight="1">
      <c r="A16" s="222" t="s">
        <v>467</v>
      </c>
      <c r="B16" s="223"/>
      <c r="C16" s="224"/>
      <c r="D16" s="121">
        <v>28</v>
      </c>
      <c r="E16" s="97">
        <v>511</v>
      </c>
      <c r="F16" s="97">
        <v>595</v>
      </c>
      <c r="G16" s="148">
        <v>-14.2</v>
      </c>
      <c r="H16" s="121">
        <v>28</v>
      </c>
      <c r="I16" s="97">
        <v>926</v>
      </c>
      <c r="J16" s="97">
        <v>1025</v>
      </c>
      <c r="K16" s="148">
        <v>-9.6</v>
      </c>
      <c r="L16">
        <v>8</v>
      </c>
    </row>
    <row r="17" spans="1:12" ht="12.75" customHeight="1">
      <c r="A17" s="222" t="s">
        <v>468</v>
      </c>
      <c r="B17" s="223"/>
      <c r="C17" s="224"/>
      <c r="D17" s="121">
        <v>56</v>
      </c>
      <c r="E17" s="97">
        <v>563</v>
      </c>
      <c r="F17" s="97">
        <v>666</v>
      </c>
      <c r="G17" s="148">
        <v>-15.5</v>
      </c>
      <c r="H17" s="121">
        <v>51</v>
      </c>
      <c r="I17" s="97">
        <v>564</v>
      </c>
      <c r="J17" s="97">
        <v>644</v>
      </c>
      <c r="K17" s="148">
        <v>-12.5</v>
      </c>
      <c r="L17">
        <v>9</v>
      </c>
    </row>
    <row r="18" spans="1:11" ht="12.75" customHeight="1">
      <c r="A18" s="222" t="s">
        <v>469</v>
      </c>
      <c r="B18" s="223"/>
      <c r="C18" s="224"/>
      <c r="D18" s="122"/>
      <c r="E18" s="32">
        <f>SUM(E9:E17)</f>
        <v>34418</v>
      </c>
      <c r="F18" s="32">
        <f>SUM(F9:F17)</f>
        <v>38906</v>
      </c>
      <c r="G18" s="148">
        <f>((E18-F18)/F18)*100</f>
        <v>-11.535495810414846</v>
      </c>
      <c r="H18" s="122"/>
      <c r="I18" s="32">
        <f>SUM(I9:I17)</f>
        <v>35227</v>
      </c>
      <c r="J18" s="32">
        <f>SUM(J9:J17)</f>
        <v>39737</v>
      </c>
      <c r="K18" s="148">
        <f>((I18-J18)/J18)*100</f>
        <v>-11.349623776329365</v>
      </c>
    </row>
    <row r="19" spans="1:11" ht="12.75" customHeight="1">
      <c r="A19" s="51" t="s">
        <v>470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2" t="s">
        <v>471</v>
      </c>
      <c r="B20" s="223"/>
      <c r="C20" s="224"/>
      <c r="D20" s="121">
        <v>0</v>
      </c>
      <c r="E20" s="97">
        <v>772</v>
      </c>
      <c r="F20" s="97">
        <v>863</v>
      </c>
      <c r="G20" s="148">
        <v>-10.6</v>
      </c>
      <c r="H20" s="121">
        <v>1</v>
      </c>
      <c r="I20" s="97">
        <v>898</v>
      </c>
      <c r="J20" s="97">
        <v>980</v>
      </c>
      <c r="K20" s="148">
        <v>-8.4</v>
      </c>
      <c r="L20">
        <v>10</v>
      </c>
    </row>
    <row r="21" spans="1:12" ht="12.75" customHeight="1">
      <c r="A21" s="222" t="s">
        <v>472</v>
      </c>
      <c r="B21" s="223"/>
      <c r="C21" s="224"/>
      <c r="D21" s="121">
        <v>1</v>
      </c>
      <c r="E21" s="97">
        <v>257</v>
      </c>
      <c r="F21" s="97">
        <v>310</v>
      </c>
      <c r="G21" s="148">
        <v>-16.9</v>
      </c>
      <c r="H21" s="121">
        <v>1</v>
      </c>
      <c r="I21" s="97">
        <v>288</v>
      </c>
      <c r="J21" s="97">
        <v>346</v>
      </c>
      <c r="K21" s="148">
        <v>-16.8</v>
      </c>
      <c r="L21">
        <v>11</v>
      </c>
    </row>
    <row r="22" spans="1:12" ht="12.75" customHeight="1">
      <c r="A22" s="222" t="s">
        <v>473</v>
      </c>
      <c r="B22" s="223"/>
      <c r="C22" s="224"/>
      <c r="D22" s="121">
        <v>247</v>
      </c>
      <c r="E22" s="97">
        <v>17599</v>
      </c>
      <c r="F22" s="97">
        <v>19521</v>
      </c>
      <c r="G22" s="148">
        <v>-9.8</v>
      </c>
      <c r="H22" s="121">
        <v>246</v>
      </c>
      <c r="I22" s="97">
        <v>16191</v>
      </c>
      <c r="J22" s="97">
        <v>17516</v>
      </c>
      <c r="K22" s="148">
        <v>-7.6</v>
      </c>
      <c r="L22">
        <v>12</v>
      </c>
    </row>
    <row r="23" spans="1:12" ht="12.75" customHeight="1">
      <c r="A23" s="222" t="s">
        <v>474</v>
      </c>
      <c r="B23" s="223"/>
      <c r="C23" s="224"/>
      <c r="D23" s="121">
        <v>211</v>
      </c>
      <c r="E23" s="97">
        <v>10555</v>
      </c>
      <c r="F23" s="97">
        <v>11462</v>
      </c>
      <c r="G23" s="148">
        <v>-7.9</v>
      </c>
      <c r="H23" s="121">
        <v>214</v>
      </c>
      <c r="I23" s="97">
        <v>9417</v>
      </c>
      <c r="J23" s="97">
        <v>10332</v>
      </c>
      <c r="K23" s="148">
        <v>-8.9</v>
      </c>
      <c r="L23">
        <v>13</v>
      </c>
    </row>
    <row r="24" spans="1:12" ht="12.75" customHeight="1">
      <c r="A24" s="222" t="s">
        <v>475</v>
      </c>
      <c r="B24" s="223"/>
      <c r="C24" s="224"/>
      <c r="D24" s="121">
        <v>38</v>
      </c>
      <c r="E24" s="97">
        <v>4794</v>
      </c>
      <c r="F24" s="97">
        <v>5313</v>
      </c>
      <c r="G24" s="148">
        <v>-9.8</v>
      </c>
      <c r="H24" s="121">
        <v>42</v>
      </c>
      <c r="I24" s="97">
        <v>4333</v>
      </c>
      <c r="J24" s="97">
        <v>4800</v>
      </c>
      <c r="K24" s="148">
        <v>-9.7</v>
      </c>
      <c r="L24">
        <v>14</v>
      </c>
    </row>
    <row r="25" spans="1:12" ht="12.75" customHeight="1">
      <c r="A25" s="222" t="s">
        <v>476</v>
      </c>
      <c r="B25" s="223"/>
      <c r="C25" s="224"/>
      <c r="D25" s="121">
        <v>56</v>
      </c>
      <c r="E25" s="97">
        <v>10367</v>
      </c>
      <c r="F25" s="97">
        <v>10824</v>
      </c>
      <c r="G25" s="148">
        <v>-4.2</v>
      </c>
      <c r="H25" s="121">
        <v>83</v>
      </c>
      <c r="I25" s="97">
        <v>9371</v>
      </c>
      <c r="J25" s="97">
        <v>10200</v>
      </c>
      <c r="K25" s="148">
        <v>-8.1</v>
      </c>
      <c r="L25">
        <v>15</v>
      </c>
    </row>
    <row r="26" spans="1:12" ht="12.75" customHeight="1">
      <c r="A26" s="222" t="s">
        <v>477</v>
      </c>
      <c r="B26" s="223"/>
      <c r="C26" s="224"/>
      <c r="D26" s="121">
        <v>123</v>
      </c>
      <c r="E26" s="97">
        <v>4421</v>
      </c>
      <c r="F26" s="97">
        <v>4731</v>
      </c>
      <c r="G26" s="148">
        <v>-6.5</v>
      </c>
      <c r="H26" s="121">
        <v>117</v>
      </c>
      <c r="I26" s="97">
        <v>4704</v>
      </c>
      <c r="J26" s="97">
        <v>4935</v>
      </c>
      <c r="K26" s="148">
        <v>-4.7</v>
      </c>
      <c r="L26">
        <v>16</v>
      </c>
    </row>
    <row r="27" spans="1:12" ht="12.75" customHeight="1">
      <c r="A27" s="222" t="s">
        <v>478</v>
      </c>
      <c r="B27" s="223"/>
      <c r="C27" s="224"/>
      <c r="D27" s="121">
        <v>683</v>
      </c>
      <c r="E27" s="97">
        <v>6550</v>
      </c>
      <c r="F27" s="97">
        <v>7426</v>
      </c>
      <c r="G27" s="148">
        <v>-11.8</v>
      </c>
      <c r="H27" s="121">
        <v>684</v>
      </c>
      <c r="I27" s="97">
        <v>6499</v>
      </c>
      <c r="J27" s="97">
        <v>7348</v>
      </c>
      <c r="K27" s="148">
        <v>-11.5</v>
      </c>
      <c r="L27">
        <v>17</v>
      </c>
    </row>
    <row r="28" spans="1:12" ht="12.75" customHeight="1">
      <c r="A28" s="222" t="s">
        <v>479</v>
      </c>
      <c r="B28" s="223"/>
      <c r="C28" s="224"/>
      <c r="D28" s="121">
        <v>34</v>
      </c>
      <c r="E28" s="97">
        <v>1544</v>
      </c>
      <c r="F28" s="97">
        <v>1722</v>
      </c>
      <c r="G28" s="148">
        <v>-10.3</v>
      </c>
      <c r="H28" s="121">
        <v>30</v>
      </c>
      <c r="I28" s="97">
        <v>1412</v>
      </c>
      <c r="J28" s="97">
        <v>1531</v>
      </c>
      <c r="K28" s="148">
        <v>-7.8</v>
      </c>
      <c r="L28">
        <v>18</v>
      </c>
    </row>
    <row r="29" spans="1:11" ht="12.75" customHeight="1">
      <c r="A29" s="222" t="s">
        <v>469</v>
      </c>
      <c r="B29" s="223"/>
      <c r="C29" s="224"/>
      <c r="D29" s="122"/>
      <c r="E29" s="32">
        <f>SUM(E20:E28)</f>
        <v>56859</v>
      </c>
      <c r="F29" s="32">
        <f>SUM(F20:F28)</f>
        <v>62172</v>
      </c>
      <c r="G29" s="148">
        <f>((E29-F29)/F29)*100</f>
        <v>-8.545647558386412</v>
      </c>
      <c r="H29" s="122"/>
      <c r="I29" s="32">
        <f>SUM(I20:I28)</f>
        <v>53113</v>
      </c>
      <c r="J29" s="32">
        <f>SUM(J20:J28)</f>
        <v>57988</v>
      </c>
      <c r="K29" s="148">
        <f>((I29-J29)/J29)*100</f>
        <v>-8.40691177484997</v>
      </c>
    </row>
    <row r="30" spans="1:11" ht="12.75" customHeight="1">
      <c r="A30" s="51" t="s">
        <v>480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2" t="s">
        <v>481</v>
      </c>
      <c r="B31" s="223"/>
      <c r="C31" s="224"/>
      <c r="D31" s="121">
        <v>92</v>
      </c>
      <c r="E31" s="97">
        <v>8492</v>
      </c>
      <c r="F31" s="97">
        <v>9751</v>
      </c>
      <c r="G31" s="148">
        <v>-12.9</v>
      </c>
      <c r="H31" s="121">
        <v>86</v>
      </c>
      <c r="I31" s="97">
        <v>7717</v>
      </c>
      <c r="J31" s="97">
        <v>8882</v>
      </c>
      <c r="K31" s="148">
        <v>-13.1</v>
      </c>
      <c r="L31">
        <v>19</v>
      </c>
    </row>
    <row r="32" spans="1:12" ht="12.75" customHeight="1">
      <c r="A32" s="222" t="s">
        <v>482</v>
      </c>
      <c r="B32" s="223"/>
      <c r="C32" s="224"/>
      <c r="D32" s="121">
        <v>54</v>
      </c>
      <c r="E32" s="97">
        <v>6937</v>
      </c>
      <c r="F32" s="97">
        <v>7528</v>
      </c>
      <c r="G32" s="148">
        <v>-7.8</v>
      </c>
      <c r="H32" s="121">
        <v>52</v>
      </c>
      <c r="I32" s="97">
        <v>6584</v>
      </c>
      <c r="J32" s="97">
        <v>6962</v>
      </c>
      <c r="K32" s="148">
        <v>-5.4</v>
      </c>
      <c r="L32">
        <v>20</v>
      </c>
    </row>
    <row r="33" spans="1:12" ht="12.75" customHeight="1">
      <c r="A33" s="222" t="s">
        <v>483</v>
      </c>
      <c r="B33" s="223"/>
      <c r="C33" s="224"/>
      <c r="D33" s="121">
        <v>133</v>
      </c>
      <c r="E33" s="97">
        <v>2896</v>
      </c>
      <c r="F33" s="97">
        <v>3096</v>
      </c>
      <c r="G33" s="148">
        <v>-6.5</v>
      </c>
      <c r="H33" s="121">
        <v>126</v>
      </c>
      <c r="I33" s="97">
        <v>2817</v>
      </c>
      <c r="J33" s="97">
        <v>2877</v>
      </c>
      <c r="K33" s="148">
        <v>-2.1</v>
      </c>
      <c r="L33">
        <v>21</v>
      </c>
    </row>
    <row r="34" spans="1:12" ht="12.75" customHeight="1">
      <c r="A34" s="222" t="s">
        <v>484</v>
      </c>
      <c r="B34" s="223"/>
      <c r="C34" s="224"/>
      <c r="D34" s="121">
        <v>90</v>
      </c>
      <c r="E34" s="97">
        <v>2594</v>
      </c>
      <c r="F34" s="97">
        <v>2783</v>
      </c>
      <c r="G34" s="148">
        <v>-6.8</v>
      </c>
      <c r="H34" s="121">
        <v>91</v>
      </c>
      <c r="I34" s="97">
        <v>2513</v>
      </c>
      <c r="J34" s="97">
        <v>2664</v>
      </c>
      <c r="K34" s="148">
        <v>-5.7</v>
      </c>
      <c r="L34">
        <v>22</v>
      </c>
    </row>
    <row r="35" spans="1:12" ht="12.75" customHeight="1">
      <c r="A35" s="222" t="s">
        <v>485</v>
      </c>
      <c r="B35" s="223"/>
      <c r="C35" s="224"/>
      <c r="D35" s="121">
        <v>108</v>
      </c>
      <c r="E35" s="97">
        <v>8098</v>
      </c>
      <c r="F35" s="97">
        <v>9121</v>
      </c>
      <c r="G35" s="148">
        <v>-11.2</v>
      </c>
      <c r="H35" s="121">
        <v>105</v>
      </c>
      <c r="I35" s="97">
        <v>7796</v>
      </c>
      <c r="J35" s="97">
        <v>8613</v>
      </c>
      <c r="K35" s="148">
        <v>-9.5</v>
      </c>
      <c r="L35">
        <v>23</v>
      </c>
    </row>
    <row r="36" spans="1:12" ht="12.75" customHeight="1">
      <c r="A36" s="222" t="s">
        <v>486</v>
      </c>
      <c r="B36" s="223"/>
      <c r="C36" s="224"/>
      <c r="D36" s="121">
        <v>41</v>
      </c>
      <c r="E36" s="97">
        <v>4391</v>
      </c>
      <c r="F36" s="97">
        <v>5266</v>
      </c>
      <c r="G36" s="148">
        <v>-16.6</v>
      </c>
      <c r="H36" s="121">
        <v>42</v>
      </c>
      <c r="I36" s="97">
        <v>4540</v>
      </c>
      <c r="J36" s="97">
        <v>5147</v>
      </c>
      <c r="K36" s="148">
        <v>-11.8</v>
      </c>
      <c r="L36">
        <v>24</v>
      </c>
    </row>
    <row r="37" spans="1:12" ht="12.75" customHeight="1">
      <c r="A37" s="222" t="s">
        <v>487</v>
      </c>
      <c r="B37" s="223"/>
      <c r="C37" s="224"/>
      <c r="D37" s="121">
        <v>155</v>
      </c>
      <c r="E37" s="97">
        <v>5900</v>
      </c>
      <c r="F37" s="97">
        <v>6373</v>
      </c>
      <c r="G37" s="148">
        <v>-7.4</v>
      </c>
      <c r="H37" s="121">
        <v>158</v>
      </c>
      <c r="I37" s="97">
        <v>6647</v>
      </c>
      <c r="J37" s="97">
        <v>7091</v>
      </c>
      <c r="K37" s="148">
        <v>-6.3</v>
      </c>
      <c r="L37">
        <v>25</v>
      </c>
    </row>
    <row r="38" spans="1:12" ht="12.75" customHeight="1">
      <c r="A38" s="222" t="s">
        <v>488</v>
      </c>
      <c r="B38" s="223"/>
      <c r="C38" s="224"/>
      <c r="D38" s="121">
        <v>61</v>
      </c>
      <c r="E38" s="97">
        <v>1771</v>
      </c>
      <c r="F38" s="97">
        <v>1898</v>
      </c>
      <c r="G38" s="148">
        <v>-6.7</v>
      </c>
      <c r="H38" s="121">
        <v>60</v>
      </c>
      <c r="I38" s="97">
        <v>1718</v>
      </c>
      <c r="J38" s="97">
        <v>1810</v>
      </c>
      <c r="K38" s="148">
        <v>-5</v>
      </c>
      <c r="L38">
        <v>26</v>
      </c>
    </row>
    <row r="39" spans="1:12" ht="12.75" customHeight="1">
      <c r="A39" s="222" t="s">
        <v>489</v>
      </c>
      <c r="B39" s="223"/>
      <c r="C39" s="224"/>
      <c r="D39" s="121">
        <v>62</v>
      </c>
      <c r="E39" s="97">
        <v>758</v>
      </c>
      <c r="F39" s="97">
        <v>859</v>
      </c>
      <c r="G39" s="148">
        <v>-11.8</v>
      </c>
      <c r="H39" s="121">
        <v>65</v>
      </c>
      <c r="I39" s="97">
        <v>690</v>
      </c>
      <c r="J39" s="97">
        <v>765</v>
      </c>
      <c r="K39" s="148">
        <v>-9.8</v>
      </c>
      <c r="L39">
        <v>27</v>
      </c>
    </row>
    <row r="40" spans="1:12" ht="12.75" customHeight="1">
      <c r="A40" s="222" t="s">
        <v>490</v>
      </c>
      <c r="B40" s="223"/>
      <c r="C40" s="224"/>
      <c r="D40" s="121">
        <v>175</v>
      </c>
      <c r="E40" s="97">
        <v>8833</v>
      </c>
      <c r="F40" s="97">
        <v>9820</v>
      </c>
      <c r="G40" s="148">
        <v>-10.1</v>
      </c>
      <c r="H40" s="121">
        <v>179</v>
      </c>
      <c r="I40" s="97">
        <v>8860</v>
      </c>
      <c r="J40" s="97">
        <v>9602</v>
      </c>
      <c r="K40" s="148">
        <v>-7.7</v>
      </c>
      <c r="L40">
        <v>28</v>
      </c>
    </row>
    <row r="41" spans="1:12" ht="12.75" customHeight="1">
      <c r="A41" s="222" t="s">
        <v>491</v>
      </c>
      <c r="B41" s="223"/>
      <c r="C41" s="224"/>
      <c r="D41" s="121">
        <v>47</v>
      </c>
      <c r="E41" s="97">
        <v>765</v>
      </c>
      <c r="F41" s="97">
        <v>808</v>
      </c>
      <c r="G41" s="148">
        <v>-5.3</v>
      </c>
      <c r="H41" s="121">
        <v>39</v>
      </c>
      <c r="I41" s="97">
        <v>855</v>
      </c>
      <c r="J41" s="97">
        <v>859</v>
      </c>
      <c r="K41" s="148">
        <v>-0.6</v>
      </c>
      <c r="L41">
        <v>29</v>
      </c>
    </row>
    <row r="42" spans="1:12" ht="12.75" customHeight="1">
      <c r="A42" s="222" t="s">
        <v>492</v>
      </c>
      <c r="B42" s="223"/>
      <c r="C42" s="224"/>
      <c r="D42" s="121">
        <v>178</v>
      </c>
      <c r="E42" s="97">
        <v>4958</v>
      </c>
      <c r="F42" s="97">
        <v>5648</v>
      </c>
      <c r="G42" s="148">
        <v>-12.2</v>
      </c>
      <c r="H42" s="121">
        <v>187</v>
      </c>
      <c r="I42" s="97">
        <v>5039</v>
      </c>
      <c r="J42" s="97">
        <v>5596</v>
      </c>
      <c r="K42" s="148">
        <v>-9.9</v>
      </c>
      <c r="L42">
        <v>30</v>
      </c>
    </row>
    <row r="43" spans="1:11" ht="12.75" customHeight="1">
      <c r="A43" s="222" t="s">
        <v>469</v>
      </c>
      <c r="B43" s="223"/>
      <c r="C43" s="224"/>
      <c r="D43" s="122"/>
      <c r="E43" s="32">
        <f>SUM(E31:E42)</f>
        <v>56393</v>
      </c>
      <c r="F43" s="32">
        <f>SUM(F31:F42)</f>
        <v>62951</v>
      </c>
      <c r="G43" s="148">
        <f>((E43-F43)/F43)*100</f>
        <v>-10.417626407841018</v>
      </c>
      <c r="H43" s="122"/>
      <c r="I43" s="32">
        <f>SUM(I31:I42)</f>
        <v>55776</v>
      </c>
      <c r="J43" s="32">
        <f>SUM(J31:J42)</f>
        <v>60868</v>
      </c>
      <c r="K43" s="148">
        <f>((I43-J43)/J43)*100</f>
        <v>-8.365643687980548</v>
      </c>
    </row>
    <row r="44" spans="1:11" ht="12.75" customHeight="1">
      <c r="A44" s="51" t="s">
        <v>493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2" t="s">
        <v>494</v>
      </c>
      <c r="B45" s="223"/>
      <c r="C45" s="224"/>
      <c r="D45" s="121">
        <v>166</v>
      </c>
      <c r="E45" s="97">
        <v>5590</v>
      </c>
      <c r="F45" s="97">
        <v>5922</v>
      </c>
      <c r="G45" s="148">
        <v>-5.6</v>
      </c>
      <c r="H45" s="121">
        <v>167</v>
      </c>
      <c r="I45" s="97">
        <v>5552</v>
      </c>
      <c r="J45" s="97">
        <v>5935</v>
      </c>
      <c r="K45" s="148">
        <v>-6.4</v>
      </c>
      <c r="L45">
        <v>31</v>
      </c>
    </row>
    <row r="46" spans="1:12" ht="12.75" customHeight="1">
      <c r="A46" s="222" t="s">
        <v>495</v>
      </c>
      <c r="B46" s="223"/>
      <c r="C46" s="224"/>
      <c r="D46" s="121">
        <v>36</v>
      </c>
      <c r="E46" s="97">
        <v>2917</v>
      </c>
      <c r="F46" s="97">
        <v>3018</v>
      </c>
      <c r="G46" s="148">
        <v>-3.4</v>
      </c>
      <c r="H46" s="121">
        <v>37</v>
      </c>
      <c r="I46" s="97">
        <v>2829</v>
      </c>
      <c r="J46" s="97">
        <v>2913</v>
      </c>
      <c r="K46" s="148">
        <v>-2.9</v>
      </c>
      <c r="L46">
        <v>32</v>
      </c>
    </row>
    <row r="47" spans="1:12" ht="12.75" customHeight="1">
      <c r="A47" s="222" t="s">
        <v>496</v>
      </c>
      <c r="B47" s="223"/>
      <c r="C47" s="224"/>
      <c r="D47" s="121">
        <v>59</v>
      </c>
      <c r="E47" s="97">
        <v>4075</v>
      </c>
      <c r="F47" s="97">
        <v>4451</v>
      </c>
      <c r="G47" s="148">
        <v>-8.4</v>
      </c>
      <c r="H47" s="121">
        <v>56</v>
      </c>
      <c r="I47" s="97">
        <v>3934</v>
      </c>
      <c r="J47" s="97">
        <v>4273</v>
      </c>
      <c r="K47" s="148">
        <v>-7.9</v>
      </c>
      <c r="L47">
        <v>33</v>
      </c>
    </row>
    <row r="48" spans="1:12" ht="12.75" customHeight="1">
      <c r="A48" s="222" t="s">
        <v>497</v>
      </c>
      <c r="B48" s="223"/>
      <c r="C48" s="224"/>
      <c r="D48" s="121">
        <v>4</v>
      </c>
      <c r="E48" s="97">
        <v>3788</v>
      </c>
      <c r="F48" s="97">
        <v>4182</v>
      </c>
      <c r="G48" s="148">
        <v>-9.4</v>
      </c>
      <c r="H48" s="121">
        <v>5</v>
      </c>
      <c r="I48" s="97">
        <v>3853</v>
      </c>
      <c r="J48" s="97">
        <v>4142</v>
      </c>
      <c r="K48" s="148">
        <v>-7</v>
      </c>
      <c r="L48">
        <v>34</v>
      </c>
    </row>
    <row r="49" spans="1:12" ht="12.75" customHeight="1">
      <c r="A49" s="222" t="s">
        <v>498</v>
      </c>
      <c r="B49" s="223"/>
      <c r="C49" s="224"/>
      <c r="D49" s="121">
        <v>86</v>
      </c>
      <c r="E49" s="97">
        <v>3306</v>
      </c>
      <c r="F49" s="97">
        <v>3368</v>
      </c>
      <c r="G49" s="148">
        <v>-1.8</v>
      </c>
      <c r="H49" s="121">
        <v>84</v>
      </c>
      <c r="I49" s="97">
        <v>3270</v>
      </c>
      <c r="J49" s="97">
        <v>3393</v>
      </c>
      <c r="K49" s="148">
        <v>-3.6</v>
      </c>
      <c r="L49">
        <v>35</v>
      </c>
    </row>
    <row r="50" spans="1:12" ht="12.75" customHeight="1">
      <c r="A50" s="222" t="s">
        <v>499</v>
      </c>
      <c r="B50" s="223"/>
      <c r="C50" s="224"/>
      <c r="D50" s="121">
        <v>85</v>
      </c>
      <c r="E50" s="97">
        <v>3657</v>
      </c>
      <c r="F50" s="97">
        <v>3929</v>
      </c>
      <c r="G50" s="148">
        <v>-6.9</v>
      </c>
      <c r="H50" s="121">
        <v>85</v>
      </c>
      <c r="I50" s="97">
        <v>3744</v>
      </c>
      <c r="J50" s="97">
        <v>3939</v>
      </c>
      <c r="K50" s="148">
        <v>-4.9</v>
      </c>
      <c r="L50">
        <v>36</v>
      </c>
    </row>
    <row r="51" spans="1:12" ht="12.75" customHeight="1">
      <c r="A51" s="222" t="s">
        <v>500</v>
      </c>
      <c r="B51" s="223"/>
      <c r="C51" s="224"/>
      <c r="D51" s="121">
        <v>50</v>
      </c>
      <c r="E51" s="97">
        <v>6767</v>
      </c>
      <c r="F51" s="97">
        <v>6889</v>
      </c>
      <c r="G51" s="148">
        <v>-1.8</v>
      </c>
      <c r="H51" s="121">
        <v>55</v>
      </c>
      <c r="I51" s="97">
        <v>6438</v>
      </c>
      <c r="J51" s="97">
        <v>6805</v>
      </c>
      <c r="K51" s="148">
        <v>-5.4</v>
      </c>
      <c r="L51">
        <v>37</v>
      </c>
    </row>
    <row r="52" spans="1:12" ht="12.75" customHeight="1">
      <c r="A52" s="222" t="s">
        <v>501</v>
      </c>
      <c r="B52" s="223"/>
      <c r="C52" s="224"/>
      <c r="D52" s="121">
        <v>256</v>
      </c>
      <c r="E52" s="97">
        <v>22196</v>
      </c>
      <c r="F52" s="97">
        <v>24702</v>
      </c>
      <c r="G52" s="148">
        <v>-10.1</v>
      </c>
      <c r="H52" s="121">
        <v>260</v>
      </c>
      <c r="I52" s="97">
        <v>21776</v>
      </c>
      <c r="J52" s="97">
        <v>24365</v>
      </c>
      <c r="K52" s="148">
        <v>-10.6</v>
      </c>
      <c r="L52">
        <v>38</v>
      </c>
    </row>
    <row r="53" spans="1:11" ht="12.75" customHeight="1">
      <c r="A53" s="222" t="s">
        <v>469</v>
      </c>
      <c r="B53" s="223"/>
      <c r="C53" s="224"/>
      <c r="D53" s="122"/>
      <c r="E53" s="32">
        <f>SUM(E45:E52)</f>
        <v>52296</v>
      </c>
      <c r="F53" s="32">
        <f>SUM(F45:F52)</f>
        <v>56461</v>
      </c>
      <c r="G53" s="148">
        <f>((E53-F53)/F53)*100</f>
        <v>-7.376773347974708</v>
      </c>
      <c r="H53" s="122"/>
      <c r="I53" s="32">
        <f>SUM(I45:I52)</f>
        <v>51396</v>
      </c>
      <c r="J53" s="32">
        <f>SUM(J45:J52)</f>
        <v>55765</v>
      </c>
      <c r="K53" s="148">
        <f>((I53-J53)/J53)*100</f>
        <v>-7.834663319286291</v>
      </c>
    </row>
    <row r="54" spans="1:11" ht="12.75" customHeight="1">
      <c r="A54" s="51" t="s">
        <v>502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2" t="s">
        <v>503</v>
      </c>
      <c r="B55" s="223"/>
      <c r="C55" s="224"/>
      <c r="D55" s="121">
        <v>89</v>
      </c>
      <c r="E55" s="97">
        <v>431</v>
      </c>
      <c r="F55" s="97">
        <v>478</v>
      </c>
      <c r="G55" s="148">
        <v>-10</v>
      </c>
      <c r="H55" s="121">
        <v>85</v>
      </c>
      <c r="I55" s="97">
        <v>406</v>
      </c>
      <c r="J55" s="97">
        <v>438</v>
      </c>
      <c r="K55" s="148">
        <v>-7.2</v>
      </c>
      <c r="L55">
        <v>39</v>
      </c>
    </row>
    <row r="56" spans="1:12" ht="12.75" customHeight="1">
      <c r="A56" s="222" t="s">
        <v>504</v>
      </c>
      <c r="B56" s="223"/>
      <c r="C56" s="224"/>
      <c r="D56" s="121">
        <v>137</v>
      </c>
      <c r="E56" s="97">
        <v>5463</v>
      </c>
      <c r="F56" s="97">
        <v>5607</v>
      </c>
      <c r="G56" s="148">
        <v>-2.6</v>
      </c>
      <c r="H56" s="121">
        <v>138</v>
      </c>
      <c r="I56" s="97">
        <v>4818</v>
      </c>
      <c r="J56" s="97">
        <v>4918</v>
      </c>
      <c r="K56" s="148">
        <v>-2</v>
      </c>
      <c r="L56">
        <v>40</v>
      </c>
    </row>
    <row r="57" spans="1:12" ht="12.75" customHeight="1">
      <c r="A57" s="222" t="s">
        <v>505</v>
      </c>
      <c r="B57" s="223"/>
      <c r="C57" s="224"/>
      <c r="D57" s="121">
        <v>176</v>
      </c>
      <c r="E57" s="97">
        <v>29438</v>
      </c>
      <c r="F57" s="97">
        <v>31954</v>
      </c>
      <c r="G57" s="148">
        <v>-7.9</v>
      </c>
      <c r="H57" s="121">
        <v>171</v>
      </c>
      <c r="I57" s="97">
        <v>23835</v>
      </c>
      <c r="J57" s="97">
        <v>26451</v>
      </c>
      <c r="K57" s="148">
        <v>-9.9</v>
      </c>
      <c r="L57">
        <v>41</v>
      </c>
    </row>
    <row r="58" spans="1:12" ht="12.75" customHeight="1">
      <c r="A58" s="222" t="s">
        <v>506</v>
      </c>
      <c r="B58" s="223"/>
      <c r="C58" s="224"/>
      <c r="D58" s="121">
        <v>104</v>
      </c>
      <c r="E58" s="97">
        <v>4434</v>
      </c>
      <c r="F58" s="97">
        <v>4640</v>
      </c>
      <c r="G58" s="148">
        <v>-4.4</v>
      </c>
      <c r="H58" s="121">
        <v>103</v>
      </c>
      <c r="I58" s="97">
        <v>4284</v>
      </c>
      <c r="J58" s="97">
        <v>4643</v>
      </c>
      <c r="K58" s="148">
        <v>-7.7</v>
      </c>
      <c r="L58">
        <v>42</v>
      </c>
    </row>
    <row r="59" spans="1:23" ht="12.75" customHeight="1">
      <c r="A59" s="222" t="s">
        <v>507</v>
      </c>
      <c r="B59" s="223"/>
      <c r="C59" s="224"/>
      <c r="D59" s="121">
        <v>68</v>
      </c>
      <c r="E59" s="97">
        <v>853</v>
      </c>
      <c r="F59" s="97">
        <v>1168</v>
      </c>
      <c r="G59" s="148">
        <v>-27</v>
      </c>
      <c r="H59" s="121">
        <v>70</v>
      </c>
      <c r="I59" s="97">
        <v>741</v>
      </c>
      <c r="J59" s="97">
        <v>1081</v>
      </c>
      <c r="K59" s="148">
        <v>-31.5</v>
      </c>
      <c r="L59">
        <v>43</v>
      </c>
      <c r="P59" s="96"/>
      <c r="Q59" s="96" t="s">
        <v>453</v>
      </c>
      <c r="R59" s="96" t="s">
        <v>454</v>
      </c>
      <c r="S59" s="87" t="s">
        <v>455</v>
      </c>
      <c r="T59" s="96" t="s">
        <v>457</v>
      </c>
      <c r="U59" s="96" t="s">
        <v>458</v>
      </c>
      <c r="V59" s="89" t="s">
        <v>459</v>
      </c>
      <c r="W59" s="61" t="s">
        <v>57</v>
      </c>
    </row>
    <row r="60" spans="1:23" ht="12.75" customHeight="1">
      <c r="A60" s="222" t="s">
        <v>508</v>
      </c>
      <c r="B60" s="223"/>
      <c r="C60" s="224"/>
      <c r="D60" s="121">
        <v>196</v>
      </c>
      <c r="E60" s="97">
        <v>1574</v>
      </c>
      <c r="F60" s="97">
        <v>1582</v>
      </c>
      <c r="G60" s="148">
        <v>-0.5</v>
      </c>
      <c r="H60" s="121">
        <v>200</v>
      </c>
      <c r="I60" s="97">
        <v>1504</v>
      </c>
      <c r="J60" s="97">
        <v>1505</v>
      </c>
      <c r="K60" s="148">
        <v>-0.1</v>
      </c>
      <c r="L60">
        <v>44</v>
      </c>
      <c r="P60" s="119"/>
      <c r="Q60" s="119">
        <v>259029</v>
      </c>
      <c r="R60" s="119">
        <v>284036</v>
      </c>
      <c r="S60" s="120">
        <v>-8.8</v>
      </c>
      <c r="T60" s="119">
        <v>247888</v>
      </c>
      <c r="U60" s="119">
        <v>271691</v>
      </c>
      <c r="V60" s="120">
        <v>-8.8</v>
      </c>
      <c r="W60">
        <v>1</v>
      </c>
    </row>
    <row r="61" spans="1:12" ht="12.75" customHeight="1">
      <c r="A61" s="222" t="s">
        <v>509</v>
      </c>
      <c r="B61" s="223"/>
      <c r="C61" s="224"/>
      <c r="D61" s="121">
        <v>92</v>
      </c>
      <c r="E61" s="97">
        <v>991</v>
      </c>
      <c r="F61" s="97">
        <v>1017</v>
      </c>
      <c r="G61" s="148">
        <v>-2.6</v>
      </c>
      <c r="H61" s="121">
        <v>91</v>
      </c>
      <c r="I61" s="97">
        <v>1160</v>
      </c>
      <c r="J61" s="97">
        <v>1136</v>
      </c>
      <c r="K61" s="148">
        <v>2.1</v>
      </c>
      <c r="L61">
        <v>45</v>
      </c>
    </row>
    <row r="62" spans="1:12" ht="12.75" customHeight="1">
      <c r="A62" s="222" t="s">
        <v>510</v>
      </c>
      <c r="B62" s="223"/>
      <c r="C62" s="224"/>
      <c r="D62" s="121">
        <v>87</v>
      </c>
      <c r="E62" s="97">
        <v>2152</v>
      </c>
      <c r="F62" s="97">
        <v>2487</v>
      </c>
      <c r="G62" s="148">
        <v>-13.5</v>
      </c>
      <c r="H62" s="121">
        <v>85</v>
      </c>
      <c r="I62" s="97">
        <v>1978</v>
      </c>
      <c r="J62" s="97">
        <v>2317</v>
      </c>
      <c r="K62" s="148">
        <v>-14.6</v>
      </c>
      <c r="L62">
        <v>46</v>
      </c>
    </row>
    <row r="63" spans="1:12" ht="12.75" customHeight="1">
      <c r="A63" s="222" t="s">
        <v>511</v>
      </c>
      <c r="B63" s="223"/>
      <c r="C63" s="224"/>
      <c r="D63" s="121">
        <v>0</v>
      </c>
      <c r="E63" s="97">
        <v>2408</v>
      </c>
      <c r="F63" s="97">
        <v>2497</v>
      </c>
      <c r="G63" s="148">
        <v>-3.6</v>
      </c>
      <c r="H63" s="121">
        <v>0</v>
      </c>
      <c r="I63" s="97">
        <v>2032</v>
      </c>
      <c r="J63" s="97">
        <v>2223</v>
      </c>
      <c r="K63" s="148">
        <v>-8.6</v>
      </c>
      <c r="L63">
        <v>47</v>
      </c>
    </row>
    <row r="64" spans="1:12" ht="12.75" customHeight="1">
      <c r="A64" s="222" t="s">
        <v>512</v>
      </c>
      <c r="B64" s="223"/>
      <c r="C64" s="224"/>
      <c r="D64" s="121">
        <v>146</v>
      </c>
      <c r="E64" s="97">
        <v>3017</v>
      </c>
      <c r="F64" s="97">
        <v>3217</v>
      </c>
      <c r="G64" s="148">
        <v>-6.2</v>
      </c>
      <c r="H64" s="121">
        <v>148</v>
      </c>
      <c r="I64" s="97">
        <v>2894</v>
      </c>
      <c r="J64" s="97">
        <v>3233</v>
      </c>
      <c r="K64" s="148">
        <v>-10.5</v>
      </c>
      <c r="L64">
        <v>48</v>
      </c>
    </row>
    <row r="65" spans="1:12" ht="12.75" customHeight="1">
      <c r="A65" s="222" t="s">
        <v>513</v>
      </c>
      <c r="B65" s="223"/>
      <c r="C65" s="224"/>
      <c r="D65" s="121">
        <v>0</v>
      </c>
      <c r="E65" s="97">
        <v>2710</v>
      </c>
      <c r="F65" s="97">
        <v>2818</v>
      </c>
      <c r="G65" s="148">
        <v>-3.8</v>
      </c>
      <c r="H65" s="121">
        <v>0</v>
      </c>
      <c r="I65" s="97">
        <v>2609</v>
      </c>
      <c r="J65" s="97">
        <v>2750</v>
      </c>
      <c r="K65" s="148">
        <v>-5.1</v>
      </c>
      <c r="L65">
        <v>49</v>
      </c>
    </row>
    <row r="66" spans="1:12" ht="12.75" customHeight="1">
      <c r="A66" s="222" t="s">
        <v>514</v>
      </c>
      <c r="B66" s="223"/>
      <c r="C66" s="224"/>
      <c r="D66" s="121">
        <v>119</v>
      </c>
      <c r="E66" s="97">
        <v>4656</v>
      </c>
      <c r="F66" s="97">
        <v>5143</v>
      </c>
      <c r="G66" s="148">
        <v>-9.5</v>
      </c>
      <c r="H66" s="121">
        <v>147</v>
      </c>
      <c r="I66" s="97">
        <v>5163</v>
      </c>
      <c r="J66" s="97">
        <v>5675</v>
      </c>
      <c r="K66" s="148">
        <v>-9</v>
      </c>
      <c r="L66">
        <v>50</v>
      </c>
    </row>
    <row r="67" spans="1:12" ht="12.75" customHeight="1">
      <c r="A67" s="222" t="s">
        <v>515</v>
      </c>
      <c r="B67" s="223"/>
      <c r="C67" s="224"/>
      <c r="D67" s="121">
        <v>138</v>
      </c>
      <c r="E67" s="97">
        <v>936</v>
      </c>
      <c r="F67" s="97">
        <v>938</v>
      </c>
      <c r="G67" s="148">
        <v>-0.3</v>
      </c>
      <c r="H67" s="121">
        <v>133</v>
      </c>
      <c r="I67" s="97">
        <v>951</v>
      </c>
      <c r="J67" s="97">
        <v>963</v>
      </c>
      <c r="K67" s="148">
        <v>-1.2</v>
      </c>
      <c r="L67">
        <v>51</v>
      </c>
    </row>
    <row r="68" spans="1:11" ht="12.75" customHeight="1">
      <c r="A68" s="222" t="s">
        <v>469</v>
      </c>
      <c r="B68" s="223"/>
      <c r="C68" s="224"/>
      <c r="D68" s="30"/>
      <c r="E68" s="32">
        <f>SUM(E55:E67)</f>
        <v>59063</v>
      </c>
      <c r="F68" s="32">
        <f>SUM(F55:F67)</f>
        <v>63546</v>
      </c>
      <c r="G68" s="148">
        <f>((E68-F68)/F68)*100</f>
        <v>-7.054732005161616</v>
      </c>
      <c r="H68" s="30"/>
      <c r="I68" s="32">
        <f>SUM(I55:I67)</f>
        <v>52375</v>
      </c>
      <c r="J68" s="32">
        <f>SUM(J55:J67)</f>
        <v>57333</v>
      </c>
      <c r="K68" s="148">
        <f>((I68-J68)/J68)*100</f>
        <v>-8.647724696073816</v>
      </c>
    </row>
    <row r="69" spans="1:12" ht="12.75" customHeight="1" hidden="1">
      <c r="A69" s="46"/>
      <c r="B69" s="117"/>
      <c r="C69" s="118"/>
      <c r="D69" s="96" t="s">
        <v>452</v>
      </c>
      <c r="E69" s="96" t="s">
        <v>453</v>
      </c>
      <c r="F69" s="96" t="s">
        <v>454</v>
      </c>
      <c r="G69" s="149" t="s">
        <v>455</v>
      </c>
      <c r="H69" s="96" t="s">
        <v>456</v>
      </c>
      <c r="I69" s="96" t="s">
        <v>457</v>
      </c>
      <c r="J69" s="96" t="s">
        <v>458</v>
      </c>
      <c r="K69" s="150" t="s">
        <v>459</v>
      </c>
      <c r="L69" s="61" t="s">
        <v>57</v>
      </c>
    </row>
    <row r="70" spans="1:12" ht="12.75" customHeight="1">
      <c r="A70" s="225" t="s">
        <v>516</v>
      </c>
      <c r="B70" s="226"/>
      <c r="C70" s="227"/>
      <c r="D70" s="32">
        <f>SUM(D9:D68)</f>
        <v>5522</v>
      </c>
      <c r="E70" s="32">
        <f>Q60</f>
        <v>259029</v>
      </c>
      <c r="F70" s="32">
        <f>R60</f>
        <v>284036</v>
      </c>
      <c r="G70" s="148">
        <f>S60</f>
        <v>-8.8</v>
      </c>
      <c r="H70" s="32">
        <f>SUM(H9:H68)</f>
        <v>5600</v>
      </c>
      <c r="I70" s="32">
        <f>T60</f>
        <v>247888</v>
      </c>
      <c r="J70" s="32">
        <f>U60</f>
        <v>271691</v>
      </c>
      <c r="K70" s="148">
        <f>V60</f>
        <v>-8.8</v>
      </c>
      <c r="L70">
        <v>1</v>
      </c>
    </row>
    <row r="71" spans="1:11" ht="12.75" customHeight="1">
      <c r="A71" s="250" t="s">
        <v>520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1:11" ht="12.7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</row>
    <row r="73" spans="1:11" ht="12">
      <c r="A73" s="24" t="s">
        <v>521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522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8" t="s">
        <v>523</v>
      </c>
      <c r="B2" s="259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0" t="s">
        <v>58</v>
      </c>
      <c r="B3" s="261"/>
      <c r="C3" s="104" t="s">
        <v>524</v>
      </c>
      <c r="D3" s="46"/>
      <c r="E3" s="260" t="s">
        <v>71</v>
      </c>
      <c r="F3" s="261"/>
      <c r="G3" s="104" t="s">
        <v>524</v>
      </c>
      <c r="H3" s="46"/>
      <c r="I3" s="260" t="s">
        <v>84</v>
      </c>
      <c r="J3" s="261"/>
      <c r="K3" s="104" t="s">
        <v>524</v>
      </c>
      <c r="L3" s="46"/>
      <c r="M3" s="260" t="s">
        <v>525</v>
      </c>
      <c r="N3" s="261"/>
      <c r="O3" s="104" t="s">
        <v>524</v>
      </c>
      <c r="P3" s="46"/>
      <c r="Q3" s="260" t="s">
        <v>133</v>
      </c>
      <c r="R3" s="261"/>
      <c r="S3" s="104" t="s">
        <v>524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526</v>
      </c>
      <c r="C5" s="105" t="s">
        <v>527</v>
      </c>
      <c r="D5" s="29" t="s">
        <v>57</v>
      </c>
      <c r="E5" s="29"/>
      <c r="F5" s="29" t="s">
        <v>526</v>
      </c>
      <c r="G5" s="105" t="s">
        <v>527</v>
      </c>
      <c r="H5" s="29" t="s">
        <v>57</v>
      </c>
      <c r="I5" s="29"/>
      <c r="J5" s="29" t="s">
        <v>526</v>
      </c>
      <c r="K5" s="105" t="s">
        <v>527</v>
      </c>
      <c r="L5" s="29" t="s">
        <v>57</v>
      </c>
      <c r="M5" s="29"/>
      <c r="N5" s="29" t="s">
        <v>526</v>
      </c>
      <c r="O5" s="105" t="s">
        <v>527</v>
      </c>
      <c r="P5" s="29" t="s">
        <v>57</v>
      </c>
      <c r="Q5" s="29"/>
      <c r="R5" s="29" t="s">
        <v>526</v>
      </c>
      <c r="S5" s="105" t="s">
        <v>527</v>
      </c>
      <c r="T5" s="55" t="s">
        <v>57</v>
      </c>
    </row>
    <row r="6" spans="1:20" ht="12">
      <c r="A6" s="29" t="s">
        <v>528</v>
      </c>
      <c r="B6" s="30">
        <v>18693</v>
      </c>
      <c r="C6" s="105">
        <v>1.7</v>
      </c>
      <c r="D6" s="29">
        <v>1</v>
      </c>
      <c r="E6" s="29" t="s">
        <v>528</v>
      </c>
      <c r="F6" s="30">
        <v>27596</v>
      </c>
      <c r="G6" s="105">
        <v>1.9</v>
      </c>
      <c r="H6" s="29">
        <v>1</v>
      </c>
      <c r="I6" s="29" t="s">
        <v>528</v>
      </c>
      <c r="J6" s="30">
        <v>25078</v>
      </c>
      <c r="K6" s="105">
        <v>0.7</v>
      </c>
      <c r="L6" s="29">
        <v>1</v>
      </c>
      <c r="M6" s="29" t="s">
        <v>528</v>
      </c>
      <c r="N6" s="30">
        <v>71367</v>
      </c>
      <c r="O6" s="105">
        <v>1.4</v>
      </c>
      <c r="P6" s="29">
        <v>1</v>
      </c>
      <c r="Q6" s="29" t="s">
        <v>528</v>
      </c>
      <c r="R6" s="30">
        <v>248208</v>
      </c>
      <c r="S6" s="105">
        <v>1.4</v>
      </c>
      <c r="T6" s="29">
        <v>1</v>
      </c>
    </row>
    <row r="7" spans="1:20" ht="12">
      <c r="A7" s="29" t="s">
        <v>529</v>
      </c>
      <c r="B7" s="30">
        <v>16849</v>
      </c>
      <c r="C7" s="105">
        <v>-0.1</v>
      </c>
      <c r="D7" s="29">
        <v>2</v>
      </c>
      <c r="E7" s="29" t="s">
        <v>529</v>
      </c>
      <c r="F7" s="30">
        <v>25652</v>
      </c>
      <c r="G7" s="105">
        <v>-0.1</v>
      </c>
      <c r="H7" s="29">
        <v>2</v>
      </c>
      <c r="I7" s="29" t="s">
        <v>529</v>
      </c>
      <c r="J7" s="30">
        <v>22757</v>
      </c>
      <c r="K7" s="105">
        <v>-0.9</v>
      </c>
      <c r="L7" s="29">
        <v>2</v>
      </c>
      <c r="M7" s="29" t="s">
        <v>529</v>
      </c>
      <c r="N7" s="30">
        <v>65258</v>
      </c>
      <c r="O7" s="105">
        <v>-0.4</v>
      </c>
      <c r="P7" s="29">
        <v>2</v>
      </c>
      <c r="Q7" s="29" t="s">
        <v>529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530</v>
      </c>
      <c r="B8" s="133">
        <v>20917</v>
      </c>
      <c r="C8" s="134">
        <v>0.8</v>
      </c>
      <c r="D8" s="132">
        <v>3</v>
      </c>
      <c r="E8" s="132" t="s">
        <v>530</v>
      </c>
      <c r="F8" s="133">
        <v>31012</v>
      </c>
      <c r="G8" s="134">
        <v>0.5</v>
      </c>
      <c r="H8" s="132">
        <v>3</v>
      </c>
      <c r="I8" s="132" t="s">
        <v>530</v>
      </c>
      <c r="J8" s="133">
        <v>27954</v>
      </c>
      <c r="K8" s="134">
        <v>-0.4</v>
      </c>
      <c r="L8" s="132">
        <v>3</v>
      </c>
      <c r="M8" s="132" t="s">
        <v>530</v>
      </c>
      <c r="N8" s="133">
        <v>79883</v>
      </c>
      <c r="O8" s="134">
        <v>0.2</v>
      </c>
      <c r="P8" s="132">
        <v>3</v>
      </c>
      <c r="Q8" s="132" t="s">
        <v>530</v>
      </c>
      <c r="R8" s="133">
        <v>271456</v>
      </c>
      <c r="S8" s="134">
        <v>0.3</v>
      </c>
      <c r="T8" s="29">
        <v>3</v>
      </c>
    </row>
    <row r="9" spans="1:20" ht="12.75">
      <c r="A9" s="135" t="s">
        <v>531</v>
      </c>
      <c r="B9" s="136">
        <v>56460</v>
      </c>
      <c r="C9" s="137">
        <v>0.8</v>
      </c>
      <c r="D9" s="135">
        <v>4</v>
      </c>
      <c r="E9" s="135" t="s">
        <v>531</v>
      </c>
      <c r="F9" s="136">
        <v>84260</v>
      </c>
      <c r="G9" s="137">
        <v>0.8</v>
      </c>
      <c r="H9" s="135">
        <v>4</v>
      </c>
      <c r="I9" s="135" t="s">
        <v>531</v>
      </c>
      <c r="J9" s="136">
        <v>75788</v>
      </c>
      <c r="K9" s="137">
        <v>-0.2</v>
      </c>
      <c r="L9" s="135">
        <v>4</v>
      </c>
      <c r="M9" s="135" t="s">
        <v>531</v>
      </c>
      <c r="N9" s="136">
        <v>216508</v>
      </c>
      <c r="O9" s="137">
        <v>0.4</v>
      </c>
      <c r="P9" s="135">
        <v>4</v>
      </c>
      <c r="Q9" s="135" t="s">
        <v>531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532</v>
      </c>
      <c r="B12" s="30">
        <v>22040</v>
      </c>
      <c r="C12" s="105">
        <v>2.7</v>
      </c>
      <c r="D12" s="29">
        <v>5</v>
      </c>
      <c r="E12" s="29" t="s">
        <v>532</v>
      </c>
      <c r="F12" s="30">
        <v>32258</v>
      </c>
      <c r="G12" s="105">
        <v>3.2</v>
      </c>
      <c r="H12" s="29">
        <v>5</v>
      </c>
      <c r="I12" s="29" t="s">
        <v>532</v>
      </c>
      <c r="J12" s="30">
        <v>30033</v>
      </c>
      <c r="K12" s="105">
        <v>2.7</v>
      </c>
      <c r="L12" s="29">
        <v>5</v>
      </c>
      <c r="M12" s="29" t="s">
        <v>532</v>
      </c>
      <c r="N12" s="30">
        <v>84331</v>
      </c>
      <c r="O12" s="105">
        <v>2.9</v>
      </c>
      <c r="P12" s="29">
        <v>5</v>
      </c>
      <c r="Q12" s="29" t="s">
        <v>532</v>
      </c>
      <c r="R12" s="30">
        <v>281429</v>
      </c>
      <c r="S12" s="105">
        <v>2.3</v>
      </c>
      <c r="T12" s="29">
        <v>5</v>
      </c>
    </row>
    <row r="13" spans="1:20" ht="12">
      <c r="A13" s="29" t="s">
        <v>533</v>
      </c>
      <c r="B13" s="30">
        <v>23125</v>
      </c>
      <c r="C13" s="105">
        <v>1.6</v>
      </c>
      <c r="D13" s="29">
        <v>6</v>
      </c>
      <c r="E13" s="29" t="s">
        <v>533</v>
      </c>
      <c r="F13" s="30">
        <v>33634</v>
      </c>
      <c r="G13" s="105">
        <v>1</v>
      </c>
      <c r="H13" s="29">
        <v>6</v>
      </c>
      <c r="I13" s="29" t="s">
        <v>533</v>
      </c>
      <c r="J13" s="30">
        <v>30660</v>
      </c>
      <c r="K13" s="105">
        <v>0.3</v>
      </c>
      <c r="L13" s="29">
        <v>6</v>
      </c>
      <c r="M13" s="29" t="s">
        <v>533</v>
      </c>
      <c r="N13" s="30">
        <v>87419</v>
      </c>
      <c r="O13" s="105">
        <v>0.9</v>
      </c>
      <c r="P13" s="29">
        <v>6</v>
      </c>
      <c r="Q13" s="29" t="s">
        <v>533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534</v>
      </c>
      <c r="B14" s="133">
        <v>22953</v>
      </c>
      <c r="C14" s="134">
        <v>0.4</v>
      </c>
      <c r="D14" s="132">
        <v>7</v>
      </c>
      <c r="E14" s="132" t="s">
        <v>534</v>
      </c>
      <c r="F14" s="133">
        <v>33847</v>
      </c>
      <c r="G14" s="134">
        <v>0.1</v>
      </c>
      <c r="H14" s="132">
        <v>7</v>
      </c>
      <c r="I14" s="132" t="s">
        <v>534</v>
      </c>
      <c r="J14" s="133">
        <v>30483</v>
      </c>
      <c r="K14" s="134">
        <v>-0.8</v>
      </c>
      <c r="L14" s="132">
        <v>7</v>
      </c>
      <c r="M14" s="132" t="s">
        <v>534</v>
      </c>
      <c r="N14" s="133">
        <v>87283</v>
      </c>
      <c r="O14" s="134">
        <v>-0.2</v>
      </c>
      <c r="P14" s="132">
        <v>7</v>
      </c>
      <c r="Q14" s="132" t="s">
        <v>534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535</v>
      </c>
      <c r="B15" s="136">
        <v>68118</v>
      </c>
      <c r="C15" s="137">
        <v>1.5</v>
      </c>
      <c r="D15" s="135">
        <v>8</v>
      </c>
      <c r="E15" s="135" t="s">
        <v>535</v>
      </c>
      <c r="F15" s="136">
        <v>99739</v>
      </c>
      <c r="G15" s="137">
        <v>1.4</v>
      </c>
      <c r="H15" s="135">
        <v>8</v>
      </c>
      <c r="I15" s="135" t="s">
        <v>535</v>
      </c>
      <c r="J15" s="136">
        <v>91176</v>
      </c>
      <c r="K15" s="137">
        <v>0.7</v>
      </c>
      <c r="L15" s="135">
        <v>8</v>
      </c>
      <c r="M15" s="135" t="s">
        <v>535</v>
      </c>
      <c r="N15" s="136">
        <v>259033</v>
      </c>
      <c r="O15" s="137">
        <v>1.2</v>
      </c>
      <c r="P15" s="135">
        <v>8</v>
      </c>
      <c r="Q15" s="135" t="s">
        <v>535</v>
      </c>
      <c r="R15" s="136">
        <v>848385</v>
      </c>
      <c r="S15" s="137">
        <v>0.8</v>
      </c>
      <c r="T15" s="33">
        <v>8</v>
      </c>
    </row>
    <row r="16" spans="1:20" ht="12">
      <c r="A16" s="29" t="s">
        <v>536</v>
      </c>
      <c r="B16" s="30">
        <v>124578</v>
      </c>
      <c r="C16" s="105">
        <v>1.2</v>
      </c>
      <c r="D16" s="29">
        <v>9</v>
      </c>
      <c r="E16" s="29" t="s">
        <v>536</v>
      </c>
      <c r="F16" s="30">
        <v>183999</v>
      </c>
      <c r="G16" s="105">
        <v>1.1</v>
      </c>
      <c r="H16" s="29">
        <v>9</v>
      </c>
      <c r="I16" s="29" t="s">
        <v>536</v>
      </c>
      <c r="J16" s="30">
        <v>166965</v>
      </c>
      <c r="K16" s="105">
        <v>0.3</v>
      </c>
      <c r="L16" s="29">
        <v>9</v>
      </c>
      <c r="M16" s="29" t="s">
        <v>536</v>
      </c>
      <c r="N16" s="30">
        <v>475541</v>
      </c>
      <c r="O16" s="105">
        <v>0.8</v>
      </c>
      <c r="P16" s="29">
        <v>9</v>
      </c>
      <c r="Q16" s="29" t="s">
        <v>536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537</v>
      </c>
      <c r="B19" s="30">
        <v>25386</v>
      </c>
      <c r="C19" s="105">
        <v>1</v>
      </c>
      <c r="D19" s="29">
        <v>10</v>
      </c>
      <c r="E19" s="29" t="s">
        <v>537</v>
      </c>
      <c r="F19" s="30">
        <v>36658</v>
      </c>
      <c r="G19" s="105">
        <v>1.5</v>
      </c>
      <c r="H19" s="29">
        <v>10</v>
      </c>
      <c r="I19" s="29" t="s">
        <v>537</v>
      </c>
      <c r="J19" s="30">
        <v>32732</v>
      </c>
      <c r="K19" s="105">
        <v>1.9</v>
      </c>
      <c r="L19" s="29">
        <v>10</v>
      </c>
      <c r="M19" s="29" t="s">
        <v>537</v>
      </c>
      <c r="N19" s="30">
        <v>94776</v>
      </c>
      <c r="O19" s="105">
        <v>1.5</v>
      </c>
      <c r="P19" s="29">
        <v>10</v>
      </c>
      <c r="Q19" s="29" t="s">
        <v>537</v>
      </c>
      <c r="R19" s="30">
        <v>295584</v>
      </c>
      <c r="S19" s="105">
        <v>1.6</v>
      </c>
      <c r="T19" s="29">
        <v>10</v>
      </c>
    </row>
    <row r="20" spans="1:20" ht="12">
      <c r="A20" s="29" t="s">
        <v>538</v>
      </c>
      <c r="B20" s="30">
        <v>24150</v>
      </c>
      <c r="C20" s="105">
        <v>1.3</v>
      </c>
      <c r="D20" s="29">
        <v>11</v>
      </c>
      <c r="E20" s="29" t="s">
        <v>538</v>
      </c>
      <c r="F20" s="30">
        <v>35209</v>
      </c>
      <c r="G20" s="105">
        <v>1.2</v>
      </c>
      <c r="H20" s="29">
        <v>11</v>
      </c>
      <c r="I20" s="29" t="s">
        <v>538</v>
      </c>
      <c r="J20" s="30">
        <v>31362</v>
      </c>
      <c r="K20" s="105">
        <v>1</v>
      </c>
      <c r="L20" s="29">
        <v>11</v>
      </c>
      <c r="M20" s="29" t="s">
        <v>538</v>
      </c>
      <c r="N20" s="30">
        <v>90722</v>
      </c>
      <c r="O20" s="105">
        <v>1.2</v>
      </c>
      <c r="P20" s="29">
        <v>11</v>
      </c>
      <c r="Q20" s="29" t="s">
        <v>538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539</v>
      </c>
      <c r="B21" s="133">
        <v>21446</v>
      </c>
      <c r="C21" s="134">
        <v>0.8</v>
      </c>
      <c r="D21" s="132">
        <v>12</v>
      </c>
      <c r="E21" s="132" t="s">
        <v>539</v>
      </c>
      <c r="F21" s="133">
        <v>32849</v>
      </c>
      <c r="G21" s="134">
        <v>1.8</v>
      </c>
      <c r="H21" s="132">
        <v>12</v>
      </c>
      <c r="I21" s="132" t="s">
        <v>539</v>
      </c>
      <c r="J21" s="133">
        <v>29241</v>
      </c>
      <c r="K21" s="134">
        <v>2</v>
      </c>
      <c r="L21" s="132">
        <v>12</v>
      </c>
      <c r="M21" s="132" t="s">
        <v>539</v>
      </c>
      <c r="N21" s="133">
        <v>83537</v>
      </c>
      <c r="O21" s="134">
        <v>1.6</v>
      </c>
      <c r="P21" s="132">
        <v>12</v>
      </c>
      <c r="Q21" s="132" t="s">
        <v>539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540</v>
      </c>
      <c r="B22" s="136">
        <v>70983</v>
      </c>
      <c r="C22" s="137">
        <v>1</v>
      </c>
      <c r="D22" s="135">
        <v>13</v>
      </c>
      <c r="E22" s="135" t="s">
        <v>540</v>
      </c>
      <c r="F22" s="136">
        <v>104716</v>
      </c>
      <c r="G22" s="137">
        <v>1.5</v>
      </c>
      <c r="H22" s="135">
        <v>13</v>
      </c>
      <c r="I22" s="135" t="s">
        <v>540</v>
      </c>
      <c r="J22" s="136">
        <v>93335</v>
      </c>
      <c r="K22" s="137">
        <v>1.6</v>
      </c>
      <c r="L22" s="135">
        <v>13</v>
      </c>
      <c r="M22" s="135" t="s">
        <v>540</v>
      </c>
      <c r="N22" s="136">
        <v>269034</v>
      </c>
      <c r="O22" s="137">
        <v>1.4</v>
      </c>
      <c r="P22" s="135">
        <v>13</v>
      </c>
      <c r="Q22" s="135" t="s">
        <v>540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541</v>
      </c>
      <c r="B25" s="30">
        <v>22417</v>
      </c>
      <c r="C25" s="105">
        <v>1.3</v>
      </c>
      <c r="D25" s="29">
        <v>14</v>
      </c>
      <c r="E25" s="29" t="s">
        <v>541</v>
      </c>
      <c r="F25" s="30">
        <v>33943</v>
      </c>
      <c r="G25" s="105">
        <v>1.3</v>
      </c>
      <c r="H25" s="29">
        <v>14</v>
      </c>
      <c r="I25" s="29" t="s">
        <v>541</v>
      </c>
      <c r="J25" s="30">
        <v>30353</v>
      </c>
      <c r="K25" s="105">
        <v>1.3</v>
      </c>
      <c r="L25" s="29">
        <v>14</v>
      </c>
      <c r="M25" s="29" t="s">
        <v>541</v>
      </c>
      <c r="N25" s="30">
        <v>86713</v>
      </c>
      <c r="O25" s="105">
        <v>1.3</v>
      </c>
      <c r="P25" s="29">
        <v>14</v>
      </c>
      <c r="Q25" s="29" t="s">
        <v>541</v>
      </c>
      <c r="R25" s="30">
        <v>284036</v>
      </c>
      <c r="S25" s="105">
        <v>0.9</v>
      </c>
      <c r="T25" s="29">
        <v>14</v>
      </c>
    </row>
    <row r="26" spans="1:20" ht="12">
      <c r="A26" s="29" t="s">
        <v>542</v>
      </c>
      <c r="B26" s="30">
        <v>20459</v>
      </c>
      <c r="C26" s="105">
        <v>-1.4</v>
      </c>
      <c r="D26" s="29">
        <v>15</v>
      </c>
      <c r="E26" s="29" t="s">
        <v>542</v>
      </c>
      <c r="F26" s="30">
        <v>30294</v>
      </c>
      <c r="G26" s="105">
        <v>0.1</v>
      </c>
      <c r="H26" s="29">
        <v>15</v>
      </c>
      <c r="I26" s="29" t="s">
        <v>542</v>
      </c>
      <c r="J26" s="30">
        <v>26808</v>
      </c>
      <c r="K26" s="105">
        <v>0.5</v>
      </c>
      <c r="L26" s="29">
        <v>15</v>
      </c>
      <c r="M26" s="29" t="s">
        <v>542</v>
      </c>
      <c r="N26" s="30">
        <v>77562</v>
      </c>
      <c r="O26" s="105">
        <v>-0.2</v>
      </c>
      <c r="P26" s="29">
        <v>15</v>
      </c>
      <c r="Q26" s="29" t="s">
        <v>542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543</v>
      </c>
      <c r="B27" s="133">
        <v>21671</v>
      </c>
      <c r="C27" s="134">
        <v>3.2</v>
      </c>
      <c r="D27" s="132">
        <v>16</v>
      </c>
      <c r="E27" s="132" t="s">
        <v>543</v>
      </c>
      <c r="F27" s="133">
        <v>31239</v>
      </c>
      <c r="G27" s="134">
        <v>2.1</v>
      </c>
      <c r="H27" s="132">
        <v>16</v>
      </c>
      <c r="I27" s="132" t="s">
        <v>543</v>
      </c>
      <c r="J27" s="133">
        <v>27511</v>
      </c>
      <c r="K27" s="134">
        <v>1.5</v>
      </c>
      <c r="L27" s="132">
        <v>16</v>
      </c>
      <c r="M27" s="132" t="s">
        <v>543</v>
      </c>
      <c r="N27" s="133">
        <v>80421</v>
      </c>
      <c r="O27" s="134">
        <v>2.2</v>
      </c>
      <c r="P27" s="132">
        <v>16</v>
      </c>
      <c r="Q27" s="132" t="s">
        <v>543</v>
      </c>
      <c r="R27" s="133">
        <v>274243</v>
      </c>
      <c r="S27" s="134">
        <v>1.4</v>
      </c>
      <c r="T27" s="29">
        <v>16</v>
      </c>
    </row>
    <row r="28" spans="1:20" ht="12.75">
      <c r="A28" s="135" t="s">
        <v>544</v>
      </c>
      <c r="B28" s="136">
        <v>64546</v>
      </c>
      <c r="C28" s="137">
        <v>1.1</v>
      </c>
      <c r="D28" s="135">
        <v>17</v>
      </c>
      <c r="E28" s="135" t="s">
        <v>544</v>
      </c>
      <c r="F28" s="136">
        <v>95476</v>
      </c>
      <c r="G28" s="137">
        <v>1.2</v>
      </c>
      <c r="H28" s="135">
        <v>17</v>
      </c>
      <c r="I28" s="135" t="s">
        <v>544</v>
      </c>
      <c r="J28" s="136">
        <v>84672</v>
      </c>
      <c r="K28" s="137">
        <v>1.2</v>
      </c>
      <c r="L28" s="135">
        <v>17</v>
      </c>
      <c r="M28" s="135" t="s">
        <v>544</v>
      </c>
      <c r="N28" s="136">
        <v>244695</v>
      </c>
      <c r="O28" s="137">
        <v>1.1</v>
      </c>
      <c r="P28" s="135">
        <v>17</v>
      </c>
      <c r="Q28" s="135" t="s">
        <v>544</v>
      </c>
      <c r="R28" s="136">
        <v>818792</v>
      </c>
      <c r="S28" s="137">
        <v>0.8</v>
      </c>
      <c r="T28" s="33">
        <v>17</v>
      </c>
    </row>
    <row r="29" spans="1:20" ht="12">
      <c r="A29" s="29" t="s">
        <v>545</v>
      </c>
      <c r="B29" s="30">
        <v>135529</v>
      </c>
      <c r="C29" s="105">
        <v>1</v>
      </c>
      <c r="D29" s="29">
        <v>18</v>
      </c>
      <c r="E29" s="29" t="s">
        <v>545</v>
      </c>
      <c r="F29" s="30">
        <v>200193</v>
      </c>
      <c r="G29" s="105">
        <v>1.3</v>
      </c>
      <c r="H29" s="29">
        <v>18</v>
      </c>
      <c r="I29" s="29" t="s">
        <v>545</v>
      </c>
      <c r="J29" s="30">
        <v>178007</v>
      </c>
      <c r="K29" s="105">
        <v>1.4</v>
      </c>
      <c r="L29" s="29">
        <v>18</v>
      </c>
      <c r="M29" s="29" t="s">
        <v>545</v>
      </c>
      <c r="N29" s="30">
        <v>513729</v>
      </c>
      <c r="O29" s="105">
        <v>1.3</v>
      </c>
      <c r="P29" s="29">
        <v>18</v>
      </c>
      <c r="Q29" s="29" t="s">
        <v>545</v>
      </c>
      <c r="R29" s="30">
        <v>1672599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384192</v>
      </c>
      <c r="G32" s="140">
        <v>1.2</v>
      </c>
      <c r="H32" s="138">
        <v>19</v>
      </c>
      <c r="I32" s="138" t="s">
        <v>31</v>
      </c>
      <c r="J32" s="139">
        <v>344972</v>
      </c>
      <c r="K32" s="140">
        <v>0.9</v>
      </c>
      <c r="L32" s="138">
        <v>19</v>
      </c>
      <c r="M32" s="138" t="s">
        <v>31</v>
      </c>
      <c r="N32" s="139">
        <v>989270</v>
      </c>
      <c r="O32" s="140">
        <v>1.1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546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0" t="s">
        <v>58</v>
      </c>
      <c r="B35" s="261"/>
      <c r="C35" s="104" t="s">
        <v>524</v>
      </c>
      <c r="D35" s="46"/>
      <c r="E35" s="262" t="s">
        <v>71</v>
      </c>
      <c r="F35" s="263"/>
      <c r="G35" s="104" t="s">
        <v>524</v>
      </c>
      <c r="H35" s="46"/>
      <c r="I35" s="262" t="s">
        <v>84</v>
      </c>
      <c r="J35" s="263"/>
      <c r="K35" s="104" t="s">
        <v>524</v>
      </c>
      <c r="L35" s="46"/>
      <c r="M35" s="262" t="s">
        <v>525</v>
      </c>
      <c r="N35" s="263"/>
      <c r="O35" s="104" t="s">
        <v>524</v>
      </c>
      <c r="P35" s="46"/>
      <c r="Q35" s="262" t="s">
        <v>133</v>
      </c>
      <c r="R35" s="263"/>
      <c r="S35" s="104" t="s">
        <v>524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528</v>
      </c>
      <c r="B37" s="30">
        <v>19213</v>
      </c>
      <c r="C37" s="105">
        <v>2.8</v>
      </c>
      <c r="D37" s="29">
        <v>20</v>
      </c>
      <c r="E37" s="29" t="s">
        <v>528</v>
      </c>
      <c r="F37" s="30">
        <v>28350</v>
      </c>
      <c r="G37" s="105">
        <v>2.7</v>
      </c>
      <c r="H37" s="29">
        <v>20</v>
      </c>
      <c r="I37" s="29" t="s">
        <v>528</v>
      </c>
      <c r="J37" s="30">
        <v>25574</v>
      </c>
      <c r="K37" s="105">
        <v>2</v>
      </c>
      <c r="L37" s="29">
        <v>20</v>
      </c>
      <c r="M37" s="29" t="s">
        <v>528</v>
      </c>
      <c r="N37" s="30">
        <v>73137</v>
      </c>
      <c r="O37" s="105">
        <v>2.5</v>
      </c>
      <c r="P37" s="29">
        <v>20</v>
      </c>
      <c r="Q37" s="29" t="s">
        <v>528</v>
      </c>
      <c r="R37" s="30">
        <v>253445</v>
      </c>
      <c r="S37" s="105">
        <v>2.1</v>
      </c>
      <c r="T37" s="29">
        <v>20</v>
      </c>
    </row>
    <row r="38" spans="1:20" ht="12">
      <c r="A38" s="29" t="s">
        <v>529</v>
      </c>
      <c r="B38" s="30">
        <v>17394</v>
      </c>
      <c r="C38" s="105">
        <v>3.2</v>
      </c>
      <c r="D38" s="29">
        <v>21</v>
      </c>
      <c r="E38" s="29" t="s">
        <v>529</v>
      </c>
      <c r="F38" s="30">
        <v>26438</v>
      </c>
      <c r="G38" s="105">
        <v>3.1</v>
      </c>
      <c r="H38" s="29">
        <v>21</v>
      </c>
      <c r="I38" s="29" t="s">
        <v>529</v>
      </c>
      <c r="J38" s="30">
        <v>23323</v>
      </c>
      <c r="K38" s="105">
        <v>2.5</v>
      </c>
      <c r="L38" s="29">
        <v>21</v>
      </c>
      <c r="M38" s="29" t="s">
        <v>529</v>
      </c>
      <c r="N38" s="30">
        <v>67155</v>
      </c>
      <c r="O38" s="105">
        <v>2.9</v>
      </c>
      <c r="P38" s="29">
        <v>21</v>
      </c>
      <c r="Q38" s="29" t="s">
        <v>529</v>
      </c>
      <c r="R38" s="30">
        <v>231953</v>
      </c>
      <c r="S38" s="105">
        <v>2.3</v>
      </c>
      <c r="T38" s="29">
        <v>21</v>
      </c>
    </row>
    <row r="39" spans="1:20" ht="12.75" thickBot="1">
      <c r="A39" s="132" t="s">
        <v>530</v>
      </c>
      <c r="B39" s="133">
        <v>16773</v>
      </c>
      <c r="C39" s="134">
        <v>-19.8</v>
      </c>
      <c r="D39" s="132">
        <v>22</v>
      </c>
      <c r="E39" s="132" t="s">
        <v>530</v>
      </c>
      <c r="F39" s="133">
        <v>25872</v>
      </c>
      <c r="G39" s="134">
        <v>-16.6</v>
      </c>
      <c r="H39" s="132">
        <v>22</v>
      </c>
      <c r="I39" s="132" t="s">
        <v>530</v>
      </c>
      <c r="J39" s="133">
        <v>23521</v>
      </c>
      <c r="K39" s="134">
        <v>-15.9</v>
      </c>
      <c r="L39" s="132">
        <v>22</v>
      </c>
      <c r="M39" s="132" t="s">
        <v>530</v>
      </c>
      <c r="N39" s="133">
        <v>66165</v>
      </c>
      <c r="O39" s="134">
        <v>-17.2</v>
      </c>
      <c r="P39" s="132">
        <v>22</v>
      </c>
      <c r="Q39" s="132" t="s">
        <v>530</v>
      </c>
      <c r="R39" s="133">
        <v>220050</v>
      </c>
      <c r="S39" s="134">
        <v>-18.9</v>
      </c>
      <c r="T39" s="29">
        <v>22</v>
      </c>
    </row>
    <row r="40" spans="1:20" ht="12.75">
      <c r="A40" s="135" t="s">
        <v>531</v>
      </c>
      <c r="B40" s="136">
        <v>53379</v>
      </c>
      <c r="C40" s="137">
        <v>-5.5</v>
      </c>
      <c r="D40" s="135">
        <v>23</v>
      </c>
      <c r="E40" s="135" t="s">
        <v>531</v>
      </c>
      <c r="F40" s="136">
        <v>80660</v>
      </c>
      <c r="G40" s="137">
        <v>-4.3</v>
      </c>
      <c r="H40" s="135">
        <v>23</v>
      </c>
      <c r="I40" s="135" t="s">
        <v>531</v>
      </c>
      <c r="J40" s="136">
        <v>72418</v>
      </c>
      <c r="K40" s="137">
        <v>-4.4</v>
      </c>
      <c r="L40" s="135">
        <v>23</v>
      </c>
      <c r="M40" s="135" t="s">
        <v>531</v>
      </c>
      <c r="N40" s="136">
        <v>206457</v>
      </c>
      <c r="O40" s="137">
        <v>-4.6</v>
      </c>
      <c r="P40" s="135">
        <v>23</v>
      </c>
      <c r="Q40" s="135" t="s">
        <v>531</v>
      </c>
      <c r="R40" s="136">
        <v>705448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532</v>
      </c>
      <c r="B43" s="30">
        <v>12196</v>
      </c>
      <c r="C43" s="105">
        <v>-44.7</v>
      </c>
      <c r="D43" s="29">
        <v>24</v>
      </c>
      <c r="E43" s="29" t="s">
        <v>532</v>
      </c>
      <c r="F43" s="30">
        <v>20431</v>
      </c>
      <c r="G43" s="105">
        <v>-36.7</v>
      </c>
      <c r="H43" s="29">
        <v>24</v>
      </c>
      <c r="I43" s="29" t="s">
        <v>532</v>
      </c>
      <c r="J43" s="30">
        <v>20000</v>
      </c>
      <c r="K43" s="105">
        <v>-33.4</v>
      </c>
      <c r="L43" s="29">
        <v>24</v>
      </c>
      <c r="M43" s="29" t="s">
        <v>532</v>
      </c>
      <c r="N43" s="30">
        <v>52627</v>
      </c>
      <c r="O43" s="105">
        <v>-37.6</v>
      </c>
      <c r="P43" s="29">
        <v>24</v>
      </c>
      <c r="Q43" s="29" t="s">
        <v>532</v>
      </c>
      <c r="R43" s="30">
        <v>168393</v>
      </c>
      <c r="S43" s="105">
        <v>-40.2</v>
      </c>
      <c r="T43" s="29">
        <v>24</v>
      </c>
    </row>
    <row r="44" spans="1:20" ht="12">
      <c r="A44" s="29" t="s">
        <v>533</v>
      </c>
      <c r="B44" s="30">
        <v>16919</v>
      </c>
      <c r="C44" s="105">
        <v>-26.8</v>
      </c>
      <c r="D44" s="29">
        <v>25</v>
      </c>
      <c r="E44" s="29" t="s">
        <v>533</v>
      </c>
      <c r="F44" s="30">
        <v>26456</v>
      </c>
      <c r="G44" s="105">
        <v>-21.3</v>
      </c>
      <c r="H44" s="29">
        <v>25</v>
      </c>
      <c r="I44" s="29" t="s">
        <v>533</v>
      </c>
      <c r="J44" s="30">
        <v>24653</v>
      </c>
      <c r="K44" s="105">
        <v>-19.6</v>
      </c>
      <c r="L44" s="29">
        <v>25</v>
      </c>
      <c r="M44" s="29" t="s">
        <v>533</v>
      </c>
      <c r="N44" s="30">
        <v>68029</v>
      </c>
      <c r="O44" s="105">
        <v>-22.2</v>
      </c>
      <c r="P44" s="29">
        <v>25</v>
      </c>
      <c r="Q44" s="29" t="s">
        <v>533</v>
      </c>
      <c r="R44" s="30">
        <v>212795</v>
      </c>
      <c r="S44" s="105">
        <v>-25.6</v>
      </c>
      <c r="T44" s="29">
        <v>25</v>
      </c>
    </row>
    <row r="45" spans="1:20" ht="12.75" thickBot="1">
      <c r="A45" s="132" t="s">
        <v>534</v>
      </c>
      <c r="B45" s="133">
        <v>19469</v>
      </c>
      <c r="C45" s="134">
        <v>-15.2</v>
      </c>
      <c r="D45" s="132">
        <v>26</v>
      </c>
      <c r="E45" s="132" t="s">
        <v>534</v>
      </c>
      <c r="F45" s="133">
        <v>30666</v>
      </c>
      <c r="G45" s="134">
        <v>-9.4</v>
      </c>
      <c r="H45" s="132">
        <v>26</v>
      </c>
      <c r="I45" s="132" t="s">
        <v>534</v>
      </c>
      <c r="J45" s="133">
        <v>27956</v>
      </c>
      <c r="K45" s="134">
        <v>-8.3</v>
      </c>
      <c r="L45" s="132">
        <v>26</v>
      </c>
      <c r="M45" s="132" t="s">
        <v>534</v>
      </c>
      <c r="N45" s="133">
        <v>78092</v>
      </c>
      <c r="O45" s="134">
        <v>-10.5</v>
      </c>
      <c r="P45" s="132">
        <v>26</v>
      </c>
      <c r="Q45" s="132" t="s">
        <v>534</v>
      </c>
      <c r="R45" s="133">
        <v>243871</v>
      </c>
      <c r="S45" s="134">
        <v>-13.2</v>
      </c>
      <c r="T45" s="29">
        <v>26</v>
      </c>
    </row>
    <row r="46" spans="1:20" ht="12.75">
      <c r="A46" s="135" t="s">
        <v>535</v>
      </c>
      <c r="B46" s="136">
        <v>48585</v>
      </c>
      <c r="C46" s="137">
        <v>-28.7</v>
      </c>
      <c r="D46" s="135">
        <v>27</v>
      </c>
      <c r="E46" s="135" t="s">
        <v>535</v>
      </c>
      <c r="F46" s="136">
        <v>77554</v>
      </c>
      <c r="G46" s="137">
        <v>-22.2</v>
      </c>
      <c r="H46" s="135">
        <v>27</v>
      </c>
      <c r="I46" s="135" t="s">
        <v>535</v>
      </c>
      <c r="J46" s="136">
        <v>72609</v>
      </c>
      <c r="K46" s="137">
        <v>-20.4</v>
      </c>
      <c r="L46" s="135">
        <v>27</v>
      </c>
      <c r="M46" s="135" t="s">
        <v>535</v>
      </c>
      <c r="N46" s="136">
        <v>198748</v>
      </c>
      <c r="O46" s="137">
        <v>-23.3</v>
      </c>
      <c r="P46" s="135">
        <v>27</v>
      </c>
      <c r="Q46" s="135" t="s">
        <v>535</v>
      </c>
      <c r="R46" s="136">
        <v>625059</v>
      </c>
      <c r="S46" s="137">
        <v>-26.3</v>
      </c>
      <c r="T46" s="33">
        <v>27</v>
      </c>
    </row>
    <row r="47" spans="1:20" ht="12">
      <c r="A47" s="29" t="s">
        <v>536</v>
      </c>
      <c r="B47" s="30">
        <v>101964</v>
      </c>
      <c r="C47" s="105">
        <v>-18.2</v>
      </c>
      <c r="D47" s="29">
        <v>28</v>
      </c>
      <c r="E47" s="29" t="s">
        <v>536</v>
      </c>
      <c r="F47" s="30">
        <v>158214</v>
      </c>
      <c r="G47" s="105">
        <v>-14</v>
      </c>
      <c r="H47" s="29">
        <v>28</v>
      </c>
      <c r="I47" s="29" t="s">
        <v>536</v>
      </c>
      <c r="J47" s="30">
        <v>145027</v>
      </c>
      <c r="K47" s="105">
        <v>-13.1</v>
      </c>
      <c r="L47" s="29">
        <v>28</v>
      </c>
      <c r="M47" s="29" t="s">
        <v>536</v>
      </c>
      <c r="N47" s="30">
        <v>405205</v>
      </c>
      <c r="O47" s="105">
        <v>-14.8</v>
      </c>
      <c r="P47" s="29">
        <v>28</v>
      </c>
      <c r="Q47" s="29" t="s">
        <v>536</v>
      </c>
      <c r="R47" s="30">
        <v>1330507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537</v>
      </c>
      <c r="B50" s="30">
        <v>22188</v>
      </c>
      <c r="C50" s="105">
        <v>-12.6</v>
      </c>
      <c r="D50" s="29">
        <v>29</v>
      </c>
      <c r="E50" s="29" t="s">
        <v>537</v>
      </c>
      <c r="F50" s="30">
        <v>33543</v>
      </c>
      <c r="G50" s="105">
        <v>-8.5</v>
      </c>
      <c r="H50" s="29">
        <v>29</v>
      </c>
      <c r="I50" s="29" t="s">
        <v>537</v>
      </c>
      <c r="J50" s="30">
        <v>30511</v>
      </c>
      <c r="K50" s="105">
        <v>-6.8</v>
      </c>
      <c r="L50" s="29">
        <v>29</v>
      </c>
      <c r="M50" s="29" t="s">
        <v>537</v>
      </c>
      <c r="N50" s="30">
        <v>86242</v>
      </c>
      <c r="O50" s="105">
        <v>-9</v>
      </c>
      <c r="P50" s="29">
        <v>29</v>
      </c>
      <c r="Q50" s="29" t="s">
        <v>537</v>
      </c>
      <c r="R50" s="30">
        <v>262346</v>
      </c>
      <c r="S50" s="105">
        <v>-11.2</v>
      </c>
      <c r="T50" s="29">
        <v>29</v>
      </c>
    </row>
    <row r="51" spans="1:20" ht="12">
      <c r="A51" s="29" t="s">
        <v>538</v>
      </c>
      <c r="B51" s="30">
        <v>21399</v>
      </c>
      <c r="C51" s="105">
        <v>-11.4</v>
      </c>
      <c r="D51" s="29">
        <v>30</v>
      </c>
      <c r="E51" s="29" t="s">
        <v>538</v>
      </c>
      <c r="F51" s="30">
        <v>31968</v>
      </c>
      <c r="G51" s="105">
        <v>-9.2</v>
      </c>
      <c r="H51" s="29">
        <v>30</v>
      </c>
      <c r="I51" s="29" t="s">
        <v>538</v>
      </c>
      <c r="J51" s="30">
        <v>28731</v>
      </c>
      <c r="K51" s="105">
        <v>-8.4</v>
      </c>
      <c r="L51" s="29">
        <v>30</v>
      </c>
      <c r="M51" s="29" t="s">
        <v>538</v>
      </c>
      <c r="N51" s="30">
        <v>82097</v>
      </c>
      <c r="O51" s="105">
        <v>-9.5</v>
      </c>
      <c r="P51" s="29">
        <v>30</v>
      </c>
      <c r="Q51" s="29" t="s">
        <v>538</v>
      </c>
      <c r="R51" s="30">
        <v>252171</v>
      </c>
      <c r="S51" s="105">
        <v>-12</v>
      </c>
      <c r="T51" s="29">
        <v>30</v>
      </c>
    </row>
    <row r="52" spans="1:20" ht="12.75" thickBot="1">
      <c r="A52" s="132" t="s">
        <v>539</v>
      </c>
      <c r="B52" s="133">
        <v>20343</v>
      </c>
      <c r="C52" s="134">
        <v>-5.1</v>
      </c>
      <c r="D52" s="132">
        <v>31</v>
      </c>
      <c r="E52" s="132" t="s">
        <v>539</v>
      </c>
      <c r="F52" s="133">
        <v>31161</v>
      </c>
      <c r="G52" s="134">
        <v>-5.1</v>
      </c>
      <c r="H52" s="132">
        <v>31</v>
      </c>
      <c r="I52" s="132" t="s">
        <v>539</v>
      </c>
      <c r="J52" s="133">
        <v>27770</v>
      </c>
      <c r="K52" s="134">
        <v>-5</v>
      </c>
      <c r="L52" s="132">
        <v>31</v>
      </c>
      <c r="M52" s="132" t="s">
        <v>539</v>
      </c>
      <c r="N52" s="133">
        <v>79274</v>
      </c>
      <c r="O52" s="134">
        <v>-5.1</v>
      </c>
      <c r="P52" s="132">
        <v>31</v>
      </c>
      <c r="Q52" s="132" t="s">
        <v>539</v>
      </c>
      <c r="R52" s="133">
        <v>247888</v>
      </c>
      <c r="S52" s="134">
        <v>-8.8</v>
      </c>
      <c r="T52" s="29">
        <v>31</v>
      </c>
    </row>
    <row r="53" spans="1:20" ht="12.75">
      <c r="A53" s="135" t="s">
        <v>540</v>
      </c>
      <c r="B53" s="136">
        <v>63930</v>
      </c>
      <c r="C53" s="137">
        <v>-9.9</v>
      </c>
      <c r="D53" s="135">
        <v>32</v>
      </c>
      <c r="E53" s="135" t="s">
        <v>540</v>
      </c>
      <c r="F53" s="136">
        <v>96671</v>
      </c>
      <c r="G53" s="137">
        <v>-7.7</v>
      </c>
      <c r="H53" s="135">
        <v>32</v>
      </c>
      <c r="I53" s="135" t="s">
        <v>540</v>
      </c>
      <c r="J53" s="136">
        <v>87012</v>
      </c>
      <c r="K53" s="137">
        <v>-6.8</v>
      </c>
      <c r="L53" s="135">
        <v>32</v>
      </c>
      <c r="M53" s="135" t="s">
        <v>540</v>
      </c>
      <c r="N53" s="136">
        <v>247613</v>
      </c>
      <c r="O53" s="137">
        <v>-8</v>
      </c>
      <c r="P53" s="135">
        <v>32</v>
      </c>
      <c r="Q53" s="135" t="s">
        <v>540</v>
      </c>
      <c r="R53" s="136">
        <v>762405</v>
      </c>
      <c r="S53" s="137">
        <v>-10.7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541</v>
      </c>
      <c r="B56" s="30">
        <v>21189</v>
      </c>
      <c r="C56" s="105">
        <v>-5.5</v>
      </c>
      <c r="D56" s="29">
        <v>33</v>
      </c>
      <c r="E56" s="29" t="s">
        <v>541</v>
      </c>
      <c r="F56" s="30">
        <v>32122</v>
      </c>
      <c r="G56" s="105">
        <v>-5.4</v>
      </c>
      <c r="H56" s="29">
        <v>33</v>
      </c>
      <c r="I56" s="29" t="s">
        <v>541</v>
      </c>
      <c r="J56" s="30">
        <v>28944</v>
      </c>
      <c r="K56" s="105">
        <v>-4.6</v>
      </c>
      <c r="L56" s="29">
        <v>33</v>
      </c>
      <c r="M56" s="29" t="s">
        <v>541</v>
      </c>
      <c r="N56" s="30">
        <v>82255</v>
      </c>
      <c r="O56" s="105">
        <v>-5.1</v>
      </c>
      <c r="P56" s="29">
        <v>33</v>
      </c>
      <c r="Q56" s="29" t="s">
        <v>541</v>
      </c>
      <c r="R56" s="30">
        <v>259029</v>
      </c>
      <c r="S56" s="105">
        <v>-8.8</v>
      </c>
      <c r="T56" s="29">
        <v>33</v>
      </c>
    </row>
    <row r="57" spans="1:20" ht="12">
      <c r="A57" s="29" t="s">
        <v>542</v>
      </c>
      <c r="B57" s="30"/>
      <c r="C57" s="105"/>
      <c r="D57" s="29">
        <v>34</v>
      </c>
      <c r="E57" s="29" t="s">
        <v>542</v>
      </c>
      <c r="F57" s="30"/>
      <c r="G57" s="105"/>
      <c r="H57" s="29">
        <v>34</v>
      </c>
      <c r="I57" s="29" t="s">
        <v>542</v>
      </c>
      <c r="J57" s="30"/>
      <c r="K57" s="105"/>
      <c r="L57" s="29">
        <v>34</v>
      </c>
      <c r="M57" s="29" t="s">
        <v>542</v>
      </c>
      <c r="N57" s="30"/>
      <c r="O57" s="105"/>
      <c r="P57" s="29">
        <v>34</v>
      </c>
      <c r="Q57" s="29" t="s">
        <v>542</v>
      </c>
      <c r="R57" s="30"/>
      <c r="S57" s="105"/>
      <c r="T57" s="29">
        <v>34</v>
      </c>
    </row>
    <row r="58" spans="1:20" ht="12.75" thickBot="1">
      <c r="A58" s="132" t="s">
        <v>543</v>
      </c>
      <c r="B58" s="133"/>
      <c r="C58" s="134"/>
      <c r="D58" s="132">
        <v>35</v>
      </c>
      <c r="E58" s="132" t="s">
        <v>543</v>
      </c>
      <c r="F58" s="133"/>
      <c r="G58" s="134"/>
      <c r="H58" s="132">
        <v>35</v>
      </c>
      <c r="I58" s="132" t="s">
        <v>543</v>
      </c>
      <c r="J58" s="133"/>
      <c r="K58" s="134"/>
      <c r="L58" s="132">
        <v>35</v>
      </c>
      <c r="M58" s="132" t="s">
        <v>543</v>
      </c>
      <c r="N58" s="133"/>
      <c r="O58" s="134"/>
      <c r="P58" s="132">
        <v>35</v>
      </c>
      <c r="Q58" s="132" t="s">
        <v>543</v>
      </c>
      <c r="R58" s="133"/>
      <c r="S58" s="134"/>
      <c r="T58" s="29">
        <v>35</v>
      </c>
    </row>
    <row r="59" spans="1:20" ht="12.75">
      <c r="A59" s="135" t="s">
        <v>544</v>
      </c>
      <c r="B59" s="136">
        <v>21189</v>
      </c>
      <c r="C59" s="137">
        <v>-5.5</v>
      </c>
      <c r="D59" s="135">
        <v>36</v>
      </c>
      <c r="E59" s="135" t="s">
        <v>544</v>
      </c>
      <c r="F59" s="136">
        <v>32122</v>
      </c>
      <c r="G59" s="137">
        <v>-5.4</v>
      </c>
      <c r="H59" s="135">
        <v>36</v>
      </c>
      <c r="I59" s="135" t="s">
        <v>544</v>
      </c>
      <c r="J59" s="136">
        <v>28944</v>
      </c>
      <c r="K59" s="137">
        <v>-4.6</v>
      </c>
      <c r="L59" s="135">
        <v>36</v>
      </c>
      <c r="M59" s="135" t="s">
        <v>544</v>
      </c>
      <c r="N59" s="136">
        <v>82255</v>
      </c>
      <c r="O59" s="137">
        <v>-5.1</v>
      </c>
      <c r="P59" s="135">
        <v>36</v>
      </c>
      <c r="Q59" s="135" t="s">
        <v>544</v>
      </c>
      <c r="R59" s="136">
        <v>259029</v>
      </c>
      <c r="S59" s="137">
        <v>-8.8</v>
      </c>
      <c r="T59" s="33">
        <v>36</v>
      </c>
    </row>
    <row r="60" spans="1:20" ht="12">
      <c r="A60" s="29" t="s">
        <v>545</v>
      </c>
      <c r="B60" s="30">
        <v>85119</v>
      </c>
      <c r="C60" s="105">
        <v>-8.9</v>
      </c>
      <c r="D60" s="29">
        <v>37</v>
      </c>
      <c r="E60" s="29" t="s">
        <v>545</v>
      </c>
      <c r="F60" s="30">
        <v>128793</v>
      </c>
      <c r="G60" s="105">
        <v>-7.1</v>
      </c>
      <c r="H60" s="29">
        <v>37</v>
      </c>
      <c r="I60" s="29" t="s">
        <v>545</v>
      </c>
      <c r="J60" s="30">
        <v>115957</v>
      </c>
      <c r="K60" s="105">
        <v>-6.3</v>
      </c>
      <c r="L60" s="29">
        <v>37</v>
      </c>
      <c r="M60" s="29" t="s">
        <v>545</v>
      </c>
      <c r="N60" s="30">
        <v>329869</v>
      </c>
      <c r="O60" s="105">
        <v>-7.3</v>
      </c>
      <c r="P60" s="29">
        <v>37</v>
      </c>
      <c r="Q60" s="29" t="s">
        <v>545</v>
      </c>
      <c r="R60" s="30">
        <v>1021433</v>
      </c>
      <c r="S60" s="105">
        <v>-10.2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187083</v>
      </c>
      <c r="C63" s="140">
        <v>-14.2</v>
      </c>
      <c r="D63" s="138">
        <v>38</v>
      </c>
      <c r="E63" s="138" t="s">
        <v>31</v>
      </c>
      <c r="F63" s="139">
        <v>287007</v>
      </c>
      <c r="G63" s="140">
        <v>-11</v>
      </c>
      <c r="H63" s="138">
        <v>38</v>
      </c>
      <c r="I63" s="138" t="s">
        <v>31</v>
      </c>
      <c r="J63" s="139">
        <v>260984</v>
      </c>
      <c r="K63" s="140">
        <v>-10.2</v>
      </c>
      <c r="L63" s="138">
        <v>38</v>
      </c>
      <c r="M63" s="138" t="s">
        <v>31</v>
      </c>
      <c r="N63" s="139">
        <v>735073</v>
      </c>
      <c r="O63" s="140">
        <v>-11.6</v>
      </c>
      <c r="P63" s="138">
        <v>38</v>
      </c>
      <c r="Q63" s="138" t="s">
        <v>31</v>
      </c>
      <c r="R63" s="139">
        <v>2351941</v>
      </c>
      <c r="S63" s="140">
        <v>-13.9</v>
      </c>
      <c r="T63" s="34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3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57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57421875" style="0" customWidth="1"/>
    <col min="15" max="15" width="9.140625" style="108" customWidth="1"/>
    <col min="16" max="16" width="0" style="0" hidden="1" customWidth="1"/>
    <col min="18" max="18" width="9.71093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547</v>
      </c>
    </row>
    <row r="2" spans="1:19" ht="12.75" customHeight="1">
      <c r="A2" s="225" t="s">
        <v>523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60" t="s">
        <v>97</v>
      </c>
      <c r="B3" s="261"/>
      <c r="C3" s="104" t="s">
        <v>524</v>
      </c>
      <c r="D3" s="46"/>
      <c r="E3" s="260" t="s">
        <v>109</v>
      </c>
      <c r="F3" s="261"/>
      <c r="G3" s="104" t="s">
        <v>524</v>
      </c>
      <c r="H3" s="46"/>
      <c r="I3" s="260" t="s">
        <v>122</v>
      </c>
      <c r="J3" s="261"/>
      <c r="K3" s="104" t="s">
        <v>524</v>
      </c>
      <c r="L3" s="46"/>
      <c r="M3" s="260" t="s">
        <v>548</v>
      </c>
      <c r="N3" s="261"/>
      <c r="O3" s="104" t="s">
        <v>524</v>
      </c>
      <c r="P3" s="46"/>
      <c r="Q3" s="260" t="s">
        <v>133</v>
      </c>
      <c r="R3" s="261"/>
      <c r="S3" s="104" t="s">
        <v>524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526</v>
      </c>
      <c r="C5" s="105" t="s">
        <v>527</v>
      </c>
      <c r="D5" s="29" t="s">
        <v>57</v>
      </c>
      <c r="E5" s="29"/>
      <c r="F5" s="29" t="s">
        <v>526</v>
      </c>
      <c r="G5" s="105" t="s">
        <v>527</v>
      </c>
      <c r="H5" s="29" t="s">
        <v>57</v>
      </c>
      <c r="I5" s="29"/>
      <c r="J5" s="29" t="s">
        <v>526</v>
      </c>
      <c r="K5" s="105" t="s">
        <v>527</v>
      </c>
      <c r="L5" s="29" t="s">
        <v>57</v>
      </c>
      <c r="M5" s="29"/>
      <c r="N5" s="29" t="s">
        <v>526</v>
      </c>
      <c r="O5" s="105" t="s">
        <v>527</v>
      </c>
      <c r="P5" s="29" t="s">
        <v>57</v>
      </c>
      <c r="Q5" s="29"/>
      <c r="R5" s="29" t="s">
        <v>526</v>
      </c>
      <c r="S5" s="105" t="s">
        <v>527</v>
      </c>
      <c r="T5" s="60" t="s">
        <v>57</v>
      </c>
    </row>
    <row r="6" spans="1:20" ht="12">
      <c r="A6" s="29" t="s">
        <v>528</v>
      </c>
      <c r="B6" s="30">
        <v>43946</v>
      </c>
      <c r="C6" s="105">
        <v>0.9</v>
      </c>
      <c r="D6" s="29">
        <v>1</v>
      </c>
      <c r="E6" s="29" t="s">
        <v>528</v>
      </c>
      <c r="F6" s="30">
        <v>90386</v>
      </c>
      <c r="G6" s="105">
        <v>1.2</v>
      </c>
      <c r="H6" s="29">
        <v>1</v>
      </c>
      <c r="I6" s="29" t="s">
        <v>528</v>
      </c>
      <c r="J6" s="30">
        <v>42509</v>
      </c>
      <c r="K6" s="105">
        <v>2.3</v>
      </c>
      <c r="L6" s="29">
        <v>1</v>
      </c>
      <c r="M6" s="29" t="s">
        <v>528</v>
      </c>
      <c r="N6" s="30">
        <v>176841</v>
      </c>
      <c r="O6" s="105">
        <v>1.4</v>
      </c>
      <c r="P6" s="29">
        <v>1</v>
      </c>
      <c r="Q6" s="29" t="s">
        <v>528</v>
      </c>
      <c r="R6" s="30">
        <v>248208</v>
      </c>
      <c r="S6" s="105">
        <v>1.4</v>
      </c>
      <c r="T6" s="29">
        <v>1</v>
      </c>
    </row>
    <row r="7" spans="1:20" ht="12">
      <c r="A7" s="29" t="s">
        <v>529</v>
      </c>
      <c r="B7" s="30">
        <v>39812</v>
      </c>
      <c r="C7" s="105">
        <v>-0.8</v>
      </c>
      <c r="D7" s="29">
        <v>2</v>
      </c>
      <c r="E7" s="29" t="s">
        <v>529</v>
      </c>
      <c r="F7" s="30">
        <v>83014</v>
      </c>
      <c r="G7" s="105">
        <v>-0.7</v>
      </c>
      <c r="H7" s="29">
        <v>2</v>
      </c>
      <c r="I7" s="29" t="s">
        <v>529</v>
      </c>
      <c r="J7" s="30">
        <v>38649</v>
      </c>
      <c r="K7" s="105">
        <v>0.2</v>
      </c>
      <c r="L7" s="29">
        <v>2</v>
      </c>
      <c r="M7" s="29" t="s">
        <v>529</v>
      </c>
      <c r="N7" s="30">
        <v>161475</v>
      </c>
      <c r="O7" s="105">
        <v>-0.5</v>
      </c>
      <c r="P7" s="29">
        <v>2</v>
      </c>
      <c r="Q7" s="29" t="s">
        <v>529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530</v>
      </c>
      <c r="B8" s="30">
        <v>48101</v>
      </c>
      <c r="C8" s="105">
        <v>0.6</v>
      </c>
      <c r="D8" s="29">
        <v>3</v>
      </c>
      <c r="E8" s="29" t="s">
        <v>530</v>
      </c>
      <c r="F8" s="30">
        <v>97819</v>
      </c>
      <c r="G8" s="105">
        <v>0</v>
      </c>
      <c r="H8" s="29">
        <v>3</v>
      </c>
      <c r="I8" s="29" t="s">
        <v>530</v>
      </c>
      <c r="J8" s="30">
        <v>45654</v>
      </c>
      <c r="K8" s="105">
        <v>0.6</v>
      </c>
      <c r="L8" s="29">
        <v>3</v>
      </c>
      <c r="M8" s="29" t="s">
        <v>530</v>
      </c>
      <c r="N8" s="30">
        <v>191574</v>
      </c>
      <c r="O8" s="105">
        <v>0.3</v>
      </c>
      <c r="P8" s="29">
        <v>3</v>
      </c>
      <c r="Q8" s="29" t="s">
        <v>530</v>
      </c>
      <c r="R8" s="30">
        <v>271456</v>
      </c>
      <c r="S8" s="105">
        <v>0.3</v>
      </c>
      <c r="T8" s="29">
        <v>3</v>
      </c>
    </row>
    <row r="9" spans="1:20" ht="12.75">
      <c r="A9" s="135" t="s">
        <v>531</v>
      </c>
      <c r="B9" s="136">
        <v>131859</v>
      </c>
      <c r="C9" s="137">
        <v>0.3</v>
      </c>
      <c r="D9" s="135">
        <v>4</v>
      </c>
      <c r="E9" s="135" t="s">
        <v>531</v>
      </c>
      <c r="F9" s="136">
        <v>271218</v>
      </c>
      <c r="G9" s="137">
        <v>0.2</v>
      </c>
      <c r="H9" s="135">
        <v>4</v>
      </c>
      <c r="I9" s="135" t="s">
        <v>531</v>
      </c>
      <c r="J9" s="136">
        <v>126813</v>
      </c>
      <c r="K9" s="137">
        <v>1</v>
      </c>
      <c r="L9" s="135">
        <v>4</v>
      </c>
      <c r="M9" s="135" t="s">
        <v>531</v>
      </c>
      <c r="N9" s="136">
        <v>529889</v>
      </c>
      <c r="O9" s="137">
        <v>0.4</v>
      </c>
      <c r="P9" s="135">
        <v>4</v>
      </c>
      <c r="Q9" s="135" t="s">
        <v>531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532</v>
      </c>
      <c r="B12" s="30">
        <v>48891</v>
      </c>
      <c r="C12" s="105">
        <v>1.7</v>
      </c>
      <c r="D12" s="29">
        <v>5</v>
      </c>
      <c r="E12" s="29" t="s">
        <v>532</v>
      </c>
      <c r="F12" s="30">
        <v>100574</v>
      </c>
      <c r="G12" s="105">
        <v>1.9</v>
      </c>
      <c r="H12" s="29">
        <v>5</v>
      </c>
      <c r="I12" s="29" t="s">
        <v>532</v>
      </c>
      <c r="J12" s="30">
        <v>47633</v>
      </c>
      <c r="K12" s="105">
        <v>2.8</v>
      </c>
      <c r="L12" s="29">
        <v>5</v>
      </c>
      <c r="M12" s="29" t="s">
        <v>532</v>
      </c>
      <c r="N12" s="30">
        <v>197098</v>
      </c>
      <c r="O12" s="105">
        <v>2</v>
      </c>
      <c r="P12" s="29">
        <v>5</v>
      </c>
      <c r="Q12" s="29" t="s">
        <v>532</v>
      </c>
      <c r="R12" s="30">
        <v>281429</v>
      </c>
      <c r="S12" s="105">
        <v>2.3</v>
      </c>
      <c r="T12" s="29">
        <v>5</v>
      </c>
    </row>
    <row r="13" spans="1:20" ht="12">
      <c r="A13" s="29" t="s">
        <v>533</v>
      </c>
      <c r="B13" s="30">
        <v>50349</v>
      </c>
      <c r="C13" s="105">
        <v>0.8</v>
      </c>
      <c r="D13" s="29">
        <v>6</v>
      </c>
      <c r="E13" s="29" t="s">
        <v>533</v>
      </c>
      <c r="F13" s="30">
        <v>100490</v>
      </c>
      <c r="G13" s="105">
        <v>0.4</v>
      </c>
      <c r="H13" s="29">
        <v>6</v>
      </c>
      <c r="I13" s="29" t="s">
        <v>533</v>
      </c>
      <c r="J13" s="30">
        <v>47762</v>
      </c>
      <c r="K13" s="105">
        <v>1.4</v>
      </c>
      <c r="L13" s="29">
        <v>6</v>
      </c>
      <c r="M13" s="29" t="s">
        <v>533</v>
      </c>
      <c r="N13" s="30">
        <v>198601</v>
      </c>
      <c r="O13" s="105">
        <v>0.8</v>
      </c>
      <c r="P13" s="29">
        <v>6</v>
      </c>
      <c r="Q13" s="29" t="s">
        <v>533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534</v>
      </c>
      <c r="B14" s="30">
        <v>50527</v>
      </c>
      <c r="C14" s="105">
        <v>-0.7</v>
      </c>
      <c r="D14" s="29">
        <v>7</v>
      </c>
      <c r="E14" s="29" t="s">
        <v>534</v>
      </c>
      <c r="F14" s="30">
        <v>97364</v>
      </c>
      <c r="G14" s="105">
        <v>-1</v>
      </c>
      <c r="H14" s="29">
        <v>7</v>
      </c>
      <c r="I14" s="29" t="s">
        <v>534</v>
      </c>
      <c r="J14" s="30">
        <v>45762</v>
      </c>
      <c r="K14" s="105">
        <v>-0.5</v>
      </c>
      <c r="L14" s="29">
        <v>7</v>
      </c>
      <c r="M14" s="29" t="s">
        <v>534</v>
      </c>
      <c r="N14" s="30">
        <v>193653</v>
      </c>
      <c r="O14" s="105">
        <v>-0.8</v>
      </c>
      <c r="P14" s="29">
        <v>7</v>
      </c>
      <c r="Q14" s="29" t="s">
        <v>534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535</v>
      </c>
      <c r="B15" s="136">
        <v>149766</v>
      </c>
      <c r="C15" s="137">
        <v>0.6</v>
      </c>
      <c r="D15" s="135">
        <v>8</v>
      </c>
      <c r="E15" s="135" t="s">
        <v>535</v>
      </c>
      <c r="F15" s="136">
        <v>298428</v>
      </c>
      <c r="G15" s="137">
        <v>0.4</v>
      </c>
      <c r="H15" s="135">
        <v>8</v>
      </c>
      <c r="I15" s="135" t="s">
        <v>535</v>
      </c>
      <c r="J15" s="136">
        <v>141158</v>
      </c>
      <c r="K15" s="137">
        <v>1.2</v>
      </c>
      <c r="L15" s="135">
        <v>8</v>
      </c>
      <c r="M15" s="135" t="s">
        <v>535</v>
      </c>
      <c r="N15" s="136">
        <v>589352</v>
      </c>
      <c r="O15" s="137">
        <v>0.7</v>
      </c>
      <c r="P15" s="135">
        <v>8</v>
      </c>
      <c r="Q15" s="135" t="s">
        <v>535</v>
      </c>
      <c r="R15" s="136">
        <v>848385</v>
      </c>
      <c r="S15" s="137">
        <v>0.8</v>
      </c>
      <c r="T15" s="33">
        <v>8</v>
      </c>
    </row>
    <row r="16" spans="1:20" ht="12">
      <c r="A16" s="29" t="s">
        <v>536</v>
      </c>
      <c r="B16" s="30">
        <v>281625</v>
      </c>
      <c r="C16" s="105">
        <v>0.4</v>
      </c>
      <c r="D16" s="29">
        <v>9</v>
      </c>
      <c r="E16" s="29" t="s">
        <v>536</v>
      </c>
      <c r="F16" s="30">
        <v>569647</v>
      </c>
      <c r="G16" s="105">
        <v>0.3</v>
      </c>
      <c r="H16" s="29">
        <v>9</v>
      </c>
      <c r="I16" s="29" t="s">
        <v>536</v>
      </c>
      <c r="J16" s="30">
        <v>267970</v>
      </c>
      <c r="K16" s="105">
        <v>1.1</v>
      </c>
      <c r="L16" s="29">
        <v>9</v>
      </c>
      <c r="M16" s="29" t="s">
        <v>536</v>
      </c>
      <c r="N16" s="30">
        <v>1119241</v>
      </c>
      <c r="O16" s="105">
        <v>0.5</v>
      </c>
      <c r="P16" s="29">
        <v>9</v>
      </c>
      <c r="Q16" s="29" t="s">
        <v>536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537</v>
      </c>
      <c r="B19" s="30">
        <v>49912</v>
      </c>
      <c r="C19" s="105">
        <v>1.2</v>
      </c>
      <c r="D19" s="29">
        <v>10</v>
      </c>
      <c r="E19" s="29" t="s">
        <v>537</v>
      </c>
      <c r="F19" s="30">
        <v>102477</v>
      </c>
      <c r="G19" s="105">
        <v>1.8</v>
      </c>
      <c r="H19" s="29">
        <v>10</v>
      </c>
      <c r="I19" s="29" t="s">
        <v>537</v>
      </c>
      <c r="J19" s="30">
        <v>48420</v>
      </c>
      <c r="K19" s="105">
        <v>1.8</v>
      </c>
      <c r="L19" s="29">
        <v>10</v>
      </c>
      <c r="M19" s="29" t="s">
        <v>537</v>
      </c>
      <c r="N19" s="30">
        <v>200809</v>
      </c>
      <c r="O19" s="105">
        <v>1.6</v>
      </c>
      <c r="P19" s="29">
        <v>10</v>
      </c>
      <c r="Q19" s="29" t="s">
        <v>537</v>
      </c>
      <c r="R19" s="30">
        <v>295584</v>
      </c>
      <c r="S19" s="105">
        <v>1.6</v>
      </c>
      <c r="T19" s="29">
        <v>10</v>
      </c>
    </row>
    <row r="20" spans="1:20" ht="12">
      <c r="A20" s="29" t="s">
        <v>538</v>
      </c>
      <c r="B20" s="30">
        <v>49751</v>
      </c>
      <c r="C20" s="105">
        <v>0.2</v>
      </c>
      <c r="D20" s="29">
        <v>11</v>
      </c>
      <c r="E20" s="29" t="s">
        <v>538</v>
      </c>
      <c r="F20" s="30">
        <v>99915</v>
      </c>
      <c r="G20" s="105">
        <v>0.1</v>
      </c>
      <c r="H20" s="29">
        <v>11</v>
      </c>
      <c r="I20" s="29" t="s">
        <v>538</v>
      </c>
      <c r="J20" s="30">
        <v>46143</v>
      </c>
      <c r="K20" s="105">
        <v>0.6</v>
      </c>
      <c r="L20" s="29">
        <v>11</v>
      </c>
      <c r="M20" s="29" t="s">
        <v>538</v>
      </c>
      <c r="N20" s="30">
        <v>195809</v>
      </c>
      <c r="O20" s="105">
        <v>0.3</v>
      </c>
      <c r="P20" s="29">
        <v>11</v>
      </c>
      <c r="Q20" s="29" t="s">
        <v>538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539</v>
      </c>
      <c r="B21" s="30">
        <v>47886</v>
      </c>
      <c r="C21" s="105">
        <v>1.6</v>
      </c>
      <c r="D21" s="29">
        <v>12</v>
      </c>
      <c r="E21" s="29" t="s">
        <v>539</v>
      </c>
      <c r="F21" s="30">
        <v>95767</v>
      </c>
      <c r="G21" s="105">
        <v>1.4</v>
      </c>
      <c r="H21" s="29">
        <v>12</v>
      </c>
      <c r="I21" s="29" t="s">
        <v>539</v>
      </c>
      <c r="J21" s="30">
        <v>44502</v>
      </c>
      <c r="K21" s="105">
        <v>1.9</v>
      </c>
      <c r="L21" s="29">
        <v>12</v>
      </c>
      <c r="M21" s="29" t="s">
        <v>539</v>
      </c>
      <c r="N21" s="30">
        <v>188155</v>
      </c>
      <c r="O21" s="105">
        <v>1.6</v>
      </c>
      <c r="P21" s="29">
        <v>12</v>
      </c>
      <c r="Q21" s="29" t="s">
        <v>539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540</v>
      </c>
      <c r="B22" s="136">
        <v>147550</v>
      </c>
      <c r="C22" s="137">
        <v>1</v>
      </c>
      <c r="D22" s="135">
        <v>13</v>
      </c>
      <c r="E22" s="135" t="s">
        <v>540</v>
      </c>
      <c r="F22" s="136">
        <v>298158</v>
      </c>
      <c r="G22" s="137">
        <v>1.1</v>
      </c>
      <c r="H22" s="135">
        <v>13</v>
      </c>
      <c r="I22" s="135" t="s">
        <v>540</v>
      </c>
      <c r="J22" s="136">
        <v>139065</v>
      </c>
      <c r="K22" s="137">
        <v>1.4</v>
      </c>
      <c r="L22" s="135">
        <v>13</v>
      </c>
      <c r="M22" s="135" t="s">
        <v>540</v>
      </c>
      <c r="N22" s="136">
        <v>584773</v>
      </c>
      <c r="O22" s="137">
        <v>1.2</v>
      </c>
      <c r="P22" s="135">
        <v>13</v>
      </c>
      <c r="Q22" s="135" t="s">
        <v>540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541</v>
      </c>
      <c r="B25" s="30">
        <v>49343</v>
      </c>
      <c r="C25" s="105">
        <v>0.8</v>
      </c>
      <c r="D25" s="29">
        <v>14</v>
      </c>
      <c r="E25" s="29" t="s">
        <v>541</v>
      </c>
      <c r="F25" s="30">
        <v>101900</v>
      </c>
      <c r="G25" s="105">
        <v>0.6</v>
      </c>
      <c r="H25" s="29">
        <v>14</v>
      </c>
      <c r="I25" s="29" t="s">
        <v>541</v>
      </c>
      <c r="J25" s="30">
        <v>46081</v>
      </c>
      <c r="K25" s="105">
        <v>1.2</v>
      </c>
      <c r="L25" s="29">
        <v>14</v>
      </c>
      <c r="M25" s="29" t="s">
        <v>541</v>
      </c>
      <c r="N25" s="30">
        <v>197324</v>
      </c>
      <c r="O25" s="105">
        <v>0.8</v>
      </c>
      <c r="P25" s="29">
        <v>14</v>
      </c>
      <c r="Q25" s="29" t="s">
        <v>541</v>
      </c>
      <c r="R25" s="30">
        <v>284036</v>
      </c>
      <c r="S25" s="105">
        <v>0.9</v>
      </c>
      <c r="T25" s="29">
        <v>14</v>
      </c>
    </row>
    <row r="26" spans="1:20" ht="12">
      <c r="A26" s="29" t="s">
        <v>542</v>
      </c>
      <c r="B26" s="30">
        <v>47166</v>
      </c>
      <c r="C26" s="105">
        <v>0.3</v>
      </c>
      <c r="D26" s="29">
        <v>15</v>
      </c>
      <c r="E26" s="29" t="s">
        <v>542</v>
      </c>
      <c r="F26" s="30">
        <v>92525</v>
      </c>
      <c r="G26" s="105">
        <v>-0.1</v>
      </c>
      <c r="H26" s="29">
        <v>15</v>
      </c>
      <c r="I26" s="29" t="s">
        <v>542</v>
      </c>
      <c r="J26" s="30">
        <v>43261</v>
      </c>
      <c r="K26" s="105">
        <v>0.2</v>
      </c>
      <c r="L26" s="29">
        <v>15</v>
      </c>
      <c r="M26" s="29" t="s">
        <v>542</v>
      </c>
      <c r="N26" s="30">
        <v>182952</v>
      </c>
      <c r="O26" s="105">
        <v>0.1</v>
      </c>
      <c r="P26" s="29">
        <v>15</v>
      </c>
      <c r="Q26" s="29" t="s">
        <v>542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543</v>
      </c>
      <c r="B27" s="30">
        <v>49828</v>
      </c>
      <c r="C27" s="105">
        <v>1.8</v>
      </c>
      <c r="D27" s="29">
        <v>16</v>
      </c>
      <c r="E27" s="29" t="s">
        <v>543</v>
      </c>
      <c r="F27" s="30">
        <v>98311</v>
      </c>
      <c r="G27" s="105">
        <v>0.8</v>
      </c>
      <c r="H27" s="29">
        <v>16</v>
      </c>
      <c r="I27" s="29" t="s">
        <v>543</v>
      </c>
      <c r="J27" s="30">
        <v>45683</v>
      </c>
      <c r="K27" s="105">
        <v>1.1</v>
      </c>
      <c r="L27" s="29">
        <v>16</v>
      </c>
      <c r="M27" s="29" t="s">
        <v>543</v>
      </c>
      <c r="N27" s="30">
        <v>193822</v>
      </c>
      <c r="O27" s="105">
        <v>1.1</v>
      </c>
      <c r="P27" s="29">
        <v>16</v>
      </c>
      <c r="Q27" s="29" t="s">
        <v>543</v>
      </c>
      <c r="R27" s="30">
        <v>274243</v>
      </c>
      <c r="S27" s="105">
        <v>1.4</v>
      </c>
      <c r="T27" s="29">
        <v>16</v>
      </c>
    </row>
    <row r="28" spans="1:20" ht="12.75">
      <c r="A28" s="135" t="s">
        <v>544</v>
      </c>
      <c r="B28" s="136">
        <v>146337</v>
      </c>
      <c r="C28" s="137">
        <v>1</v>
      </c>
      <c r="D28" s="135">
        <v>17</v>
      </c>
      <c r="E28" s="135" t="s">
        <v>544</v>
      </c>
      <c r="F28" s="136">
        <v>292736</v>
      </c>
      <c r="G28" s="137">
        <v>0.4</v>
      </c>
      <c r="H28" s="135">
        <v>17</v>
      </c>
      <c r="I28" s="135" t="s">
        <v>544</v>
      </c>
      <c r="J28" s="136">
        <v>135025</v>
      </c>
      <c r="K28" s="137">
        <v>0.8</v>
      </c>
      <c r="L28" s="135">
        <v>17</v>
      </c>
      <c r="M28" s="135" t="s">
        <v>544</v>
      </c>
      <c r="N28" s="136">
        <v>574097</v>
      </c>
      <c r="O28" s="137">
        <v>0.7</v>
      </c>
      <c r="P28" s="135">
        <v>17</v>
      </c>
      <c r="Q28" s="135" t="s">
        <v>544</v>
      </c>
      <c r="R28" s="136">
        <v>818792</v>
      </c>
      <c r="S28" s="137">
        <v>0.8</v>
      </c>
      <c r="T28" s="33">
        <v>17</v>
      </c>
    </row>
    <row r="29" spans="1:20" ht="12.75" thickBot="1">
      <c r="A29" s="145" t="s">
        <v>545</v>
      </c>
      <c r="B29" s="146">
        <v>293886</v>
      </c>
      <c r="C29" s="147">
        <v>1</v>
      </c>
      <c r="D29" s="145">
        <v>18</v>
      </c>
      <c r="E29" s="145" t="s">
        <v>545</v>
      </c>
      <c r="F29" s="146">
        <v>590894</v>
      </c>
      <c r="G29" s="147">
        <v>0.8</v>
      </c>
      <c r="H29" s="145">
        <v>18</v>
      </c>
      <c r="I29" s="145" t="s">
        <v>545</v>
      </c>
      <c r="J29" s="146">
        <v>274090</v>
      </c>
      <c r="K29" s="147">
        <v>1.1</v>
      </c>
      <c r="L29" s="145">
        <v>18</v>
      </c>
      <c r="M29" s="145" t="s">
        <v>545</v>
      </c>
      <c r="N29" s="146">
        <v>1158870</v>
      </c>
      <c r="O29" s="147">
        <v>0.9</v>
      </c>
      <c r="P29" s="145">
        <v>18</v>
      </c>
      <c r="Q29" s="145" t="s">
        <v>545</v>
      </c>
      <c r="R29" s="146">
        <v>1672599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575511</v>
      </c>
      <c r="C32" s="140">
        <v>0.7</v>
      </c>
      <c r="D32" s="138">
        <v>19</v>
      </c>
      <c r="E32" s="138" t="s">
        <v>31</v>
      </c>
      <c r="F32" s="139">
        <v>1160540</v>
      </c>
      <c r="G32" s="140">
        <v>0.6</v>
      </c>
      <c r="H32" s="138">
        <v>19</v>
      </c>
      <c r="I32" s="138" t="s">
        <v>31</v>
      </c>
      <c r="J32" s="139">
        <v>542060</v>
      </c>
      <c r="K32" s="140">
        <v>1.1</v>
      </c>
      <c r="L32" s="138">
        <v>19</v>
      </c>
      <c r="M32" s="138" t="s">
        <v>31</v>
      </c>
      <c r="N32" s="139">
        <v>2278111</v>
      </c>
      <c r="O32" s="140">
        <v>0.7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546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2" t="s">
        <v>97</v>
      </c>
      <c r="B35" s="263"/>
      <c r="C35" s="104" t="s">
        <v>524</v>
      </c>
      <c r="D35" s="46"/>
      <c r="E35" s="59" t="s">
        <v>109</v>
      </c>
      <c r="F35" s="84"/>
      <c r="G35" s="104" t="s">
        <v>524</v>
      </c>
      <c r="H35" s="46"/>
      <c r="I35" s="59" t="s">
        <v>122</v>
      </c>
      <c r="J35" s="84"/>
      <c r="K35" s="104" t="s">
        <v>524</v>
      </c>
      <c r="L35" s="46"/>
      <c r="M35" s="59" t="s">
        <v>548</v>
      </c>
      <c r="N35" s="84"/>
      <c r="O35" s="104" t="s">
        <v>524</v>
      </c>
      <c r="P35" s="46"/>
      <c r="Q35" s="59" t="s">
        <v>133</v>
      </c>
      <c r="R35" s="84"/>
      <c r="S35" s="104" t="s">
        <v>524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528</v>
      </c>
      <c r="B37" s="30">
        <v>44878</v>
      </c>
      <c r="C37" s="105">
        <v>2.1</v>
      </c>
      <c r="D37" s="29">
        <v>20</v>
      </c>
      <c r="E37" s="29" t="s">
        <v>528</v>
      </c>
      <c r="F37" s="30">
        <v>92012</v>
      </c>
      <c r="G37" s="105">
        <v>1.8</v>
      </c>
      <c r="H37" s="29">
        <v>20</v>
      </c>
      <c r="I37" s="29" t="s">
        <v>528</v>
      </c>
      <c r="J37" s="30">
        <v>43419</v>
      </c>
      <c r="K37" s="105">
        <v>2.1</v>
      </c>
      <c r="L37" s="29">
        <v>20</v>
      </c>
      <c r="M37" s="29" t="s">
        <v>528</v>
      </c>
      <c r="N37" s="30">
        <v>180308</v>
      </c>
      <c r="O37" s="105">
        <v>2</v>
      </c>
      <c r="P37" s="29">
        <v>20</v>
      </c>
      <c r="Q37" s="29" t="s">
        <v>528</v>
      </c>
      <c r="R37" s="30">
        <v>253445</v>
      </c>
      <c r="S37" s="105">
        <v>2.1</v>
      </c>
      <c r="T37" s="29">
        <v>20</v>
      </c>
    </row>
    <row r="38" spans="1:20" ht="12">
      <c r="A38" s="29" t="s">
        <v>529</v>
      </c>
      <c r="B38" s="30">
        <v>40872</v>
      </c>
      <c r="C38" s="105">
        <v>2.7</v>
      </c>
      <c r="D38" s="29">
        <v>21</v>
      </c>
      <c r="E38" s="29" t="s">
        <v>529</v>
      </c>
      <c r="F38" s="30">
        <v>84560</v>
      </c>
      <c r="G38" s="105">
        <v>1.9</v>
      </c>
      <c r="H38" s="29">
        <v>21</v>
      </c>
      <c r="I38" s="29" t="s">
        <v>529</v>
      </c>
      <c r="J38" s="30">
        <v>39366</v>
      </c>
      <c r="K38" s="105">
        <v>1.9</v>
      </c>
      <c r="L38" s="29">
        <v>21</v>
      </c>
      <c r="M38" s="29" t="s">
        <v>529</v>
      </c>
      <c r="N38" s="30">
        <v>164798</v>
      </c>
      <c r="O38" s="105">
        <v>2.1</v>
      </c>
      <c r="P38" s="29">
        <v>21</v>
      </c>
      <c r="Q38" s="29" t="s">
        <v>529</v>
      </c>
      <c r="R38" s="30">
        <v>231953</v>
      </c>
      <c r="S38" s="105">
        <v>2.3</v>
      </c>
      <c r="T38" s="29">
        <v>21</v>
      </c>
    </row>
    <row r="39" spans="1:20" ht="12.75" thickBot="1">
      <c r="A39" s="29" t="s">
        <v>530</v>
      </c>
      <c r="B39" s="30">
        <v>37860</v>
      </c>
      <c r="C39" s="105">
        <v>-21.3</v>
      </c>
      <c r="D39" s="29">
        <v>22</v>
      </c>
      <c r="E39" s="29" t="s">
        <v>530</v>
      </c>
      <c r="F39" s="30">
        <v>78554</v>
      </c>
      <c r="G39" s="105">
        <v>-19.7</v>
      </c>
      <c r="H39" s="29">
        <v>22</v>
      </c>
      <c r="I39" s="29" t="s">
        <v>530</v>
      </c>
      <c r="J39" s="30">
        <v>37471</v>
      </c>
      <c r="K39" s="105">
        <v>-17.9</v>
      </c>
      <c r="L39" s="29">
        <v>22</v>
      </c>
      <c r="M39" s="29" t="s">
        <v>530</v>
      </c>
      <c r="N39" s="30">
        <v>153885</v>
      </c>
      <c r="O39" s="105">
        <v>-19.7</v>
      </c>
      <c r="P39" s="29">
        <v>22</v>
      </c>
      <c r="Q39" s="29" t="s">
        <v>530</v>
      </c>
      <c r="R39" s="30">
        <v>220050</v>
      </c>
      <c r="S39" s="105">
        <v>-18.9</v>
      </c>
      <c r="T39" s="29">
        <v>22</v>
      </c>
    </row>
    <row r="40" spans="1:20" ht="12.75">
      <c r="A40" s="135" t="s">
        <v>531</v>
      </c>
      <c r="B40" s="136">
        <v>123609</v>
      </c>
      <c r="C40" s="137">
        <v>-6.3</v>
      </c>
      <c r="D40" s="135">
        <v>23</v>
      </c>
      <c r="E40" s="135" t="s">
        <v>531</v>
      </c>
      <c r="F40" s="136">
        <v>255125</v>
      </c>
      <c r="G40" s="137">
        <v>-5.9</v>
      </c>
      <c r="H40" s="135">
        <v>23</v>
      </c>
      <c r="I40" s="135" t="s">
        <v>531</v>
      </c>
      <c r="J40" s="136">
        <v>120256</v>
      </c>
      <c r="K40" s="137">
        <v>-5.2</v>
      </c>
      <c r="L40" s="135">
        <v>23</v>
      </c>
      <c r="M40" s="135" t="s">
        <v>531</v>
      </c>
      <c r="N40" s="136">
        <v>498991</v>
      </c>
      <c r="O40" s="137">
        <v>-5.8</v>
      </c>
      <c r="P40" s="135">
        <v>23</v>
      </c>
      <c r="Q40" s="135" t="s">
        <v>531</v>
      </c>
      <c r="R40" s="136">
        <v>705448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532</v>
      </c>
      <c r="B43" s="30">
        <v>26950</v>
      </c>
      <c r="C43" s="105">
        <v>-44.9</v>
      </c>
      <c r="D43" s="29">
        <v>24</v>
      </c>
      <c r="E43" s="29" t="s">
        <v>532</v>
      </c>
      <c r="F43" s="30">
        <v>59535</v>
      </c>
      <c r="G43" s="105">
        <v>-40.8</v>
      </c>
      <c r="H43" s="29">
        <v>24</v>
      </c>
      <c r="I43" s="29" t="s">
        <v>532</v>
      </c>
      <c r="J43" s="30">
        <v>29281</v>
      </c>
      <c r="K43" s="105">
        <v>-38.5</v>
      </c>
      <c r="L43" s="29">
        <v>24</v>
      </c>
      <c r="M43" s="29" t="s">
        <v>532</v>
      </c>
      <c r="N43" s="30">
        <v>115766</v>
      </c>
      <c r="O43" s="105">
        <v>-41.3</v>
      </c>
      <c r="P43" s="29">
        <v>24</v>
      </c>
      <c r="Q43" s="29" t="s">
        <v>532</v>
      </c>
      <c r="R43" s="30">
        <v>168393</v>
      </c>
      <c r="S43" s="105">
        <v>-40.2</v>
      </c>
      <c r="T43" s="29">
        <v>24</v>
      </c>
    </row>
    <row r="44" spans="1:20" ht="12">
      <c r="A44" s="29" t="s">
        <v>533</v>
      </c>
      <c r="B44" s="30">
        <v>34986</v>
      </c>
      <c r="C44" s="105">
        <v>-30.5</v>
      </c>
      <c r="D44" s="29">
        <v>25</v>
      </c>
      <c r="E44" s="29" t="s">
        <v>533</v>
      </c>
      <c r="F44" s="30">
        <v>73765</v>
      </c>
      <c r="G44" s="105">
        <v>-26.6</v>
      </c>
      <c r="H44" s="29">
        <v>25</v>
      </c>
      <c r="I44" s="29" t="s">
        <v>533</v>
      </c>
      <c r="J44" s="30">
        <v>36015</v>
      </c>
      <c r="K44" s="105">
        <v>-24.6</v>
      </c>
      <c r="L44" s="29">
        <v>25</v>
      </c>
      <c r="M44" s="29" t="s">
        <v>533</v>
      </c>
      <c r="N44" s="30">
        <v>144766</v>
      </c>
      <c r="O44" s="105">
        <v>-27.1</v>
      </c>
      <c r="P44" s="29">
        <v>25</v>
      </c>
      <c r="Q44" s="29" t="s">
        <v>533</v>
      </c>
      <c r="R44" s="30">
        <v>212795</v>
      </c>
      <c r="S44" s="105">
        <v>-25.6</v>
      </c>
      <c r="T44" s="29">
        <v>25</v>
      </c>
    </row>
    <row r="45" spans="1:20" ht="12.75" thickBot="1">
      <c r="A45" s="29" t="s">
        <v>534</v>
      </c>
      <c r="B45" s="30">
        <v>41784</v>
      </c>
      <c r="C45" s="105">
        <v>-17.3</v>
      </c>
      <c r="D45" s="29">
        <v>26</v>
      </c>
      <c r="E45" s="29" t="s">
        <v>534</v>
      </c>
      <c r="F45" s="30">
        <v>83830</v>
      </c>
      <c r="G45" s="105">
        <v>-13.9</v>
      </c>
      <c r="H45" s="29">
        <v>26</v>
      </c>
      <c r="I45" s="29" t="s">
        <v>534</v>
      </c>
      <c r="J45" s="30">
        <v>40166</v>
      </c>
      <c r="K45" s="105">
        <v>-12.2</v>
      </c>
      <c r="L45" s="29">
        <v>26</v>
      </c>
      <c r="M45" s="29" t="s">
        <v>534</v>
      </c>
      <c r="N45" s="30">
        <v>165780</v>
      </c>
      <c r="O45" s="105">
        <v>-14.4</v>
      </c>
      <c r="P45" s="29">
        <v>26</v>
      </c>
      <c r="Q45" s="29" t="s">
        <v>534</v>
      </c>
      <c r="R45" s="30">
        <v>243871</v>
      </c>
      <c r="S45" s="105">
        <v>-13.2</v>
      </c>
      <c r="T45" s="29">
        <v>26</v>
      </c>
    </row>
    <row r="46" spans="1:20" ht="12.75">
      <c r="A46" s="135" t="s">
        <v>535</v>
      </c>
      <c r="B46" s="136">
        <v>103720</v>
      </c>
      <c r="C46" s="137">
        <v>-30.7</v>
      </c>
      <c r="D46" s="135">
        <v>27</v>
      </c>
      <c r="E46" s="135" t="s">
        <v>535</v>
      </c>
      <c r="F46" s="136">
        <v>217130</v>
      </c>
      <c r="G46" s="137">
        <v>-27.2</v>
      </c>
      <c r="H46" s="135">
        <v>27</v>
      </c>
      <c r="I46" s="135" t="s">
        <v>535</v>
      </c>
      <c r="J46" s="136">
        <v>105462</v>
      </c>
      <c r="K46" s="137">
        <v>-25.3</v>
      </c>
      <c r="L46" s="135">
        <v>27</v>
      </c>
      <c r="M46" s="135" t="s">
        <v>535</v>
      </c>
      <c r="N46" s="136">
        <v>426312</v>
      </c>
      <c r="O46" s="137">
        <v>-27.7</v>
      </c>
      <c r="P46" s="135">
        <v>27</v>
      </c>
      <c r="Q46" s="135" t="s">
        <v>535</v>
      </c>
      <c r="R46" s="136">
        <v>625059</v>
      </c>
      <c r="S46" s="137">
        <v>-26.3</v>
      </c>
      <c r="T46" s="33">
        <v>27</v>
      </c>
    </row>
    <row r="47" spans="1:20" ht="12">
      <c r="A47" s="29" t="s">
        <v>536</v>
      </c>
      <c r="B47" s="30">
        <v>227330</v>
      </c>
      <c r="C47" s="105">
        <v>-19.3</v>
      </c>
      <c r="D47" s="29">
        <v>28</v>
      </c>
      <c r="E47" s="29" t="s">
        <v>536</v>
      </c>
      <c r="F47" s="30">
        <v>472255</v>
      </c>
      <c r="G47" s="105">
        <v>-17.1</v>
      </c>
      <c r="H47" s="29">
        <v>28</v>
      </c>
      <c r="I47" s="29" t="s">
        <v>536</v>
      </c>
      <c r="J47" s="30">
        <v>225718</v>
      </c>
      <c r="K47" s="105">
        <v>-15.8</v>
      </c>
      <c r="L47" s="29">
        <v>28</v>
      </c>
      <c r="M47" s="29" t="s">
        <v>536</v>
      </c>
      <c r="N47" s="30">
        <v>925302</v>
      </c>
      <c r="O47" s="105">
        <v>-17.3</v>
      </c>
      <c r="P47" s="29">
        <v>28</v>
      </c>
      <c r="Q47" s="29" t="s">
        <v>536</v>
      </c>
      <c r="R47" s="30">
        <v>1330507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537</v>
      </c>
      <c r="B50" s="30">
        <v>42576</v>
      </c>
      <c r="C50" s="105">
        <v>-14.7</v>
      </c>
      <c r="D50" s="29">
        <v>29</v>
      </c>
      <c r="E50" s="29" t="s">
        <v>537</v>
      </c>
      <c r="F50" s="30">
        <v>90398</v>
      </c>
      <c r="G50" s="105">
        <v>-11.8</v>
      </c>
      <c r="H50" s="29">
        <v>29</v>
      </c>
      <c r="I50" s="29" t="s">
        <v>537</v>
      </c>
      <c r="J50" s="30">
        <v>43130</v>
      </c>
      <c r="K50" s="105">
        <v>-10.9</v>
      </c>
      <c r="L50" s="29">
        <v>29</v>
      </c>
      <c r="M50" s="29" t="s">
        <v>537</v>
      </c>
      <c r="N50" s="30">
        <v>176104</v>
      </c>
      <c r="O50" s="105">
        <v>-12.3</v>
      </c>
      <c r="P50" s="29">
        <v>29</v>
      </c>
      <c r="Q50" s="29" t="s">
        <v>537</v>
      </c>
      <c r="R50" s="30">
        <v>262346</v>
      </c>
      <c r="S50" s="105">
        <v>-11.2</v>
      </c>
      <c r="T50" s="29">
        <v>29</v>
      </c>
    </row>
    <row r="51" spans="1:20" ht="12">
      <c r="A51" s="29" t="s">
        <v>538</v>
      </c>
      <c r="B51" s="30">
        <v>41809</v>
      </c>
      <c r="C51" s="105">
        <v>-16</v>
      </c>
      <c r="D51" s="29">
        <v>30</v>
      </c>
      <c r="E51" s="29" t="s">
        <v>538</v>
      </c>
      <c r="F51" s="30">
        <v>87932</v>
      </c>
      <c r="G51" s="105">
        <v>-12</v>
      </c>
      <c r="H51" s="29">
        <v>30</v>
      </c>
      <c r="I51" s="29" t="s">
        <v>538</v>
      </c>
      <c r="J51" s="30">
        <v>40333</v>
      </c>
      <c r="K51" s="105">
        <v>-12.6</v>
      </c>
      <c r="L51" s="29">
        <v>30</v>
      </c>
      <c r="M51" s="29" t="s">
        <v>538</v>
      </c>
      <c r="N51" s="30">
        <v>170074</v>
      </c>
      <c r="O51" s="105">
        <v>-13.1</v>
      </c>
      <c r="P51" s="29">
        <v>30</v>
      </c>
      <c r="Q51" s="29" t="s">
        <v>538</v>
      </c>
      <c r="R51" s="30">
        <v>252171</v>
      </c>
      <c r="S51" s="105">
        <v>-12</v>
      </c>
      <c r="T51" s="29">
        <v>30</v>
      </c>
    </row>
    <row r="52" spans="1:20" ht="12.75" thickBot="1">
      <c r="A52" s="29" t="s">
        <v>539</v>
      </c>
      <c r="B52" s="30">
        <v>42672</v>
      </c>
      <c r="C52" s="105">
        <v>-10.9</v>
      </c>
      <c r="D52" s="29">
        <v>31</v>
      </c>
      <c r="E52" s="29" t="s">
        <v>539</v>
      </c>
      <c r="F52" s="30">
        <v>86694</v>
      </c>
      <c r="G52" s="105">
        <v>-9.5</v>
      </c>
      <c r="H52" s="29">
        <v>31</v>
      </c>
      <c r="I52" s="29" t="s">
        <v>539</v>
      </c>
      <c r="J52" s="30">
        <v>39248</v>
      </c>
      <c r="K52" s="105">
        <v>-11.8</v>
      </c>
      <c r="L52" s="29">
        <v>31</v>
      </c>
      <c r="M52" s="29" t="s">
        <v>539</v>
      </c>
      <c r="N52" s="30">
        <v>168614</v>
      </c>
      <c r="O52" s="105">
        <v>-10.4</v>
      </c>
      <c r="P52" s="29">
        <v>31</v>
      </c>
      <c r="Q52" s="29" t="s">
        <v>539</v>
      </c>
      <c r="R52" s="30">
        <v>247888</v>
      </c>
      <c r="S52" s="105">
        <v>-8.8</v>
      </c>
      <c r="T52" s="29">
        <v>31</v>
      </c>
    </row>
    <row r="53" spans="1:20" ht="12.75">
      <c r="A53" s="135" t="s">
        <v>540</v>
      </c>
      <c r="B53" s="136">
        <v>127057</v>
      </c>
      <c r="C53" s="137">
        <v>-13.9</v>
      </c>
      <c r="D53" s="135">
        <v>32</v>
      </c>
      <c r="E53" s="135" t="s">
        <v>540</v>
      </c>
      <c r="F53" s="136">
        <v>265024</v>
      </c>
      <c r="G53" s="137">
        <v>-11.1</v>
      </c>
      <c r="H53" s="135">
        <v>32</v>
      </c>
      <c r="I53" s="135" t="s">
        <v>540</v>
      </c>
      <c r="J53" s="136">
        <v>122711</v>
      </c>
      <c r="K53" s="137">
        <v>-11.8</v>
      </c>
      <c r="L53" s="135">
        <v>32</v>
      </c>
      <c r="M53" s="135" t="s">
        <v>540</v>
      </c>
      <c r="N53" s="136">
        <v>514792</v>
      </c>
      <c r="O53" s="137">
        <v>-12</v>
      </c>
      <c r="P53" s="135">
        <v>32</v>
      </c>
      <c r="Q53" s="135" t="s">
        <v>540</v>
      </c>
      <c r="R53" s="136">
        <v>762405</v>
      </c>
      <c r="S53" s="137">
        <v>-10.7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541</v>
      </c>
      <c r="B56" s="30">
        <v>43971</v>
      </c>
      <c r="C56" s="105">
        <v>-10.9</v>
      </c>
      <c r="D56" s="29">
        <v>33</v>
      </c>
      <c r="E56" s="29" t="s">
        <v>541</v>
      </c>
      <c r="F56" s="30">
        <v>92121</v>
      </c>
      <c r="G56" s="105">
        <v>-9.6</v>
      </c>
      <c r="H56" s="29">
        <v>33</v>
      </c>
      <c r="I56" s="29" t="s">
        <v>541</v>
      </c>
      <c r="J56" s="30">
        <v>40681</v>
      </c>
      <c r="K56" s="105">
        <v>-11.7</v>
      </c>
      <c r="L56" s="29">
        <v>33</v>
      </c>
      <c r="M56" s="29" t="s">
        <v>541</v>
      </c>
      <c r="N56" s="30">
        <v>176773</v>
      </c>
      <c r="O56" s="105">
        <v>-10.4</v>
      </c>
      <c r="P56" s="29">
        <v>33</v>
      </c>
      <c r="Q56" s="29" t="s">
        <v>541</v>
      </c>
      <c r="R56" s="30">
        <v>259029</v>
      </c>
      <c r="S56" s="105">
        <v>-8.8</v>
      </c>
      <c r="T56" s="29">
        <v>33</v>
      </c>
    </row>
    <row r="57" spans="1:20" ht="12">
      <c r="A57" s="29" t="s">
        <v>542</v>
      </c>
      <c r="B57" s="30"/>
      <c r="C57" s="105"/>
      <c r="D57" s="29">
        <v>34</v>
      </c>
      <c r="E57" s="29" t="s">
        <v>542</v>
      </c>
      <c r="F57" s="30"/>
      <c r="G57" s="105"/>
      <c r="H57" s="29">
        <v>34</v>
      </c>
      <c r="I57" s="29" t="s">
        <v>542</v>
      </c>
      <c r="J57" s="30"/>
      <c r="K57" s="105"/>
      <c r="L57" s="29">
        <v>34</v>
      </c>
      <c r="M57" s="29" t="s">
        <v>542</v>
      </c>
      <c r="N57" s="30"/>
      <c r="O57" s="105"/>
      <c r="P57" s="29">
        <v>34</v>
      </c>
      <c r="Q57" s="29" t="s">
        <v>542</v>
      </c>
      <c r="R57" s="30"/>
      <c r="S57" s="105"/>
      <c r="T57" s="29">
        <v>34</v>
      </c>
    </row>
    <row r="58" spans="1:20" ht="12.75" thickBot="1">
      <c r="A58" s="29" t="s">
        <v>543</v>
      </c>
      <c r="B58" s="30"/>
      <c r="C58" s="105"/>
      <c r="D58" s="29">
        <v>35</v>
      </c>
      <c r="E58" s="29" t="s">
        <v>543</v>
      </c>
      <c r="F58" s="30"/>
      <c r="G58" s="105"/>
      <c r="H58" s="29">
        <v>35</v>
      </c>
      <c r="I58" s="29" t="s">
        <v>543</v>
      </c>
      <c r="J58" s="30"/>
      <c r="K58" s="105"/>
      <c r="L58" s="29">
        <v>35</v>
      </c>
      <c r="M58" s="29" t="s">
        <v>543</v>
      </c>
      <c r="N58" s="30"/>
      <c r="O58" s="105"/>
      <c r="P58" s="29">
        <v>35</v>
      </c>
      <c r="Q58" s="29" t="s">
        <v>543</v>
      </c>
      <c r="R58" s="30"/>
      <c r="S58" s="105"/>
      <c r="T58" s="29">
        <v>35</v>
      </c>
    </row>
    <row r="59" spans="1:20" ht="12.75">
      <c r="A59" s="135" t="s">
        <v>544</v>
      </c>
      <c r="B59" s="136">
        <v>43971</v>
      </c>
      <c r="C59" s="137">
        <v>-10.9</v>
      </c>
      <c r="D59" s="135">
        <v>36</v>
      </c>
      <c r="E59" s="135" t="s">
        <v>544</v>
      </c>
      <c r="F59" s="136">
        <v>92121</v>
      </c>
      <c r="G59" s="137">
        <v>-9.6</v>
      </c>
      <c r="H59" s="135">
        <v>36</v>
      </c>
      <c r="I59" s="135" t="s">
        <v>544</v>
      </c>
      <c r="J59" s="136">
        <v>40681</v>
      </c>
      <c r="K59" s="137">
        <v>-11.7</v>
      </c>
      <c r="L59" s="135">
        <v>36</v>
      </c>
      <c r="M59" s="135" t="s">
        <v>544</v>
      </c>
      <c r="N59" s="136">
        <v>176773</v>
      </c>
      <c r="O59" s="137">
        <v>-10.4</v>
      </c>
      <c r="P59" s="135">
        <v>36</v>
      </c>
      <c r="Q59" s="135" t="s">
        <v>544</v>
      </c>
      <c r="R59" s="136">
        <v>259029</v>
      </c>
      <c r="S59" s="137">
        <v>-8.8</v>
      </c>
      <c r="T59" s="33">
        <v>36</v>
      </c>
    </row>
    <row r="60" spans="1:20" ht="12">
      <c r="A60" s="29" t="s">
        <v>545</v>
      </c>
      <c r="B60" s="30">
        <v>171028</v>
      </c>
      <c r="C60" s="105">
        <v>-13.1</v>
      </c>
      <c r="D60" s="29">
        <v>37</v>
      </c>
      <c r="E60" s="29" t="s">
        <v>545</v>
      </c>
      <c r="F60" s="30">
        <v>357146</v>
      </c>
      <c r="G60" s="105">
        <v>-10.7</v>
      </c>
      <c r="H60" s="29">
        <v>37</v>
      </c>
      <c r="I60" s="29" t="s">
        <v>545</v>
      </c>
      <c r="J60" s="30">
        <v>163391</v>
      </c>
      <c r="K60" s="105">
        <v>-11.8</v>
      </c>
      <c r="L60" s="29">
        <v>37</v>
      </c>
      <c r="M60" s="29" t="s">
        <v>545</v>
      </c>
      <c r="N60" s="30">
        <v>691565</v>
      </c>
      <c r="O60" s="105">
        <v>-11.6</v>
      </c>
      <c r="P60" s="29">
        <v>37</v>
      </c>
      <c r="Q60" s="29" t="s">
        <v>545</v>
      </c>
      <c r="R60" s="30">
        <v>1021433</v>
      </c>
      <c r="S60" s="105">
        <v>-10.2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398357</v>
      </c>
      <c r="C63" s="140">
        <v>-16.8</v>
      </c>
      <c r="D63" s="138">
        <v>38</v>
      </c>
      <c r="E63" s="138" t="s">
        <v>31</v>
      </c>
      <c r="F63" s="139">
        <v>829401</v>
      </c>
      <c r="G63" s="140">
        <v>-14.5</v>
      </c>
      <c r="H63" s="138">
        <v>38</v>
      </c>
      <c r="I63" s="138" t="s">
        <v>31</v>
      </c>
      <c r="J63" s="139">
        <v>389109</v>
      </c>
      <c r="K63" s="140">
        <v>-14.1</v>
      </c>
      <c r="L63" s="138">
        <v>38</v>
      </c>
      <c r="M63" s="138" t="s">
        <v>31</v>
      </c>
      <c r="N63" s="139">
        <v>1616867</v>
      </c>
      <c r="O63" s="140">
        <v>-15</v>
      </c>
      <c r="P63" s="138">
        <v>38</v>
      </c>
      <c r="Q63" s="138" t="s">
        <v>31</v>
      </c>
      <c r="R63" s="139">
        <v>2351941</v>
      </c>
      <c r="S63" s="140">
        <v>-13.9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W259" sqref="W259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549</v>
      </c>
      <c r="N1" s="15" t="s">
        <v>550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3264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3268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2935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2911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Troell, Cheryl CTR (FHWA)</cp:lastModifiedBy>
  <cp:lastPrinted>2004-04-15T22:51:16Z</cp:lastPrinted>
  <dcterms:created xsi:type="dcterms:W3CDTF">2004-04-08T14:20:42Z</dcterms:created>
  <dcterms:modified xsi:type="dcterms:W3CDTF">2020-12-14T16:37:39Z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