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510" windowWidth="19440" windowHeight="11910"/>
  </bookViews>
  <sheets>
    <sheet name="Introduction" sheetId="4" r:id="rId1"/>
    <sheet name="Estimated Slide Cost" sheetId="2" r:id="rId2"/>
    <sheet name="Additional Inputs" sheetId="3" r:id="rId3"/>
    <sheet name="Summary" sheetId="1" r:id="rId4"/>
  </sheets>
  <definedNames>
    <definedName name="_xlnm.Print_Area" localSheetId="2">'Additional Inputs'!$A$1:$H$28</definedName>
    <definedName name="_xlnm.Print_Area" localSheetId="1">'Estimated Slide Cost'!$A$1:$H$114</definedName>
    <definedName name="_xlnm.Print_Area" localSheetId="0">Introduction!$A$1:$F$17</definedName>
    <definedName name="_xlnm.Print_Area" localSheetId="3">Summary!$A$1:$G$34</definedName>
  </definedNames>
  <calcPr calcId="145621"/>
</workbook>
</file>

<file path=xl/calcChain.xml><?xml version="1.0" encoding="utf-8"?>
<calcChain xmlns="http://schemas.openxmlformats.org/spreadsheetml/2006/main">
  <c r="F13" i="1" l="1"/>
  <c r="C93" i="2" l="1"/>
  <c r="G92" i="2" s="1"/>
  <c r="F10" i="1" l="1"/>
  <c r="G23" i="2"/>
  <c r="F6" i="1" l="1"/>
  <c r="G63" i="2"/>
  <c r="F8" i="1" s="1"/>
  <c r="G72" i="2" l="1"/>
  <c r="F9" i="1" s="1"/>
  <c r="G50" i="2"/>
  <c r="F7" i="1" l="1"/>
  <c r="F11" i="1" s="1"/>
  <c r="G94" i="2"/>
  <c r="G96" i="2"/>
  <c r="G98" i="2" l="1"/>
  <c r="E111" i="2" s="1"/>
  <c r="F15" i="1" s="1"/>
  <c r="F23" i="1"/>
  <c r="F22" i="1"/>
  <c r="F19" i="1"/>
  <c r="F18" i="1"/>
  <c r="F5" i="1"/>
  <c r="F12" i="1" s="1"/>
  <c r="F4" i="1"/>
  <c r="F14" i="1"/>
  <c r="G21" i="3"/>
  <c r="G11" i="3"/>
  <c r="F33" i="1" l="1"/>
  <c r="E25" i="3"/>
  <c r="G11" i="2" l="1"/>
</calcChain>
</file>

<file path=xl/sharedStrings.xml><?xml version="1.0" encoding="utf-8"?>
<sst xmlns="http://schemas.openxmlformats.org/spreadsheetml/2006/main" count="170" uniqueCount="109">
  <si>
    <t>Contingency</t>
  </si>
  <si>
    <t>Incentives/Disincentives</t>
  </si>
  <si>
    <t>Estimated Cost of SIBC</t>
  </si>
  <si>
    <t>C</t>
  </si>
  <si>
    <t>=</t>
  </si>
  <si>
    <t>SIBC Cost Estimation Summary</t>
  </si>
  <si>
    <t>B</t>
  </si>
  <si>
    <t>X</t>
  </si>
  <si>
    <t>S</t>
  </si>
  <si>
    <t>D</t>
  </si>
  <si>
    <t>A</t>
  </si>
  <si>
    <t>I</t>
  </si>
  <si>
    <t>E</t>
  </si>
  <si>
    <t>Estimated Slide Cost</t>
  </si>
  <si>
    <t>Site Complexity Factor</t>
  </si>
  <si>
    <r>
      <t>F</t>
    </r>
    <r>
      <rPr>
        <vertAlign val="subscript"/>
        <sz val="16"/>
        <rFont val="Franklin Gothic Medium"/>
        <family val="2"/>
      </rPr>
      <t>S</t>
    </r>
  </si>
  <si>
    <r>
      <t xml:space="preserve">     Site Complexity Factor, F</t>
    </r>
    <r>
      <rPr>
        <vertAlign val="subscript"/>
        <sz val="12"/>
        <rFont val="Calibri"/>
        <family val="2"/>
        <scheme val="minor"/>
      </rPr>
      <t>s</t>
    </r>
  </si>
  <si>
    <r>
      <t>F</t>
    </r>
    <r>
      <rPr>
        <vertAlign val="subscript"/>
        <sz val="12"/>
        <rFont val="Franklin Gothic Medium"/>
        <family val="2"/>
      </rPr>
      <t>S</t>
    </r>
  </si>
  <si>
    <r>
      <t xml:space="preserve">     Experience Factor, F</t>
    </r>
    <r>
      <rPr>
        <vertAlign val="subscript"/>
        <sz val="12"/>
        <rFont val="Calibri"/>
        <family val="2"/>
        <scheme val="minor"/>
      </rPr>
      <t>X</t>
    </r>
  </si>
  <si>
    <r>
      <t>F</t>
    </r>
    <r>
      <rPr>
        <vertAlign val="subscript"/>
        <sz val="12"/>
        <rFont val="Franklin Gothic Medium"/>
        <family val="2"/>
      </rPr>
      <t>X</t>
    </r>
  </si>
  <si>
    <t>Base Estimated Cost</t>
  </si>
  <si>
    <t>Typical Site Complexities</t>
  </si>
  <si>
    <t>Above Average Site Complexities</t>
  </si>
  <si>
    <t>Below Average Site Complexities</t>
  </si>
  <si>
    <t>Little to No Site Complexities</t>
  </si>
  <si>
    <t>Cost Adjustment Factors (Cont.)</t>
  </si>
  <si>
    <t>Experience Factor</t>
  </si>
  <si>
    <r>
      <t>F</t>
    </r>
    <r>
      <rPr>
        <vertAlign val="subscript"/>
        <sz val="16"/>
        <rFont val="Franklin Gothic Medium"/>
        <family val="2"/>
      </rPr>
      <t>X</t>
    </r>
  </si>
  <si>
    <t>Total Estimated Slide Cost</t>
  </si>
  <si>
    <t>Additional Inputs</t>
  </si>
  <si>
    <t>SIBC Cost Estimation Tool</t>
  </si>
  <si>
    <t>Abstract</t>
  </si>
  <si>
    <t>SIBC Implementation Guide</t>
  </si>
  <si>
    <t>A contingency is applied as a percentage of the Estimated Slide Cost. It accounts for unforeseen expenses in the construction of the bridge slide.</t>
  </si>
  <si>
    <t>Any additional specific quantifiable site costs or savings that affect the cost of SIBC.  Additional site costs include right-of-way costs, utility relocations, cofferdams, and any other costs that can be specifically quantified.  Additional site savings  include costs that were not incurred as a result of using SIBC.</t>
  </si>
  <si>
    <t>F</t>
  </si>
  <si>
    <t>Subtotal (S+D)</t>
  </si>
  <si>
    <t>Subtotal (A+I)</t>
  </si>
  <si>
    <t>Base Estimated Slide Cost Subtotal  (X*B)</t>
  </si>
  <si>
    <t>Temporary Shoring Factor</t>
  </si>
  <si>
    <r>
      <t>F</t>
    </r>
    <r>
      <rPr>
        <vertAlign val="subscript"/>
        <sz val="16"/>
        <rFont val="Franklin Gothic Medium"/>
        <family val="2"/>
      </rPr>
      <t>J</t>
    </r>
  </si>
  <si>
    <t>This factor is used when vertical jacking is required to move the bridge superstructure into its final position.  A small amount of vertical jacking is required on most bridges to place bearings and finish superstructure placement.  These small vertical movements should not be considered in this factor.</t>
  </si>
  <si>
    <t>No Additional Vertical Jacking Required</t>
  </si>
  <si>
    <t>Additional Vertical Jacking Required</t>
  </si>
  <si>
    <r>
      <t>F</t>
    </r>
    <r>
      <rPr>
        <vertAlign val="subscript"/>
        <sz val="16"/>
        <rFont val="Franklin Gothic Medium"/>
        <family val="2"/>
      </rPr>
      <t>TS</t>
    </r>
  </si>
  <si>
    <r>
      <t>F</t>
    </r>
    <r>
      <rPr>
        <vertAlign val="subscript"/>
        <sz val="16"/>
        <rFont val="Franklin Gothic Medium"/>
        <family val="2"/>
      </rPr>
      <t>A</t>
    </r>
  </si>
  <si>
    <t>Many/Large Site Complexities</t>
  </si>
  <si>
    <t>Number of Spans</t>
  </si>
  <si>
    <t>0.6-0.9</t>
  </si>
  <si>
    <t>0.9-1.1</t>
  </si>
  <si>
    <r>
      <t>F</t>
    </r>
    <r>
      <rPr>
        <vertAlign val="subscript"/>
        <sz val="12"/>
        <rFont val="Franklin Gothic Medium"/>
        <family val="2"/>
      </rPr>
      <t>TS</t>
    </r>
  </si>
  <si>
    <r>
      <t xml:space="preserve">     Temporary Shoring Factor, F</t>
    </r>
    <r>
      <rPr>
        <vertAlign val="subscript"/>
        <sz val="12"/>
        <rFont val="Calibri"/>
        <family val="2"/>
        <scheme val="minor"/>
      </rPr>
      <t>TS</t>
    </r>
  </si>
  <si>
    <t>Vertical Jacking Factor</t>
  </si>
  <si>
    <r>
      <t xml:space="preserve">     Vertical Jacking Factor, F</t>
    </r>
    <r>
      <rPr>
        <vertAlign val="subscript"/>
        <sz val="12"/>
        <rFont val="Calibri"/>
        <family val="2"/>
        <scheme val="minor"/>
      </rPr>
      <t>J</t>
    </r>
  </si>
  <si>
    <r>
      <t>F</t>
    </r>
    <r>
      <rPr>
        <vertAlign val="subscript"/>
        <sz val="12"/>
        <rFont val="Franklin Gothic Medium"/>
        <family val="2"/>
      </rPr>
      <t>J</t>
    </r>
  </si>
  <si>
    <r>
      <t>F</t>
    </r>
    <r>
      <rPr>
        <vertAlign val="subscript"/>
        <sz val="12"/>
        <rFont val="Franklin Gothic Medium"/>
        <family val="2"/>
      </rPr>
      <t>A</t>
    </r>
  </si>
  <si>
    <t>This factor accounts for the combined level of experience of the owner, designer, and contractor in administrating and constructing a slide-in bridge project.</t>
  </si>
  <si>
    <t>Little/No Combined Experience</t>
  </si>
  <si>
    <t>Some Combined Experience</t>
  </si>
  <si>
    <t>Significant Combined Experience</t>
  </si>
  <si>
    <t>This factor accounts for the effects of the undercrossing on a contractor's ability to slide the bridge into place.  Natural ground, water, railroads, and AADT of the undercrossing can all affect the cost of SIBC.</t>
  </si>
  <si>
    <r>
      <t xml:space="preserve">     AADT/Undercrossing Factor, F</t>
    </r>
    <r>
      <rPr>
        <vertAlign val="subscript"/>
        <sz val="12"/>
        <rFont val="Calibri"/>
        <family val="2"/>
        <scheme val="minor"/>
      </rPr>
      <t>A</t>
    </r>
  </si>
  <si>
    <t>Base Slide Cost Ratio</t>
  </si>
  <si>
    <t>Additional Site Costs</t>
  </si>
  <si>
    <t>Additional Bridge Construction Costs</t>
  </si>
  <si>
    <t>Additional Administrative Costs</t>
  </si>
  <si>
    <t>Modified Base Slide Ratio                                   (B*F)</t>
  </si>
  <si>
    <t>Additional Construction Costs</t>
  </si>
  <si>
    <t>Incentives and disincentives are determined by the agency at their own discretion.</t>
  </si>
  <si>
    <t>Provide Additional Calculations as Necessary</t>
  </si>
  <si>
    <t>Estimated Bridge Cost</t>
  </si>
  <si>
    <t>Slide Cost Adjustment Factors</t>
  </si>
  <si>
    <t>Additional Project Costs</t>
  </si>
  <si>
    <t>Total Additional Costs</t>
  </si>
  <si>
    <r>
      <t>Slide Cost Adjustment Factor          (F</t>
    </r>
    <r>
      <rPr>
        <vertAlign val="subscript"/>
        <sz val="16"/>
        <rFont val="Calibri"/>
        <family val="2"/>
        <scheme val="minor"/>
      </rPr>
      <t>X</t>
    </r>
    <r>
      <rPr>
        <sz val="16"/>
        <rFont val="Calibri"/>
        <family val="2"/>
        <scheme val="minor"/>
      </rPr>
      <t>*F</t>
    </r>
    <r>
      <rPr>
        <vertAlign val="subscript"/>
        <sz val="16"/>
        <rFont val="Calibri"/>
        <family val="2"/>
        <scheme val="minor"/>
      </rPr>
      <t>S</t>
    </r>
    <r>
      <rPr>
        <sz val="16"/>
        <rFont val="Calibri"/>
        <family val="2"/>
        <scheme val="minor"/>
      </rPr>
      <t>*F</t>
    </r>
    <r>
      <rPr>
        <vertAlign val="subscript"/>
        <sz val="16"/>
        <rFont val="Calibri"/>
        <family val="2"/>
        <scheme val="minor"/>
      </rPr>
      <t>TS</t>
    </r>
    <r>
      <rPr>
        <sz val="16"/>
        <rFont val="Calibri"/>
        <family val="2"/>
        <scheme val="minor"/>
      </rPr>
      <t>*F</t>
    </r>
    <r>
      <rPr>
        <vertAlign val="subscript"/>
        <sz val="16"/>
        <rFont val="Calibri"/>
        <family val="2"/>
        <scheme val="minor"/>
      </rPr>
      <t>J</t>
    </r>
    <r>
      <rPr>
        <sz val="16"/>
        <rFont val="Calibri"/>
        <family val="2"/>
        <scheme val="minor"/>
      </rPr>
      <t>*F</t>
    </r>
    <r>
      <rPr>
        <vertAlign val="subscript"/>
        <sz val="16"/>
        <rFont val="Calibri"/>
        <family val="2"/>
        <scheme val="minor"/>
      </rPr>
      <t>A</t>
    </r>
    <r>
      <rPr>
        <sz val="16"/>
        <rFont val="Calibri"/>
        <family val="2"/>
        <scheme val="minor"/>
      </rPr>
      <t>)</t>
    </r>
  </si>
  <si>
    <t>Any additional specific quantifiable administrative costs that affect the cost of SIBC.  Additional administrative costs include additional design engineering costs, construction administration costs, DOT administration costs, etc.</t>
  </si>
  <si>
    <t>Bridge Over Roadway: AADT = 10,000 - 100,000</t>
  </si>
  <si>
    <t>Bridge Over Roadway: AADT = 100,000 +</t>
  </si>
  <si>
    <t>Bridge Over Roadway: AADT = 0 - 10,000</t>
  </si>
  <si>
    <t>Bridge Over Large Waterway or Canyon</t>
  </si>
  <si>
    <t>Bridge Over Railroad</t>
  </si>
  <si>
    <t>Bridge Over Small Waterway or Dry Creek Bed</t>
  </si>
  <si>
    <t>SIBC Website</t>
  </si>
  <si>
    <t>Work Zone Road User Costs - Concepts and Applications</t>
  </si>
  <si>
    <t>Life Cycle Cost Analysis (LCCA) and User Cost Information</t>
  </si>
  <si>
    <t>FHWA Bridge Unit Construction Cost Data</t>
  </si>
  <si>
    <t>FHWA Reference Material</t>
  </si>
  <si>
    <t>This factor accounts for the material and labor costs required to support the superstructure prior to and during the slide.</t>
  </si>
  <si>
    <r>
      <t>Modified Base Slide Ratio  (F</t>
    </r>
    <r>
      <rPr>
        <vertAlign val="subscript"/>
        <sz val="16"/>
        <rFont val="Calibri"/>
        <family val="2"/>
        <scheme val="minor"/>
      </rPr>
      <t>X</t>
    </r>
    <r>
      <rPr>
        <sz val="16"/>
        <rFont val="Calibri"/>
        <family val="2"/>
        <scheme val="minor"/>
      </rPr>
      <t>*F</t>
    </r>
    <r>
      <rPr>
        <vertAlign val="subscript"/>
        <sz val="16"/>
        <rFont val="Calibri"/>
        <family val="2"/>
        <scheme val="minor"/>
      </rPr>
      <t>S</t>
    </r>
    <r>
      <rPr>
        <sz val="16"/>
        <rFont val="Calibri"/>
        <family val="2"/>
        <scheme val="minor"/>
      </rPr>
      <t>*F</t>
    </r>
    <r>
      <rPr>
        <vertAlign val="subscript"/>
        <sz val="16"/>
        <rFont val="Calibri"/>
        <family val="2"/>
        <scheme val="minor"/>
      </rPr>
      <t>TS</t>
    </r>
    <r>
      <rPr>
        <sz val="16"/>
        <rFont val="Calibri"/>
        <family val="2"/>
        <scheme val="minor"/>
      </rPr>
      <t>*F</t>
    </r>
    <r>
      <rPr>
        <vertAlign val="subscript"/>
        <sz val="16"/>
        <rFont val="Calibri"/>
        <family val="2"/>
        <scheme val="minor"/>
      </rPr>
      <t>J</t>
    </r>
    <r>
      <rPr>
        <sz val="16"/>
        <rFont val="Calibri"/>
        <family val="2"/>
        <scheme val="minor"/>
      </rPr>
      <t>*F</t>
    </r>
    <r>
      <rPr>
        <vertAlign val="subscript"/>
        <sz val="16"/>
        <rFont val="Calibri"/>
        <family val="2"/>
        <scheme val="minor"/>
      </rPr>
      <t>A</t>
    </r>
    <r>
      <rPr>
        <sz val="16"/>
        <rFont val="Calibri"/>
        <family val="2"/>
        <scheme val="minor"/>
      </rPr>
      <t>)</t>
    </r>
  </si>
  <si>
    <t>Modified Base Slide Ratio (B*F)</t>
  </si>
  <si>
    <t>Subtotal (X*B*F)</t>
  </si>
  <si>
    <t>SIBC Cost Estimation Guideline Tool</t>
  </si>
  <si>
    <t>This percentage should be applied to all bridges considered for SIBC.  When multiplied with the Estimated Bridge Cost (without the slide cost), the Base Slide Cost Ratio provides a base estimated slide cost for subsequent calculations.</t>
  </si>
  <si>
    <t>Any additional specific quantifiable bridge construction costs or savings, which affect the cost of SIBC.  Additional bridge construction costs include costs incurred through changes to bridge superstructure to accommodate SIBC (i.e., shallower girders, additional girder lines, concrete vs. steel, etc.) Additional bridge construction savings  include costs that were not incurred as a result of using SIBC.</t>
  </si>
  <si>
    <t xml:space="preserve">This is the total estimated cost to construct the SIBC bridge.  This estimated cost does not include the costs needed to slide the bridge into place.  It also does not include any elements that would increase or decrease the cost of the project as a result of using SIBC methods. </t>
  </si>
  <si>
    <t>Select from the drop-down menu:</t>
  </si>
  <si>
    <t>Average Quantity of Shoring Using Re-usable Materials</t>
  </si>
  <si>
    <t>Large Quantity of Shoring Using Re-usable Materials</t>
  </si>
  <si>
    <t>Small Quantity of Shoring Using New Materials</t>
  </si>
  <si>
    <t>Average Quantity of Shoring Using New Materials</t>
  </si>
  <si>
    <t>Large Quantity of Shoring Using New Materials</t>
  </si>
  <si>
    <t>Small Quantity of Shoring Using Re-usable Materials</t>
  </si>
  <si>
    <t>This factor accounts for differing site conditions that can affect the cost of SIBC.  Site complexities can include soil quality, water, proximity to other structures or natural formations, limited construction staging areas, and other conditions.</t>
  </si>
  <si>
    <t>AADT/Undercrossing Factor</t>
  </si>
  <si>
    <t>First, select from the drop-down menu:</t>
  </si>
  <si>
    <t>Then, enter AADT (if applicable - ranges need to match drop-down menu):</t>
  </si>
  <si>
    <t>FHWA Home Page</t>
  </si>
  <si>
    <t>Release Date</t>
  </si>
  <si>
    <t xml:space="preserve">This spreadsheet was developed as  a versatile tool to aid agencies in estimating the cost of Slide-In Bridge Construction (SIBC) both during the planning or initial phase of a project and during the design or bidding document preparation phase.  The tool can be used to estimate the cost difference of a SIBC alternative to that of a traditional construction alternative.  In addition, the tool can  be used to estimate the bridge slide bid item.
Initially, the user defines the estimated cost of the SIBC bridge in order to determine the estimated slide cost.  When detailed data is unavailable, the user may use an assumed unit cost (average unit cost per deck area) as a starting point.  The estimated cost of the SIBC bridge is multiplied by a Base Slide Cost Ratio (B) that has been derived from historic data to provide a base estimated slide cost.  This cost is adjusted by several Slide Cost Adjustment Factors (F) that have been shown to affect slide costs in previous SIBC projects.  User-defined contingency is then applied.  Next, additional known costs such as administrative costs, incentives/disincentives, and specific construction costs or savings are input.  These values capture the other costs required by the SIBC alternative.  Finally, The Estimated Cost of SIBC (E) is calculated.  This value can be used to compare the traditional construction alternative to the SIBC alternative.  Note, the E term is the estimated project cost difference between the two alternative and it can be positive or negative.
When using the SIBC Cost Estimation Tool to estimate the construction slide bid item, certain parts will not be used.  Administrative costs, incentives/disincentives, and additional site and construction costs are not applicable and should be entered as zero.  The Estimated Bridge Cost (X) can be taken directly from an engineer's estimate.
The SIBC Cost Estimation Tool Guideline (link provided below) provides an in-depth explanation of this tool with examples for reference.  Users are encouraged to become familiar with the guideline prior to using this tool. Additional links are provided below for reference on SIBC, user cost information, and historical bridge unit costs.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</si>
</sst>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35" x14ac:knownFonts="1">
    <font>
      <sz val="11"/>
      <color theme="1"/>
      <name val="Calibri"/>
      <family val="2"/>
      <scheme val="minor"/>
    </font>
    <font>
      <sz val="11"/>
      <color theme="1"/>
      <name val="Calibri"/>
      <family val="2"/>
      <scheme val="minor"/>
    </font>
    <font>
      <sz val="16"/>
      <color theme="1"/>
      <name val="Calibri"/>
      <family val="2"/>
      <scheme val="minor"/>
    </font>
    <font>
      <sz val="30"/>
      <color rgb="FF002570"/>
      <name val="Franklin Gothic Medium"/>
      <family val="2"/>
    </font>
    <font>
      <sz val="16"/>
      <color theme="1"/>
      <name val="Franklin Gothic Medium"/>
      <family val="2"/>
    </font>
    <font>
      <sz val="16"/>
      <name val="Calibri"/>
      <family val="2"/>
      <scheme val="minor"/>
    </font>
    <font>
      <sz val="11"/>
      <name val="Calibri"/>
      <family val="2"/>
      <scheme val="minor"/>
    </font>
    <font>
      <sz val="16"/>
      <name val="Franklin Gothic Medium"/>
      <family val="2"/>
    </font>
    <font>
      <vertAlign val="subscript"/>
      <sz val="16"/>
      <name val="Franklin Gothic Medium"/>
      <family val="2"/>
    </font>
    <font>
      <sz val="8"/>
      <color rgb="FF002570"/>
      <name val="Franklin Gothic Medium"/>
      <family val="2"/>
    </font>
    <font>
      <sz val="16"/>
      <color rgb="FF002570"/>
      <name val="Franklin Gothic Medium"/>
      <family val="2"/>
    </font>
    <font>
      <sz val="12"/>
      <name val="Calibri"/>
      <family val="2"/>
      <scheme val="minor"/>
    </font>
    <font>
      <vertAlign val="subscript"/>
      <sz val="12"/>
      <name val="Calibri"/>
      <family val="2"/>
      <scheme val="minor"/>
    </font>
    <font>
      <sz val="12"/>
      <name val="Franklin Gothic Medium"/>
      <family val="2"/>
    </font>
    <font>
      <vertAlign val="subscript"/>
      <sz val="12"/>
      <name val="Franklin Gothic Medium"/>
      <family val="2"/>
    </font>
    <font>
      <sz val="12"/>
      <color theme="1"/>
      <name val="Franklin Gothic Medium"/>
      <family val="2"/>
    </font>
    <font>
      <sz val="20"/>
      <name val="Calibri"/>
      <family val="2"/>
      <scheme val="minor"/>
    </font>
    <font>
      <sz val="20"/>
      <name val="Franklin Gothic Medium"/>
      <family val="2"/>
    </font>
    <font>
      <sz val="12"/>
      <color theme="1"/>
      <name val="Calibri"/>
      <family val="2"/>
      <scheme val="minor"/>
    </font>
    <font>
      <sz val="22"/>
      <color theme="1"/>
      <name val="Franklin Gothic Medium"/>
      <family val="2"/>
    </font>
    <font>
      <sz val="11"/>
      <color theme="0"/>
      <name val="Calibri"/>
      <family val="2"/>
      <scheme val="minor"/>
    </font>
    <font>
      <u/>
      <sz val="11"/>
      <color theme="10"/>
      <name val="Calibri"/>
      <family val="2"/>
      <scheme val="minor"/>
    </font>
    <font>
      <vertAlign val="subscript"/>
      <sz val="16"/>
      <name val="Calibri"/>
      <family val="2"/>
      <scheme val="minor"/>
    </font>
    <font>
      <sz val="14"/>
      <color theme="1"/>
      <name val="Calibri"/>
      <family val="2"/>
      <scheme val="minor"/>
    </font>
    <font>
      <sz val="14"/>
      <name val="Calibri"/>
      <family val="2"/>
      <scheme val="minor"/>
    </font>
    <font>
      <u/>
      <sz val="14"/>
      <color theme="1"/>
      <name val="Calibri"/>
      <family val="2"/>
      <scheme val="minor"/>
    </font>
    <font>
      <i/>
      <sz val="10"/>
      <color rgb="FF002570"/>
      <name val="Franklin Gothic Medium"/>
      <family val="2"/>
    </font>
    <font>
      <sz val="10"/>
      <name val="Calibri"/>
      <family val="2"/>
      <scheme val="minor"/>
    </font>
    <font>
      <sz val="10"/>
      <color theme="1"/>
      <name val="Calibri"/>
      <family val="2"/>
      <scheme val="minor"/>
    </font>
    <font>
      <sz val="11"/>
      <color theme="1"/>
      <name val="Franklin Gothic Medium"/>
      <family val="2"/>
    </font>
    <font>
      <b/>
      <sz val="14"/>
      <color rgb="FFFF0000"/>
      <name val="Calibri"/>
      <family val="2"/>
      <scheme val="minor"/>
    </font>
    <font>
      <b/>
      <sz val="12"/>
      <color theme="1"/>
      <name val="Calibri"/>
      <family val="2"/>
      <scheme val="minor"/>
    </font>
    <font>
      <b/>
      <sz val="14"/>
      <color theme="1"/>
      <name val="Calibri"/>
      <family val="2"/>
      <scheme val="minor"/>
    </font>
    <font>
      <sz val="10"/>
      <color theme="1"/>
      <name val="Franklin Gothic Medium"/>
      <family val="2"/>
    </font>
    <font>
      <sz val="11"/>
      <name val="Franklin Gothic Medium"/>
      <family val="2"/>
    </font>
  </fonts>
  <fills count="8">
    <fill>
      <patternFill patternType="none"/>
    </fill>
    <fill>
      <patternFill patternType="gray125"/>
    </fill>
    <fill>
      <patternFill patternType="solid">
        <fgColor rgb="FFB279EB"/>
        <bgColor indexed="64"/>
      </patternFill>
    </fill>
    <fill>
      <patternFill patternType="solid">
        <fgColor rgb="FF747AFC"/>
        <bgColor indexed="64"/>
      </patternFill>
    </fill>
    <fill>
      <patternFill patternType="solid">
        <fgColor rgb="FF9ED6FC"/>
        <bgColor indexed="64"/>
      </patternFill>
    </fill>
    <fill>
      <patternFill patternType="solid">
        <fgColor rgb="FF6AEC76"/>
        <bgColor indexed="64"/>
      </patternFill>
    </fill>
    <fill>
      <patternFill patternType="solid">
        <fgColor rgb="FFE8D7F9"/>
        <bgColor indexed="64"/>
      </patternFill>
    </fill>
    <fill>
      <patternFill patternType="solid">
        <fgColor rgb="FF47E756"/>
        <bgColor indexed="64"/>
      </patternFill>
    </fill>
  </fills>
  <borders count="26">
    <border>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bottom style="medium">
        <color rgb="FF00257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3">
    <xf numFmtId="0" fontId="0" fillId="0" borderId="0"/>
    <xf numFmtId="9" fontId="1" fillId="0" borderId="0" applyFont="0" applyFill="0" applyBorder="0" applyAlignment="0" applyProtection="0"/>
    <xf numFmtId="0" fontId="21" fillId="0" borderId="0" applyNumberFormat="0" applyFill="0" applyBorder="0" applyAlignment="0" applyProtection="0"/>
  </cellStyleXfs>
  <cellXfs count="259">
    <xf numFmtId="0" fontId="0" fillId="0" borderId="0" xfId="0"/>
    <xf numFmtId="0" fontId="0" fillId="0" borderId="0" xfId="0" applyBorder="1"/>
    <xf numFmtId="0" fontId="5" fillId="2" borderId="0" xfId="0" applyFont="1" applyFill="1" applyBorder="1" applyAlignment="1">
      <alignment vertical="center"/>
    </xf>
    <xf numFmtId="0" fontId="6" fillId="2" borderId="0" xfId="0" applyFont="1" applyFill="1" applyBorder="1" applyAlignment="1">
      <alignment vertical="center"/>
    </xf>
    <xf numFmtId="0" fontId="7" fillId="2" borderId="0" xfId="0" applyFont="1" applyFill="1" applyBorder="1" applyAlignment="1">
      <alignment horizontal="right" vertical="center"/>
    </xf>
    <xf numFmtId="0" fontId="7" fillId="2" borderId="0" xfId="0" applyFont="1" applyFill="1" applyBorder="1" applyAlignment="1">
      <alignment horizontal="center" vertical="center"/>
    </xf>
    <xf numFmtId="164" fontId="7" fillId="2" borderId="0" xfId="1" applyNumberFormat="1" applyFont="1" applyFill="1" applyBorder="1" applyAlignment="1">
      <alignment horizontal="left" vertical="center"/>
    </xf>
    <xf numFmtId="0" fontId="2" fillId="2" borderId="0" xfId="0" applyFont="1" applyFill="1" applyBorder="1" applyAlignment="1">
      <alignment vertical="center"/>
    </xf>
    <xf numFmtId="0" fontId="0" fillId="2" borderId="0" xfId="0" applyFill="1" applyBorder="1" applyAlignment="1">
      <alignment vertical="center"/>
    </xf>
    <xf numFmtId="0" fontId="4" fillId="2" borderId="0" xfId="0" applyFont="1" applyFill="1" applyBorder="1" applyAlignment="1">
      <alignment horizontal="right" vertical="center"/>
    </xf>
    <xf numFmtId="0" fontId="4" fillId="2" borderId="0" xfId="0" applyFont="1" applyFill="1" applyBorder="1" applyAlignment="1">
      <alignment horizontal="center" vertical="center"/>
    </xf>
    <xf numFmtId="9" fontId="4" fillId="2" borderId="0" xfId="1" applyFont="1" applyFill="1" applyBorder="1" applyAlignment="1">
      <alignment horizontal="left" vertical="center"/>
    </xf>
    <xf numFmtId="0" fontId="9" fillId="0" borderId="0" xfId="0" applyFont="1" applyFill="1" applyAlignment="1">
      <alignment horizontal="left" vertical="center"/>
    </xf>
    <xf numFmtId="0" fontId="10"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horizontal="right" vertical="center"/>
    </xf>
    <xf numFmtId="0" fontId="4"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6" fillId="3" borderId="1" xfId="0" applyFont="1" applyFill="1" applyBorder="1" applyAlignment="1">
      <alignment vertical="center"/>
    </xf>
    <xf numFmtId="0" fontId="6" fillId="3" borderId="2" xfId="0" applyFont="1" applyFill="1" applyBorder="1" applyAlignment="1">
      <alignment vertical="center"/>
    </xf>
    <xf numFmtId="0" fontId="17" fillId="3" borderId="2" xfId="0" applyFont="1" applyFill="1" applyBorder="1" applyAlignment="1">
      <alignment horizontal="right" vertical="center"/>
    </xf>
    <xf numFmtId="0" fontId="17" fillId="3" borderId="2" xfId="0" applyFont="1" applyFill="1" applyBorder="1" applyAlignment="1">
      <alignment horizontal="center" vertical="center"/>
    </xf>
    <xf numFmtId="164" fontId="17" fillId="3" borderId="3" xfId="1" applyNumberFormat="1" applyFont="1" applyFill="1" applyBorder="1" applyAlignment="1">
      <alignment horizontal="left" vertical="center"/>
    </xf>
    <xf numFmtId="0" fontId="2" fillId="4" borderId="0" xfId="0" applyFont="1" applyFill="1" applyBorder="1" applyAlignment="1">
      <alignment vertical="center"/>
    </xf>
    <xf numFmtId="0" fontId="0" fillId="4" borderId="0" xfId="0" applyFill="1" applyBorder="1" applyAlignment="1">
      <alignment vertical="center"/>
    </xf>
    <xf numFmtId="0" fontId="4" fillId="4" borderId="0" xfId="0" applyFont="1" applyFill="1" applyBorder="1" applyAlignment="1">
      <alignment horizontal="right" vertical="center"/>
    </xf>
    <xf numFmtId="0" fontId="4" fillId="4" borderId="0" xfId="0" applyFont="1" applyFill="1" applyBorder="1" applyAlignment="1">
      <alignment horizontal="center" vertical="center"/>
    </xf>
    <xf numFmtId="164" fontId="4" fillId="4" borderId="0" xfId="1" applyNumberFormat="1" applyFont="1" applyFill="1" applyBorder="1" applyAlignment="1">
      <alignment horizontal="left" vertical="center"/>
    </xf>
    <xf numFmtId="0" fontId="5" fillId="5" borderId="0" xfId="0" applyFont="1" applyFill="1" applyBorder="1" applyAlignment="1">
      <alignment vertical="center"/>
    </xf>
    <xf numFmtId="0" fontId="6" fillId="5" borderId="0" xfId="0" applyFont="1" applyFill="1" applyBorder="1" applyAlignment="1">
      <alignment vertical="center"/>
    </xf>
    <xf numFmtId="0" fontId="7" fillId="5" borderId="0" xfId="0" applyFont="1" applyFill="1" applyBorder="1" applyAlignment="1">
      <alignment horizontal="right" vertical="center"/>
    </xf>
    <xf numFmtId="0" fontId="7" fillId="5" borderId="0" xfId="0" applyFont="1" applyFill="1" applyBorder="1" applyAlignment="1">
      <alignment horizontal="center" vertical="center"/>
    </xf>
    <xf numFmtId="164" fontId="7" fillId="5" borderId="0" xfId="1" applyNumberFormat="1" applyFont="1" applyFill="1" applyBorder="1" applyAlignment="1">
      <alignment horizontal="left" vertical="center"/>
    </xf>
    <xf numFmtId="0" fontId="10" fillId="0" borderId="4" xfId="0" applyFont="1" applyBorder="1"/>
    <xf numFmtId="0" fontId="0" fillId="0" borderId="4" xfId="0" applyBorder="1"/>
    <xf numFmtId="0" fontId="2" fillId="0" borderId="0" xfId="0" applyFont="1" applyFill="1" applyBorder="1" applyAlignment="1">
      <alignment vertical="center"/>
    </xf>
    <xf numFmtId="0" fontId="0" fillId="0" borderId="0" xfId="0" applyFill="1" applyBorder="1" applyAlignment="1">
      <alignment vertical="center"/>
    </xf>
    <xf numFmtId="0" fontId="4" fillId="0" borderId="0" xfId="0" applyFont="1" applyFill="1" applyBorder="1" applyAlignment="1">
      <alignment horizontal="right" vertical="center"/>
    </xf>
    <xf numFmtId="164" fontId="7" fillId="0" borderId="0" xfId="1" applyNumberFormat="1" applyFont="1" applyFill="1" applyBorder="1" applyAlignment="1">
      <alignment horizontal="left" vertical="center"/>
    </xf>
    <xf numFmtId="0" fontId="0" fillId="0" borderId="0" xfId="0" applyFill="1" applyBorder="1"/>
    <xf numFmtId="0" fontId="7" fillId="0" borderId="0" xfId="0" applyFont="1" applyFill="1" applyBorder="1" applyAlignment="1" applyProtection="1">
      <alignment horizontal="center" vertical="center"/>
    </xf>
    <xf numFmtId="164" fontId="4" fillId="0" borderId="0" xfId="1" applyNumberFormat="1" applyFont="1" applyFill="1" applyBorder="1" applyAlignment="1">
      <alignment horizontal="left" vertical="center"/>
    </xf>
    <xf numFmtId="0" fontId="7" fillId="2" borderId="0" xfId="0" applyFont="1" applyFill="1" applyBorder="1" applyAlignment="1" applyProtection="1">
      <alignment horizontal="right" vertical="center"/>
    </xf>
    <xf numFmtId="0" fontId="7" fillId="2" borderId="0" xfId="0" applyFont="1" applyFill="1" applyBorder="1" applyAlignment="1" applyProtection="1">
      <alignment horizontal="center" vertical="center"/>
    </xf>
    <xf numFmtId="0" fontId="18" fillId="0" borderId="0" xfId="0" applyFont="1" applyFill="1" applyBorder="1" applyAlignment="1">
      <alignment vertical="center"/>
    </xf>
    <xf numFmtId="0" fontId="7" fillId="4" borderId="0" xfId="0" applyFont="1" applyFill="1" applyBorder="1" applyAlignment="1" applyProtection="1">
      <alignment horizontal="right" vertical="center"/>
    </xf>
    <xf numFmtId="0" fontId="7" fillId="4" borderId="0" xfId="0" applyFont="1" applyFill="1" applyBorder="1" applyAlignment="1" applyProtection="1">
      <alignment horizontal="center" vertical="center"/>
    </xf>
    <xf numFmtId="0" fontId="0" fillId="0" borderId="0" xfId="0" applyAlignment="1">
      <alignment vertical="center"/>
    </xf>
    <xf numFmtId="9" fontId="20" fillId="0" borderId="0" xfId="1" applyFont="1"/>
    <xf numFmtId="9" fontId="4" fillId="0" borderId="0" xfId="1" applyFont="1" applyFill="1" applyBorder="1" applyAlignment="1">
      <alignment horizontal="left" vertical="center"/>
    </xf>
    <xf numFmtId="0" fontId="0" fillId="0" borderId="0" xfId="0" applyFill="1"/>
    <xf numFmtId="0" fontId="21" fillId="0" borderId="0" xfId="2" applyFill="1" applyBorder="1" applyAlignment="1">
      <alignment vertical="center"/>
    </xf>
    <xf numFmtId="0" fontId="21" fillId="0" borderId="0" xfId="2" applyAlignment="1">
      <alignment vertical="center"/>
    </xf>
    <xf numFmtId="0" fontId="0" fillId="0" borderId="0" xfId="0" applyAlignment="1"/>
    <xf numFmtId="0" fontId="0" fillId="0" borderId="0" xfId="0" applyFill="1" applyBorder="1" applyAlignment="1"/>
    <xf numFmtId="0" fontId="0" fillId="0" borderId="0" xfId="0" applyFill="1" applyBorder="1" applyAlignment="1">
      <alignment horizontal="justify" vertical="justify"/>
    </xf>
    <xf numFmtId="0" fontId="0" fillId="0" borderId="0" xfId="0" applyBorder="1" applyAlignment="1"/>
    <xf numFmtId="0" fontId="23" fillId="0" borderId="0" xfId="0" applyFont="1" applyAlignment="1">
      <alignment horizontal="right" vertical="center"/>
    </xf>
    <xf numFmtId="0" fontId="24" fillId="0" borderId="0" xfId="0" applyFont="1" applyFill="1" applyBorder="1" applyAlignment="1">
      <alignment horizontal="right" vertical="center"/>
    </xf>
    <xf numFmtId="0" fontId="7" fillId="0" borderId="0" xfId="0" applyFont="1" applyFill="1" applyBorder="1" applyAlignment="1" applyProtection="1">
      <alignment horizontal="right" vertical="center"/>
    </xf>
    <xf numFmtId="10" fontId="7" fillId="2" borderId="0" xfId="1" applyNumberFormat="1" applyFont="1" applyFill="1" applyBorder="1" applyAlignment="1">
      <alignment horizontal="left" vertical="center"/>
    </xf>
    <xf numFmtId="0" fontId="11" fillId="6" borderId="0" xfId="0" applyFont="1" applyFill="1" applyBorder="1" applyAlignment="1">
      <alignment vertical="center"/>
    </xf>
    <xf numFmtId="0" fontId="13" fillId="6" borderId="0" xfId="0" applyFont="1" applyFill="1" applyBorder="1" applyAlignment="1">
      <alignment horizontal="right" vertical="center"/>
    </xf>
    <xf numFmtId="0" fontId="13" fillId="6" borderId="0" xfId="0" applyFont="1" applyFill="1" applyBorder="1" applyAlignment="1">
      <alignment horizontal="center" vertical="center"/>
    </xf>
    <xf numFmtId="2" fontId="7" fillId="6" borderId="0" xfId="1" applyNumberFormat="1" applyFont="1" applyFill="1" applyBorder="1" applyAlignment="1">
      <alignment horizontal="left" vertical="center"/>
    </xf>
    <xf numFmtId="0" fontId="15" fillId="6" borderId="0" xfId="0" applyFont="1" applyFill="1" applyBorder="1" applyAlignment="1">
      <alignment horizontal="center" vertical="center"/>
    </xf>
    <xf numFmtId="0" fontId="21" fillId="0" borderId="0" xfId="2" applyFill="1"/>
    <xf numFmtId="0" fontId="21" fillId="0" borderId="0" xfId="2"/>
    <xf numFmtId="0" fontId="5" fillId="2" borderId="15" xfId="0" applyFont="1" applyFill="1" applyBorder="1" applyAlignment="1">
      <alignment vertical="center"/>
    </xf>
    <xf numFmtId="0" fontId="6" fillId="2" borderId="15" xfId="0" applyFont="1" applyFill="1" applyBorder="1" applyAlignment="1">
      <alignment vertical="center"/>
    </xf>
    <xf numFmtId="0" fontId="7" fillId="2" borderId="15" xfId="0" applyFont="1" applyFill="1" applyBorder="1" applyAlignment="1">
      <alignment horizontal="right" vertical="center"/>
    </xf>
    <xf numFmtId="0" fontId="7" fillId="2" borderId="15" xfId="0" applyFont="1" applyFill="1" applyBorder="1" applyAlignment="1">
      <alignment horizontal="center" vertical="center"/>
    </xf>
    <xf numFmtId="164" fontId="7" fillId="2" borderId="15" xfId="1" applyNumberFormat="1" applyFont="1" applyFill="1" applyBorder="1" applyAlignment="1">
      <alignment horizontal="left" vertical="center"/>
    </xf>
    <xf numFmtId="0" fontId="10"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0" fillId="0" borderId="0" xfId="0" applyProtection="1">
      <protection locked="0"/>
    </xf>
    <xf numFmtId="0" fontId="10" fillId="0" borderId="0" xfId="0" applyFont="1" applyAlignment="1" applyProtection="1">
      <alignment horizontal="right" vertical="center"/>
      <protection locked="0"/>
    </xf>
    <xf numFmtId="0" fontId="28" fillId="0" borderId="0" xfId="0" applyFont="1" applyAlignment="1">
      <alignment horizontal="left" vertical="center"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3" fillId="0" borderId="0" xfId="0" applyFont="1" applyAlignment="1">
      <alignment horizontal="left" vertical="center"/>
    </xf>
    <xf numFmtId="0" fontId="7" fillId="0" borderId="5" xfId="0" applyFont="1" applyFill="1" applyBorder="1" applyAlignment="1" applyProtection="1">
      <alignment horizontal="right" vertical="center"/>
    </xf>
    <xf numFmtId="0" fontId="7" fillId="0" borderId="6" xfId="0" applyFont="1" applyFill="1" applyBorder="1" applyAlignment="1" applyProtection="1">
      <alignment horizontal="center" vertical="center"/>
    </xf>
    <xf numFmtId="0" fontId="6" fillId="0" borderId="0" xfId="0" applyFont="1" applyFill="1" applyBorder="1" applyAlignment="1">
      <alignment horizontal="right" vertical="center"/>
    </xf>
    <xf numFmtId="0" fontId="0" fillId="0" borderId="0" xfId="0" applyFont="1" applyFill="1" applyBorder="1" applyAlignment="1">
      <alignment vertical="center"/>
    </xf>
    <xf numFmtId="0" fontId="29" fillId="0" borderId="0" xfId="0" applyFont="1" applyFill="1" applyBorder="1" applyAlignment="1">
      <alignment horizontal="right" vertical="center"/>
    </xf>
    <xf numFmtId="0" fontId="29" fillId="0" borderId="0" xfId="0" applyFont="1" applyFill="1" applyBorder="1" applyAlignment="1">
      <alignment horizontal="center" vertical="center"/>
    </xf>
    <xf numFmtId="164" fontId="29" fillId="0" borderId="0" xfId="1" applyNumberFormat="1" applyFont="1" applyFill="1" applyBorder="1" applyAlignment="1">
      <alignment horizontal="left" vertical="center"/>
    </xf>
    <xf numFmtId="0" fontId="0" fillId="0" borderId="0" xfId="0" applyFont="1"/>
    <xf numFmtId="0" fontId="0" fillId="0" borderId="0" xfId="0" applyFont="1" applyAlignment="1"/>
    <xf numFmtId="0" fontId="10" fillId="0" borderId="0" xfId="0" applyFont="1" applyBorder="1"/>
    <xf numFmtId="0" fontId="28" fillId="0" borderId="0" xfId="0" applyFont="1" applyAlignment="1">
      <alignment vertical="top" wrapText="1"/>
    </xf>
    <xf numFmtId="0" fontId="28" fillId="0" borderId="0" xfId="0" applyFont="1" applyFill="1" applyAlignment="1">
      <alignment vertical="top" wrapText="1"/>
    </xf>
    <xf numFmtId="0" fontId="28" fillId="0" borderId="0" xfId="0" applyFont="1" applyAlignment="1">
      <alignment wrapText="1"/>
    </xf>
    <xf numFmtId="0" fontId="0" fillId="0" borderId="0" xfId="0" applyFont="1" applyAlignment="1">
      <alignment vertical="top" wrapText="1"/>
    </xf>
    <xf numFmtId="2" fontId="7" fillId="2" borderId="0" xfId="1" applyNumberFormat="1" applyFont="1" applyFill="1" applyBorder="1" applyAlignment="1">
      <alignment horizontal="left" vertical="center"/>
    </xf>
    <xf numFmtId="0" fontId="0" fillId="0" borderId="0" xfId="0" applyProtection="1"/>
    <xf numFmtId="0" fontId="3" fillId="0" borderId="0" xfId="0" applyFont="1" applyAlignment="1" applyProtection="1">
      <alignment horizontal="left" vertical="center"/>
    </xf>
    <xf numFmtId="0" fontId="10" fillId="0" borderId="4" xfId="0" applyFont="1" applyBorder="1" applyProtection="1"/>
    <xf numFmtId="0" fontId="0" fillId="0" borderId="4" xfId="0" applyBorder="1" applyProtection="1"/>
    <xf numFmtId="0" fontId="4" fillId="0" borderId="0" xfId="0" applyFont="1" applyAlignment="1" applyProtection="1">
      <alignment horizontal="left"/>
    </xf>
    <xf numFmtId="0" fontId="9" fillId="0" borderId="0" xfId="0" applyFont="1" applyFill="1" applyAlignment="1" applyProtection="1">
      <alignment horizontal="left" vertical="center"/>
    </xf>
    <xf numFmtId="0" fontId="5" fillId="0" borderId="0" xfId="0" applyFont="1" applyFill="1" applyBorder="1" applyAlignment="1" applyProtection="1">
      <alignment horizontal="left" vertical="center"/>
    </xf>
    <xf numFmtId="0" fontId="11" fillId="0" borderId="0" xfId="0" applyFont="1" applyFill="1" applyBorder="1" applyAlignment="1" applyProtection="1">
      <alignment vertical="center" wrapText="1"/>
    </xf>
    <xf numFmtId="0" fontId="27" fillId="0" borderId="0" xfId="0" applyFont="1" applyFill="1" applyBorder="1" applyAlignment="1" applyProtection="1">
      <alignment horizontal="justify" vertical="center" wrapText="1"/>
    </xf>
    <xf numFmtId="164" fontId="7" fillId="0" borderId="0" xfId="1" applyNumberFormat="1" applyFont="1" applyFill="1" applyBorder="1" applyAlignment="1" applyProtection="1">
      <alignment horizontal="left" vertical="center"/>
    </xf>
    <xf numFmtId="0" fontId="5" fillId="0" borderId="0" xfId="0" applyFont="1" applyFill="1" applyBorder="1" applyAlignment="1" applyProtection="1">
      <alignment vertical="center"/>
    </xf>
    <xf numFmtId="0" fontId="6" fillId="0" borderId="0" xfId="0" applyFont="1" applyFill="1" applyBorder="1" applyAlignment="1" applyProtection="1">
      <alignment vertical="center"/>
    </xf>
    <xf numFmtId="0" fontId="0" fillId="0" borderId="0" xfId="0" applyFill="1" applyProtection="1"/>
    <xf numFmtId="0" fontId="11" fillId="0" borderId="0" xfId="0" applyFont="1" applyFill="1" applyBorder="1" applyAlignment="1" applyProtection="1">
      <alignment vertical="center"/>
    </xf>
    <xf numFmtId="0" fontId="13" fillId="0" borderId="0" xfId="0"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2" fontId="7" fillId="0" borderId="0" xfId="1" applyNumberFormat="1" applyFont="1" applyFill="1" applyBorder="1" applyAlignment="1" applyProtection="1">
      <alignment horizontal="left" vertical="center"/>
    </xf>
    <xf numFmtId="0" fontId="0" fillId="0" borderId="0" xfId="0" applyBorder="1" applyProtection="1"/>
    <xf numFmtId="0" fontId="0" fillId="0" borderId="0" xfId="0" applyFill="1" applyBorder="1" applyProtection="1"/>
    <xf numFmtId="0" fontId="2" fillId="0" borderId="0" xfId="0" applyFont="1" applyFill="1" applyBorder="1" applyAlignment="1" applyProtection="1">
      <alignment vertical="center"/>
    </xf>
    <xf numFmtId="0" fontId="28" fillId="0" borderId="0" xfId="0" applyFont="1" applyFill="1" applyBorder="1" applyAlignment="1" applyProtection="1">
      <alignment horizontal="justify" vertical="justify" wrapText="1"/>
    </xf>
    <xf numFmtId="0" fontId="0" fillId="0" borderId="0" xfId="0" applyFill="1" applyBorder="1" applyAlignment="1" applyProtection="1">
      <alignment vertical="center"/>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64" fontId="4" fillId="0" borderId="0" xfId="1" applyNumberFormat="1" applyFont="1" applyFill="1" applyBorder="1" applyAlignment="1" applyProtection="1">
      <alignment horizontal="left" vertical="center"/>
    </xf>
    <xf numFmtId="0" fontId="18" fillId="0" borderId="0" xfId="0" applyFont="1" applyFill="1" applyBorder="1" applyAlignment="1" applyProtection="1">
      <alignment vertical="center"/>
    </xf>
    <xf numFmtId="0" fontId="0" fillId="0" borderId="0" xfId="0" applyFont="1" applyFill="1" applyBorder="1" applyAlignment="1" applyProtection="1">
      <alignment vertical="center"/>
    </xf>
    <xf numFmtId="0" fontId="0" fillId="6" borderId="8" xfId="0" applyFont="1" applyFill="1" applyBorder="1" applyProtection="1"/>
    <xf numFmtId="2" fontId="0" fillId="6" borderId="9" xfId="0" applyNumberFormat="1" applyFont="1" applyFill="1" applyBorder="1" applyAlignment="1" applyProtection="1">
      <alignment horizontal="center"/>
    </xf>
    <xf numFmtId="0" fontId="29" fillId="0" borderId="0" xfId="0" applyFont="1" applyFill="1" applyBorder="1" applyAlignment="1" applyProtection="1">
      <alignment horizontal="right" vertical="center"/>
    </xf>
    <xf numFmtId="0" fontId="29" fillId="0" borderId="0" xfId="0" applyFont="1" applyFill="1" applyBorder="1" applyAlignment="1" applyProtection="1">
      <alignment horizontal="center" vertical="center"/>
    </xf>
    <xf numFmtId="164" fontId="29" fillId="0" borderId="0" xfId="1" applyNumberFormat="1" applyFont="1" applyFill="1" applyBorder="1" applyAlignment="1" applyProtection="1">
      <alignment horizontal="left" vertical="center"/>
    </xf>
    <xf numFmtId="0" fontId="0" fillId="0" borderId="0" xfId="0" applyFont="1" applyProtection="1"/>
    <xf numFmtId="0" fontId="0" fillId="0" borderId="10" xfId="0" applyFont="1" applyFill="1" applyBorder="1" applyProtection="1"/>
    <xf numFmtId="2" fontId="0" fillId="0" borderId="11" xfId="0" applyNumberFormat="1" applyFont="1" applyFill="1" applyBorder="1" applyAlignment="1" applyProtection="1">
      <alignment horizontal="center"/>
    </xf>
    <xf numFmtId="0" fontId="0" fillId="6" borderId="12" xfId="0" applyFill="1" applyBorder="1" applyProtection="1"/>
    <xf numFmtId="0" fontId="0" fillId="6" borderId="13" xfId="0" applyFill="1" applyBorder="1" applyAlignment="1" applyProtection="1">
      <alignment horizontal="center"/>
    </xf>
    <xf numFmtId="0" fontId="25" fillId="0" borderId="22" xfId="0" applyFont="1" applyFill="1" applyBorder="1" applyAlignment="1" applyProtection="1">
      <alignment vertical="center"/>
    </xf>
    <xf numFmtId="0" fontId="0" fillId="6" borderId="10" xfId="0" applyFont="1" applyFill="1" applyBorder="1" applyProtection="1"/>
    <xf numFmtId="2" fontId="0" fillId="6" borderId="11" xfId="0" applyNumberFormat="1" applyFont="1" applyFill="1" applyBorder="1" applyAlignment="1" applyProtection="1">
      <alignment horizontal="center"/>
    </xf>
    <xf numFmtId="0" fontId="0" fillId="0" borderId="0" xfId="0" applyFont="1" applyFill="1" applyBorder="1" applyProtection="1"/>
    <xf numFmtId="0" fontId="0" fillId="0" borderId="0" xfId="0" applyFont="1" applyFill="1" applyProtection="1"/>
    <xf numFmtId="0" fontId="0" fillId="6" borderId="12" xfId="0" applyFont="1" applyFill="1" applyBorder="1" applyProtection="1"/>
    <xf numFmtId="2" fontId="0" fillId="6" borderId="13" xfId="0" applyNumberFormat="1" applyFont="1" applyFill="1" applyBorder="1" applyAlignment="1" applyProtection="1">
      <alignment horizontal="center"/>
    </xf>
    <xf numFmtId="0" fontId="0" fillId="0" borderId="0" xfId="0" applyFont="1" applyBorder="1" applyProtection="1"/>
    <xf numFmtId="0" fontId="0" fillId="0" borderId="12" xfId="0" applyFont="1" applyFill="1" applyBorder="1" applyProtection="1"/>
    <xf numFmtId="2" fontId="0" fillId="0" borderId="13" xfId="0" applyNumberFormat="1" applyFont="1" applyBorder="1" applyAlignment="1" applyProtection="1">
      <alignment horizontal="center"/>
    </xf>
    <xf numFmtId="0" fontId="25" fillId="0" borderId="24" xfId="0" applyFont="1" applyFill="1" applyBorder="1" applyAlignment="1" applyProtection="1">
      <alignment vertical="center"/>
    </xf>
    <xf numFmtId="0" fontId="28" fillId="0" borderId="0" xfId="0" applyFont="1" applyFill="1" applyAlignment="1" applyProtection="1">
      <alignment vertical="center" wrapText="1"/>
    </xf>
    <xf numFmtId="0" fontId="0" fillId="6" borderId="8" xfId="0" applyFill="1" applyBorder="1" applyProtection="1"/>
    <xf numFmtId="2" fontId="0" fillId="6" borderId="9" xfId="0" applyNumberFormat="1" applyFill="1" applyBorder="1" applyAlignment="1" applyProtection="1">
      <alignment horizontal="center"/>
    </xf>
    <xf numFmtId="2" fontId="0" fillId="0" borderId="0" xfId="0" applyNumberFormat="1" applyFill="1" applyBorder="1" applyAlignment="1" applyProtection="1">
      <alignment horizontal="center"/>
    </xf>
    <xf numFmtId="0" fontId="25" fillId="0" borderId="24" xfId="0" applyFont="1" applyFill="1" applyBorder="1" applyAlignment="1" applyProtection="1">
      <alignment horizontal="center" vertical="center"/>
    </xf>
    <xf numFmtId="0" fontId="28" fillId="0" borderId="0" xfId="0" applyFont="1" applyFill="1" applyAlignment="1" applyProtection="1">
      <alignment wrapText="1"/>
    </xf>
    <xf numFmtId="0" fontId="0" fillId="6" borderId="10" xfId="0" applyFill="1" applyBorder="1" applyProtection="1"/>
    <xf numFmtId="0" fontId="0" fillId="0" borderId="10" xfId="0" applyFill="1" applyBorder="1" applyProtection="1"/>
    <xf numFmtId="2" fontId="0" fillId="0" borderId="11" xfId="0" applyNumberFormat="1" applyFill="1" applyBorder="1" applyAlignment="1" applyProtection="1">
      <alignment horizontal="center"/>
    </xf>
    <xf numFmtId="0" fontId="0" fillId="6" borderId="11" xfId="0" applyFill="1" applyBorder="1" applyAlignment="1" applyProtection="1">
      <alignment horizontal="center"/>
    </xf>
    <xf numFmtId="0" fontId="0" fillId="0" borderId="11" xfId="0" applyBorder="1" applyProtection="1"/>
    <xf numFmtId="2" fontId="0" fillId="6" borderId="13" xfId="0" applyNumberFormat="1" applyFill="1" applyBorder="1" applyAlignment="1" applyProtection="1">
      <alignment horizontal="center"/>
    </xf>
    <xf numFmtId="0" fontId="0" fillId="0" borderId="14" xfId="0" applyBorder="1" applyProtection="1"/>
    <xf numFmtId="0" fontId="0" fillId="0" borderId="15" xfId="0" applyBorder="1" applyProtection="1"/>
    <xf numFmtId="0" fontId="0" fillId="0" borderId="17" xfId="0" applyBorder="1" applyProtection="1"/>
    <xf numFmtId="0" fontId="0" fillId="0" borderId="19" xfId="0" applyBorder="1" applyProtection="1"/>
    <xf numFmtId="0" fontId="0" fillId="0" borderId="20" xfId="0" applyBorder="1" applyProtection="1"/>
    <xf numFmtId="0" fontId="23" fillId="2" borderId="23" xfId="0" applyFont="1" applyFill="1" applyBorder="1" applyAlignment="1" applyProtection="1">
      <alignment horizontal="center" vertical="center"/>
      <protection locked="0"/>
    </xf>
    <xf numFmtId="0" fontId="26" fillId="0" borderId="0" xfId="0" applyFont="1" applyFill="1" applyAlignment="1" applyProtection="1">
      <alignment horizontal="left" vertical="center"/>
    </xf>
    <xf numFmtId="0" fontId="7" fillId="7" borderId="0" xfId="0" applyFont="1" applyFill="1" applyBorder="1" applyAlignment="1" applyProtection="1">
      <alignment horizontal="right" vertical="center"/>
    </xf>
    <xf numFmtId="0" fontId="7" fillId="7" borderId="0" xfId="0" applyFont="1" applyFill="1" applyBorder="1" applyAlignment="1" applyProtection="1">
      <alignment horizontal="center" vertical="center"/>
    </xf>
    <xf numFmtId="0" fontId="0" fillId="0" borderId="0" xfId="0" applyFill="1" applyAlignment="1"/>
    <xf numFmtId="0" fontId="0" fillId="0" borderId="0" xfId="0" applyFill="1" applyBorder="1" applyAlignment="1" applyProtection="1">
      <protection locked="0"/>
    </xf>
    <xf numFmtId="0" fontId="0" fillId="0" borderId="0" xfId="0" applyFill="1" applyBorder="1" applyAlignment="1" applyProtection="1">
      <alignment horizontal="center"/>
      <protection locked="0"/>
    </xf>
    <xf numFmtId="0" fontId="0" fillId="0" borderId="0" xfId="0" applyFont="1" applyFill="1" applyAlignment="1"/>
    <xf numFmtId="0" fontId="0" fillId="0" borderId="0" xfId="0" applyFont="1" applyFill="1" applyBorder="1" applyAlignment="1"/>
    <xf numFmtId="0" fontId="5" fillId="0" borderId="0" xfId="0" applyFont="1" applyFill="1" applyBorder="1" applyAlignment="1" applyProtection="1">
      <alignment horizontal="left" vertical="center"/>
    </xf>
    <xf numFmtId="10" fontId="7" fillId="0" borderId="5" xfId="1" applyNumberFormat="1" applyFont="1" applyFill="1" applyBorder="1" applyAlignment="1" applyProtection="1">
      <alignment horizontal="center" vertical="center"/>
    </xf>
    <xf numFmtId="0" fontId="0" fillId="0" borderId="0" xfId="0"/>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right" vertical="center"/>
    </xf>
    <xf numFmtId="0" fontId="28" fillId="0" borderId="0" xfId="0" applyFont="1" applyAlignment="1">
      <alignment horizontal="left" vertical="top" wrapText="1"/>
    </xf>
    <xf numFmtId="0" fontId="0" fillId="0" borderId="0" xfId="0" applyProtection="1"/>
    <xf numFmtId="2" fontId="4" fillId="0" borderId="0" xfId="0" applyNumberFormat="1" applyFont="1" applyFill="1" applyBorder="1" applyAlignment="1" applyProtection="1">
      <alignment horizontal="left" vertical="center"/>
    </xf>
    <xf numFmtId="0" fontId="25" fillId="0" borderId="0" xfId="0" applyFont="1" applyFill="1" applyBorder="1" applyAlignment="1" applyProtection="1">
      <alignment vertical="center"/>
    </xf>
    <xf numFmtId="0" fontId="7" fillId="0" borderId="5" xfId="0" applyFont="1" applyFill="1" applyBorder="1" applyAlignment="1" applyProtection="1">
      <alignment horizontal="right" vertical="center"/>
    </xf>
    <xf numFmtId="0" fontId="7" fillId="0" borderId="6" xfId="0" applyFont="1" applyFill="1" applyBorder="1" applyAlignment="1" applyProtection="1">
      <alignment horizontal="center" vertical="center"/>
    </xf>
    <xf numFmtId="10" fontId="7" fillId="0" borderId="6" xfId="1" applyNumberFormat="1" applyFont="1" applyFill="1" applyBorder="1" applyAlignment="1" applyProtection="1">
      <alignment vertical="center"/>
    </xf>
    <xf numFmtId="2" fontId="7" fillId="0" borderId="6" xfId="1" applyNumberFormat="1" applyFont="1" applyFill="1" applyBorder="1" applyAlignment="1" applyProtection="1">
      <alignment horizontal="left" vertical="center"/>
    </xf>
    <xf numFmtId="0" fontId="0" fillId="0" borderId="0" xfId="0" applyAlignment="1">
      <alignment vertical="top"/>
    </xf>
    <xf numFmtId="0" fontId="5"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wrapText="1"/>
    </xf>
    <xf numFmtId="9" fontId="7" fillId="0" borderId="7" xfId="1" applyFont="1" applyFill="1" applyBorder="1" applyAlignment="1" applyProtection="1">
      <alignment horizontal="center" vertical="center"/>
    </xf>
    <xf numFmtId="1" fontId="4" fillId="2" borderId="0" xfId="0" applyNumberFormat="1" applyFont="1" applyFill="1" applyBorder="1" applyAlignment="1" applyProtection="1">
      <alignment horizontal="center" vertical="center"/>
      <protection locked="0"/>
    </xf>
    <xf numFmtId="164" fontId="7" fillId="2" borderId="0" xfId="1" applyNumberFormat="1" applyFont="1" applyFill="1" applyBorder="1" applyAlignment="1" applyProtection="1">
      <alignment horizontal="center" vertical="center"/>
      <protection locked="0"/>
    </xf>
    <xf numFmtId="164" fontId="7" fillId="0" borderId="0" xfId="1" applyNumberFormat="1" applyFont="1" applyFill="1" applyBorder="1" applyAlignment="1" applyProtection="1">
      <alignment vertical="center"/>
    </xf>
    <xf numFmtId="164" fontId="7" fillId="0" borderId="23" xfId="1" applyNumberFormat="1" applyFont="1" applyFill="1" applyBorder="1" applyAlignment="1" applyProtection="1">
      <alignment horizontal="center" vertical="center"/>
    </xf>
    <xf numFmtId="0" fontId="28" fillId="0" borderId="0" xfId="0" applyFont="1" applyFill="1" applyBorder="1" applyAlignment="1" applyProtection="1">
      <alignment horizontal="left" vertical="center"/>
    </xf>
    <xf numFmtId="0" fontId="31" fillId="2" borderId="23" xfId="0" applyFont="1" applyFill="1" applyBorder="1" applyAlignment="1" applyProtection="1">
      <alignment horizontal="center" vertical="center"/>
      <protection locked="0"/>
    </xf>
    <xf numFmtId="0" fontId="31" fillId="2" borderId="5" xfId="0" applyFont="1" applyFill="1" applyBorder="1" applyAlignment="1" applyProtection="1">
      <alignment horizontal="center" vertical="center"/>
      <protection locked="0"/>
    </xf>
    <xf numFmtId="0" fontId="28" fillId="0" borderId="0" xfId="0" applyFont="1" applyFill="1" applyBorder="1" applyAlignment="1" applyProtection="1">
      <alignment horizontal="left"/>
    </xf>
    <xf numFmtId="0" fontId="32" fillId="2" borderId="23" xfId="0" applyFont="1" applyFill="1" applyBorder="1" applyAlignment="1" applyProtection="1">
      <alignment horizontal="center" vertical="center"/>
      <protection locked="0"/>
    </xf>
    <xf numFmtId="0" fontId="30" fillId="0" borderId="0" xfId="0" applyFont="1" applyBorder="1" applyAlignment="1" applyProtection="1">
      <alignment horizontal="center" vertical="top"/>
    </xf>
    <xf numFmtId="0" fontId="28" fillId="0" borderId="0" xfId="0" applyFont="1" applyProtection="1"/>
    <xf numFmtId="0" fontId="28" fillId="0" borderId="0" xfId="0" applyFont="1" applyAlignment="1"/>
    <xf numFmtId="0" fontId="28" fillId="0" borderId="0" xfId="0" applyFont="1" applyFill="1" applyProtection="1"/>
    <xf numFmtId="0" fontId="28" fillId="0" borderId="0" xfId="0" applyFont="1" applyFill="1" applyBorder="1" applyAlignment="1">
      <alignment vertical="center"/>
    </xf>
    <xf numFmtId="0" fontId="33" fillId="0" borderId="0" xfId="0" applyFont="1" applyFill="1" applyBorder="1" applyAlignment="1">
      <alignment horizontal="right" vertical="center"/>
    </xf>
    <xf numFmtId="0" fontId="33" fillId="0" borderId="0" xfId="0" applyFont="1" applyFill="1" applyBorder="1" applyAlignment="1">
      <alignment horizontal="center" vertical="center"/>
    </xf>
    <xf numFmtId="164" fontId="33" fillId="0" borderId="0" xfId="1" applyNumberFormat="1" applyFont="1" applyFill="1" applyBorder="1" applyAlignment="1">
      <alignment horizontal="left" vertical="center"/>
    </xf>
    <xf numFmtId="0" fontId="28" fillId="0" borderId="0" xfId="0" applyFont="1" applyFill="1" applyAlignment="1"/>
    <xf numFmtId="2" fontId="4" fillId="0" borderId="7" xfId="0" applyNumberFormat="1" applyFont="1" applyFill="1" applyBorder="1" applyAlignment="1" applyProtection="1">
      <alignment horizontal="center" vertical="center"/>
    </xf>
    <xf numFmtId="0" fontId="0" fillId="0" borderId="8" xfId="0" applyFont="1" applyFill="1" applyBorder="1" applyProtection="1"/>
    <xf numFmtId="2" fontId="0" fillId="0" borderId="9" xfId="0" applyNumberFormat="1" applyFont="1" applyFill="1" applyBorder="1" applyAlignment="1" applyProtection="1">
      <alignment horizontal="center"/>
    </xf>
    <xf numFmtId="0" fontId="0" fillId="0" borderId="0" xfId="0" applyFont="1" applyFill="1" applyBorder="1" applyAlignment="1">
      <alignment horizontal="justify" vertical="justify"/>
    </xf>
    <xf numFmtId="0" fontId="0" fillId="0" borderId="0" xfId="0" applyFont="1" applyFill="1"/>
    <xf numFmtId="0" fontId="28" fillId="0" borderId="0" xfId="0" applyFont="1" applyBorder="1" applyAlignment="1"/>
    <xf numFmtId="0" fontId="28" fillId="0" borderId="0" xfId="0" applyFont="1" applyFill="1" applyBorder="1" applyAlignment="1" applyProtection="1">
      <protection locked="0"/>
    </xf>
    <xf numFmtId="0" fontId="28" fillId="0" borderId="0" xfId="0" applyFont="1" applyFill="1" applyBorder="1" applyAlignment="1" applyProtection="1">
      <alignment horizontal="center"/>
      <protection locked="0"/>
    </xf>
    <xf numFmtId="0" fontId="28" fillId="0" borderId="0" xfId="0" applyFont="1" applyFill="1" applyBorder="1" applyAlignment="1"/>
    <xf numFmtId="0" fontId="28" fillId="0" borderId="0" xfId="0" applyFont="1" applyFill="1" applyBorder="1"/>
    <xf numFmtId="0" fontId="28" fillId="0" borderId="0" xfId="0" applyFont="1" applyBorder="1"/>
    <xf numFmtId="0" fontId="10" fillId="0" borderId="0" xfId="0" applyFont="1" applyBorder="1" applyProtection="1"/>
    <xf numFmtId="2" fontId="7" fillId="0" borderId="7" xfId="1" applyNumberFormat="1" applyFont="1" applyFill="1" applyBorder="1" applyAlignment="1" applyProtection="1">
      <alignment horizontal="center" vertical="center"/>
    </xf>
    <xf numFmtId="10" fontId="7" fillId="0" borderId="25" xfId="1" applyNumberFormat="1" applyFont="1" applyFill="1" applyBorder="1" applyAlignment="1" applyProtection="1">
      <alignment horizontal="center" vertical="center"/>
    </xf>
    <xf numFmtId="10" fontId="7" fillId="0" borderId="25" xfId="1" applyNumberFormat="1" applyFont="1" applyFill="1" applyBorder="1" applyAlignment="1" applyProtection="1">
      <alignment vertical="center"/>
    </xf>
    <xf numFmtId="10" fontId="7" fillId="0" borderId="0" xfId="1" applyNumberFormat="1" applyFont="1" applyFill="1" applyBorder="1" applyAlignment="1" applyProtection="1">
      <alignment vertical="center"/>
    </xf>
    <xf numFmtId="10" fontId="7" fillId="0" borderId="23" xfId="1" applyNumberFormat="1" applyFont="1" applyFill="1" applyBorder="1" applyAlignment="1" applyProtection="1">
      <alignment horizontal="center" vertical="center"/>
    </xf>
    <xf numFmtId="1" fontId="4" fillId="0" borderId="0" xfId="0" applyNumberFormat="1" applyFont="1" applyFill="1" applyBorder="1" applyAlignment="1" applyProtection="1">
      <alignment horizontal="center" vertical="center"/>
      <protection locked="0"/>
    </xf>
    <xf numFmtId="0" fontId="34" fillId="0" borderId="0" xfId="0" applyFont="1" applyFill="1" applyBorder="1" applyAlignment="1" applyProtection="1">
      <alignment horizontal="right" vertical="center"/>
    </xf>
    <xf numFmtId="0" fontId="28" fillId="0" borderId="0" xfId="0" applyFont="1" applyFill="1" applyBorder="1" applyAlignment="1" applyProtection="1">
      <alignment horizontal="left" vertical="center" wrapText="1"/>
    </xf>
    <xf numFmtId="2" fontId="0" fillId="0" borderId="13" xfId="0" applyNumberFormat="1" applyFont="1" applyFill="1" applyBorder="1" applyAlignment="1" applyProtection="1">
      <alignment horizontal="center"/>
    </xf>
    <xf numFmtId="0" fontId="6" fillId="0" borderId="0" xfId="0" applyFont="1" applyFill="1" applyBorder="1" applyAlignment="1">
      <alignment horizontal="left" vertical="center"/>
    </xf>
    <xf numFmtId="0" fontId="34" fillId="0" borderId="0" xfId="0" applyFont="1" applyFill="1" applyBorder="1" applyAlignment="1" applyProtection="1">
      <alignment horizontal="center" vertical="center"/>
    </xf>
    <xf numFmtId="0" fontId="29" fillId="0" borderId="0" xfId="0" applyFont="1" applyFill="1" applyBorder="1" applyAlignment="1" applyProtection="1">
      <alignment horizontal="left" vertical="center"/>
      <protection locked="0"/>
    </xf>
    <xf numFmtId="0" fontId="0" fillId="0" borderId="0" xfId="0" applyFont="1" applyFill="1" applyBorder="1"/>
    <xf numFmtId="0" fontId="0" fillId="0" borderId="0" xfId="0" applyFont="1" applyBorder="1"/>
    <xf numFmtId="9" fontId="7" fillId="2" borderId="0" xfId="1" applyFont="1" applyFill="1" applyBorder="1" applyAlignment="1" applyProtection="1">
      <alignment horizontal="center" vertical="center"/>
      <protection locked="0"/>
    </xf>
    <xf numFmtId="164" fontId="7" fillId="7" borderId="0" xfId="1" applyNumberFormat="1" applyFont="1" applyFill="1" applyBorder="1" applyAlignment="1" applyProtection="1">
      <alignment horizontal="center" vertical="center"/>
      <protection locked="0"/>
    </xf>
    <xf numFmtId="164" fontId="4" fillId="4" borderId="0" xfId="0" applyNumberFormat="1" applyFont="1" applyFill="1" applyBorder="1" applyAlignment="1" applyProtection="1">
      <alignment horizontal="center"/>
      <protection locked="0"/>
    </xf>
    <xf numFmtId="10" fontId="7" fillId="0" borderId="0" xfId="1" applyNumberFormat="1" applyFont="1" applyFill="1" applyBorder="1" applyAlignment="1" applyProtection="1">
      <alignment horizontal="center" vertical="center"/>
    </xf>
    <xf numFmtId="0" fontId="18" fillId="0" borderId="0" xfId="0" applyFont="1" applyProtection="1"/>
    <xf numFmtId="0" fontId="11" fillId="0" borderId="0" xfId="0" applyFont="1" applyFill="1" applyBorder="1" applyAlignment="1" applyProtection="1">
      <alignment horizontal="left" vertical="center"/>
    </xf>
    <xf numFmtId="0" fontId="18" fillId="0" borderId="0" xfId="0" applyFont="1"/>
    <xf numFmtId="164" fontId="13" fillId="0" borderId="0" xfId="1" applyNumberFormat="1" applyFont="1" applyFill="1" applyBorder="1" applyAlignment="1" applyProtection="1">
      <alignment vertical="center"/>
    </xf>
    <xf numFmtId="164" fontId="13" fillId="0" borderId="0" xfId="1" applyNumberFormat="1" applyFont="1" applyFill="1" applyBorder="1" applyAlignment="1" applyProtection="1">
      <alignment horizontal="center" vertical="center"/>
    </xf>
    <xf numFmtId="1" fontId="7" fillId="2" borderId="0" xfId="1" applyNumberFormat="1" applyFont="1" applyFill="1" applyBorder="1" applyAlignment="1">
      <alignment horizontal="left" vertical="center"/>
    </xf>
    <xf numFmtId="14" fontId="0" fillId="0" borderId="0" xfId="0" applyNumberFormat="1" applyAlignment="1">
      <alignment horizontal="left"/>
    </xf>
    <xf numFmtId="0" fontId="3" fillId="0" borderId="0" xfId="0" applyFont="1" applyAlignment="1">
      <alignment horizontal="left" vertical="center"/>
    </xf>
    <xf numFmtId="0" fontId="0" fillId="0" borderId="0" xfId="0" applyAlignment="1">
      <alignment horizontal="justify" vertical="top" wrapText="1"/>
    </xf>
    <xf numFmtId="0" fontId="3" fillId="0" borderId="0" xfId="0" applyFont="1" applyAlignment="1" applyProtection="1">
      <alignment horizontal="left" vertical="center"/>
    </xf>
    <xf numFmtId="0" fontId="5" fillId="0" borderId="0" xfId="0" applyFont="1" applyFill="1" applyBorder="1" applyAlignment="1" applyProtection="1">
      <alignment horizontal="left" vertical="center"/>
    </xf>
    <xf numFmtId="164" fontId="19" fillId="0" borderId="15" xfId="0" applyNumberFormat="1" applyFont="1" applyBorder="1" applyAlignment="1" applyProtection="1">
      <alignment horizontal="center" vertical="center"/>
    </xf>
    <xf numFmtId="164" fontId="19" fillId="0" borderId="16" xfId="0" applyNumberFormat="1" applyFont="1" applyBorder="1" applyAlignment="1" applyProtection="1">
      <alignment horizontal="center" vertical="center"/>
    </xf>
    <xf numFmtId="164" fontId="19" fillId="0" borderId="0" xfId="0" applyNumberFormat="1" applyFont="1" applyBorder="1" applyAlignment="1" applyProtection="1">
      <alignment horizontal="center" vertical="center"/>
    </xf>
    <xf numFmtId="164" fontId="19" fillId="0" borderId="18" xfId="0" applyNumberFormat="1" applyFont="1" applyBorder="1" applyAlignment="1" applyProtection="1">
      <alignment horizontal="center" vertical="center"/>
    </xf>
    <xf numFmtId="164" fontId="19" fillId="0" borderId="20" xfId="0" applyNumberFormat="1" applyFont="1" applyBorder="1" applyAlignment="1" applyProtection="1">
      <alignment horizontal="center" vertical="center"/>
    </xf>
    <xf numFmtId="164" fontId="19" fillId="0" borderId="21" xfId="0" applyNumberFormat="1" applyFont="1" applyBorder="1" applyAlignment="1" applyProtection="1">
      <alignment horizontal="center" vertical="center"/>
    </xf>
    <xf numFmtId="0" fontId="19" fillId="0" borderId="15" xfId="0" applyFont="1" applyBorder="1" applyAlignment="1" applyProtection="1">
      <alignment horizontal="center" vertical="center"/>
    </xf>
    <xf numFmtId="0" fontId="19" fillId="0" borderId="0" xfId="0" applyFont="1" applyBorder="1" applyAlignment="1" applyProtection="1">
      <alignment horizontal="center" vertical="center"/>
    </xf>
    <xf numFmtId="0" fontId="19" fillId="0" borderId="20" xfId="0" applyFont="1" applyBorder="1" applyAlignment="1" applyProtection="1">
      <alignment horizontal="center" vertical="center"/>
    </xf>
    <xf numFmtId="0" fontId="19" fillId="0" borderId="16" xfId="0" applyFont="1" applyBorder="1" applyAlignment="1" applyProtection="1">
      <alignment horizontal="center" vertical="center"/>
    </xf>
    <xf numFmtId="0" fontId="19" fillId="0" borderId="18" xfId="0" applyFont="1" applyBorder="1" applyAlignment="1" applyProtection="1">
      <alignment horizontal="center" vertical="center"/>
    </xf>
    <xf numFmtId="0" fontId="19" fillId="0" borderId="21" xfId="0" applyFont="1" applyBorder="1" applyAlignment="1" applyProtection="1">
      <alignment horizontal="center" vertical="center"/>
    </xf>
  </cellXfs>
  <cellStyles count="3">
    <cellStyle name="Hyperlink" xfId="2" builtinId="8"/>
    <cellStyle name="Normal" xfId="0" builtinId="0"/>
    <cellStyle name="Percent" xfId="1" builtinId="5"/>
  </cellStyles>
  <dxfs count="8">
    <dxf>
      <font>
        <strike/>
      </font>
      <fill>
        <patternFill patternType="solid">
          <bgColor theme="0"/>
        </patternFill>
      </fill>
      <border>
        <left/>
        <right/>
        <top/>
        <bottom/>
        <vertical/>
        <horizontal/>
      </border>
    </dxf>
    <dxf>
      <font>
        <strike/>
      </font>
      <fill>
        <patternFill patternType="solid">
          <bgColor theme="0"/>
        </patternFill>
      </fill>
      <border>
        <left/>
        <right/>
        <top/>
        <bottom/>
      </border>
    </dxf>
    <dxf>
      <font>
        <strike/>
      </font>
      <fill>
        <patternFill patternType="solid">
          <bgColor theme="0"/>
        </patternFill>
      </fill>
      <border>
        <left/>
        <right/>
        <top/>
        <bottom/>
      </border>
    </dxf>
    <dxf>
      <font>
        <strike/>
      </font>
    </dxf>
    <dxf>
      <font>
        <strike/>
      </font>
    </dxf>
    <dxf>
      <font>
        <strike/>
      </font>
    </dxf>
    <dxf>
      <font>
        <color rgb="FFFF0000"/>
      </font>
    </dxf>
    <dxf>
      <font>
        <strike val="0"/>
        <color rgb="FFFF0000"/>
      </font>
      <fill>
        <patternFill patternType="none">
          <bgColor auto="1"/>
        </patternFill>
      </fill>
    </dxf>
  </dxfs>
  <tableStyles count="0" defaultTableStyle="TableStyleMedium2" defaultPivotStyle="PivotStyleLight16"/>
  <colors>
    <mruColors>
      <color rgb="FFE8D7F9"/>
      <color rgb="FFB279EB"/>
      <color rgb="FF9ED6FC"/>
      <color rgb="FF47E756"/>
      <color rgb="FFD3B2F4"/>
      <color rgb="FF747AFC"/>
      <color rgb="FFB27900"/>
      <color rgb="FF002570"/>
      <color rgb="FF6AEC76"/>
      <color rgb="FFC9A1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1" Type="http://schemas.openxmlformats.org/officeDocument/2006/relationships/image" Target="../media/image4.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110</xdr:row>
      <xdr:rowOff>38100</xdr:rowOff>
    </xdr:from>
    <xdr:to>
      <xdr:col>3</xdr:col>
      <xdr:colOff>66675</xdr:colOff>
      <xdr:row>113</xdr:row>
      <xdr:rowOff>180975</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212" t="11909" r="56918" b="76669"/>
        <a:stretch/>
      </xdr:blipFill>
      <xdr:spPr>
        <a:xfrm>
          <a:off x="219075" y="25136475"/>
          <a:ext cx="3943350" cy="895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581025</xdr:colOff>
      <xdr:row>24</xdr:row>
      <xdr:rowOff>76200</xdr:rowOff>
    </xdr:from>
    <xdr:to>
      <xdr:col>3</xdr:col>
      <xdr:colOff>0</xdr:colOff>
      <xdr:row>27</xdr:row>
      <xdr:rowOff>133351</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5833" t="12378" r="21212" b="77205"/>
        <a:stretch/>
      </xdr:blipFill>
      <xdr:spPr>
        <a:xfrm>
          <a:off x="1009650" y="9420225"/>
          <a:ext cx="3314700" cy="8096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23</xdr:row>
      <xdr:rowOff>28575</xdr:rowOff>
    </xdr:from>
    <xdr:to>
      <xdr:col>6</xdr:col>
      <xdr:colOff>95250</xdr:colOff>
      <xdr:row>31</xdr:row>
      <xdr:rowOff>142367</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70370"/>
        <a:stretch/>
      </xdr:blipFill>
      <xdr:spPr>
        <a:xfrm>
          <a:off x="57150" y="6372225"/>
          <a:ext cx="7153275" cy="16377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fhwa.dot.gov/construction/sibc/" TargetMode="External"/><Relationship Id="rId7" Type="http://schemas.openxmlformats.org/officeDocument/2006/relationships/printerSettings" Target="../printerSettings/printerSettings1.bin"/><Relationship Id="rId2" Type="http://schemas.openxmlformats.org/officeDocument/2006/relationships/hyperlink" Target="http://www.fhwa.dot.gov/construction/sibc/pubs/sibc_guide.pdf" TargetMode="External"/><Relationship Id="rId1" Type="http://schemas.openxmlformats.org/officeDocument/2006/relationships/hyperlink" Target="http://www.fhwa.dot.gov/" TargetMode="External"/><Relationship Id="rId6" Type="http://schemas.openxmlformats.org/officeDocument/2006/relationships/hyperlink" Target="http://ops.fhwa.dot.gov/wz/resources/publications/fhwahop12005/sec2.htm" TargetMode="External"/><Relationship Id="rId5" Type="http://schemas.openxmlformats.org/officeDocument/2006/relationships/hyperlink" Target="http://www.fhwa.dot.gov/infrastructure/asstmgmt/lccasoft.cfm" TargetMode="External"/><Relationship Id="rId4" Type="http://schemas.openxmlformats.org/officeDocument/2006/relationships/hyperlink" Target="http://www.fhwa.dot.gov/bridge/nbi/unit_cost.cf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7"/>
  <sheetViews>
    <sheetView showGridLines="0" tabSelected="1" view="pageBreakPreview" zoomScaleNormal="100" zoomScaleSheetLayoutView="100" workbookViewId="0">
      <selection activeCell="O4" sqref="O4"/>
    </sheetView>
  </sheetViews>
  <sheetFormatPr defaultRowHeight="15" x14ac:dyDescent="0.25"/>
  <cols>
    <col min="1" max="1" width="60.42578125" customWidth="1"/>
    <col min="2" max="2" width="5.85546875" customWidth="1"/>
    <col min="3" max="3" width="3.85546875" bestFit="1" customWidth="1"/>
    <col min="4" max="4" width="4.85546875" customWidth="1"/>
    <col min="5" max="5" width="22.140625" customWidth="1"/>
    <col min="6" max="6" width="4" customWidth="1"/>
  </cols>
  <sheetData>
    <row r="1" spans="1:6" ht="34.5" customHeight="1" x14ac:dyDescent="0.25">
      <c r="A1" s="243" t="s">
        <v>30</v>
      </c>
      <c r="B1" s="243"/>
      <c r="C1" s="243"/>
      <c r="D1" s="243"/>
      <c r="E1" s="243"/>
      <c r="F1" s="243"/>
    </row>
    <row r="2" spans="1:6" ht="28.5" customHeight="1" thickBot="1" x14ac:dyDescent="0.4">
      <c r="A2" s="33" t="s">
        <v>31</v>
      </c>
      <c r="B2" s="34"/>
      <c r="C2" s="34"/>
      <c r="D2" s="34"/>
      <c r="E2" s="34"/>
      <c r="F2" s="34"/>
    </row>
    <row r="3" spans="1:6" ht="9" customHeight="1" x14ac:dyDescent="0.25">
      <c r="A3" s="35"/>
      <c r="B3" s="36"/>
      <c r="C3" s="37"/>
      <c r="D3" s="16"/>
      <c r="E3" s="49"/>
    </row>
    <row r="4" spans="1:6" s="184" customFormat="1" ht="348.75" customHeight="1" x14ac:dyDescent="0.25">
      <c r="A4" s="244" t="s">
        <v>108</v>
      </c>
      <c r="B4" s="244"/>
      <c r="C4" s="244"/>
      <c r="D4" s="244"/>
      <c r="E4" s="244"/>
      <c r="F4" s="244"/>
    </row>
    <row r="5" spans="1:6" ht="28.5" customHeight="1" thickBot="1" x14ac:dyDescent="0.4">
      <c r="A5" s="33" t="s">
        <v>86</v>
      </c>
      <c r="B5" s="34"/>
      <c r="C5" s="34"/>
      <c r="D5" s="34"/>
      <c r="E5" s="34"/>
      <c r="F5" s="34"/>
    </row>
    <row r="6" spans="1:6" ht="9" customHeight="1" x14ac:dyDescent="0.25">
      <c r="A6" s="13"/>
      <c r="B6" s="39"/>
      <c r="C6" s="39"/>
      <c r="D6" s="39"/>
      <c r="E6" s="39"/>
    </row>
    <row r="7" spans="1:6" ht="21" x14ac:dyDescent="0.25">
      <c r="A7" s="36" t="s">
        <v>91</v>
      </c>
      <c r="B7" s="14"/>
      <c r="C7" s="15"/>
      <c r="D7" s="17"/>
      <c r="E7" s="38"/>
    </row>
    <row r="8" spans="1:6" ht="26.25" customHeight="1" x14ac:dyDescent="0.25">
      <c r="A8" s="51" t="s">
        <v>106</v>
      </c>
      <c r="B8" s="39"/>
      <c r="C8" s="39"/>
      <c r="D8" s="39"/>
      <c r="E8" s="39"/>
    </row>
    <row r="9" spans="1:6" ht="26.25" customHeight="1" x14ac:dyDescent="0.25">
      <c r="A9" s="52" t="s">
        <v>82</v>
      </c>
      <c r="B9" s="36"/>
      <c r="C9" s="37"/>
      <c r="D9" s="16"/>
      <c r="E9" s="41"/>
    </row>
    <row r="10" spans="1:6" ht="26.25" customHeight="1" x14ac:dyDescent="0.25">
      <c r="A10" s="51" t="s">
        <v>32</v>
      </c>
      <c r="B10" s="39"/>
      <c r="C10" s="39"/>
      <c r="D10" s="39"/>
      <c r="E10" s="39"/>
    </row>
    <row r="11" spans="1:6" ht="26.25" customHeight="1" x14ac:dyDescent="0.25">
      <c r="A11" s="66" t="s">
        <v>84</v>
      </c>
      <c r="B11" s="50"/>
      <c r="C11" s="50"/>
      <c r="D11" s="50"/>
      <c r="E11" s="50"/>
    </row>
    <row r="12" spans="1:6" ht="26.25" customHeight="1" x14ac:dyDescent="0.25">
      <c r="A12" s="67" t="s">
        <v>83</v>
      </c>
      <c r="B12" s="50"/>
      <c r="C12" s="50"/>
      <c r="D12" s="50"/>
      <c r="E12" s="50"/>
    </row>
    <row r="13" spans="1:6" ht="26.25" customHeight="1" x14ac:dyDescent="0.25">
      <c r="A13" s="66" t="s">
        <v>85</v>
      </c>
      <c r="B13" s="50"/>
      <c r="C13" s="50"/>
      <c r="D13" s="50"/>
      <c r="E13" s="50"/>
    </row>
    <row r="14" spans="1:6" x14ac:dyDescent="0.25">
      <c r="B14" s="50"/>
      <c r="C14" s="50"/>
      <c r="D14" s="50"/>
      <c r="E14" s="50"/>
    </row>
    <row r="15" spans="1:6" ht="21.75" thickBot="1" x14ac:dyDescent="0.4">
      <c r="A15" s="33" t="s">
        <v>107</v>
      </c>
      <c r="B15" s="34"/>
      <c r="C15" s="34"/>
      <c r="D15" s="34"/>
      <c r="E15" s="34"/>
      <c r="F15" s="34"/>
    </row>
    <row r="16" spans="1:6" ht="9" customHeight="1" x14ac:dyDescent="0.25"/>
    <row r="17" spans="1:1" x14ac:dyDescent="0.25">
      <c r="A17" s="242">
        <v>42054</v>
      </c>
    </row>
  </sheetData>
  <sheetProtection password="C6B0" sheet="1" objects="1" scenarios="1" selectLockedCells="1"/>
  <mergeCells count="2">
    <mergeCell ref="A1:F1"/>
    <mergeCell ref="A4:F4"/>
  </mergeCells>
  <hyperlinks>
    <hyperlink ref="A8" r:id="rId1"/>
    <hyperlink ref="A10" r:id="rId2"/>
    <hyperlink ref="A9" r:id="rId3"/>
    <hyperlink ref="A13" r:id="rId4"/>
    <hyperlink ref="A11" r:id="rId5"/>
    <hyperlink ref="A12" r:id="rId6"/>
  </hyperlinks>
  <pageMargins left="0.25" right="0.25" top="0.75" bottom="0.75" header="0.3" footer="0.3"/>
  <pageSetup orientation="portrait" r:id="rId7"/>
  <headerFooter>
    <oddHeader>&amp;L&amp;"-,Bold"&amp;9Project:  XXXXXXXXXXX
Number:  ######&amp;"-,Regular"&amp;11
&amp;C&amp;"-,Bold"&amp;9Name
XX/XX/20XX&amp;R&amp;"-,Bold"&amp;9Agency Name or Logo</oddHeader>
    <oddFooter>&amp;L&amp;"-,Italic"Slide-In Bridge Construction
 Cost Estimation Tool&amp;C&amp;A&amp;R&amp;G</oddFoot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B279EB"/>
  </sheetPr>
  <dimension ref="A1:V117"/>
  <sheetViews>
    <sheetView showGridLines="0" view="pageBreakPreview" topLeftCell="A76" zoomScaleNormal="100" zoomScaleSheetLayoutView="100" workbookViewId="0">
      <selection activeCell="G103" sqref="G103"/>
    </sheetView>
  </sheetViews>
  <sheetFormatPr defaultRowHeight="15" x14ac:dyDescent="0.25"/>
  <cols>
    <col min="1" max="1" width="2.140625" customWidth="1"/>
    <col min="2" max="2" width="3.85546875" customWidth="1"/>
    <col min="3" max="3" width="55.42578125" customWidth="1"/>
    <col min="4" max="4" width="7.140625" customWidth="1"/>
    <col min="5" max="5" width="4.28515625" customWidth="1"/>
    <col min="6" max="6" width="4.85546875" customWidth="1"/>
    <col min="7" max="7" width="21.5703125" customWidth="1"/>
    <col min="8" max="8" width="2.140625" customWidth="1"/>
    <col min="9" max="9" width="83.42578125" customWidth="1"/>
  </cols>
  <sheetData>
    <row r="1" spans="1:22" ht="30" customHeight="1" x14ac:dyDescent="0.25">
      <c r="A1" s="97"/>
      <c r="B1" s="245" t="s">
        <v>13</v>
      </c>
      <c r="C1" s="245"/>
      <c r="D1" s="245"/>
      <c r="E1" s="245"/>
      <c r="F1" s="245"/>
      <c r="G1" s="245"/>
      <c r="H1" s="245"/>
      <c r="I1" s="73"/>
      <c r="J1" s="74"/>
      <c r="K1" s="75"/>
      <c r="L1" s="74"/>
      <c r="M1" s="74"/>
      <c r="N1" s="76"/>
    </row>
    <row r="2" spans="1:22" ht="10.5" customHeight="1" x14ac:dyDescent="0.25">
      <c r="A2" s="97"/>
      <c r="B2" s="98"/>
      <c r="C2" s="98"/>
      <c r="D2" s="98"/>
      <c r="E2" s="98"/>
      <c r="F2" s="98"/>
      <c r="G2" s="98"/>
      <c r="H2" s="98"/>
      <c r="I2" s="73"/>
      <c r="J2" s="74"/>
      <c r="K2" s="75"/>
      <c r="L2" s="74"/>
      <c r="M2" s="74"/>
      <c r="N2" s="76"/>
    </row>
    <row r="3" spans="1:22" ht="21.75" thickBot="1" x14ac:dyDescent="0.4">
      <c r="A3" s="97"/>
      <c r="B3" s="99" t="s">
        <v>20</v>
      </c>
      <c r="C3" s="100"/>
      <c r="D3" s="100"/>
      <c r="E3" s="100"/>
      <c r="F3" s="100"/>
      <c r="G3" s="100"/>
      <c r="H3" s="101"/>
      <c r="I3" s="91"/>
      <c r="J3" s="47"/>
    </row>
    <row r="4" spans="1:22" ht="10.5" customHeight="1" x14ac:dyDescent="0.25">
      <c r="A4" s="97"/>
      <c r="B4" s="102"/>
      <c r="C4" s="98"/>
      <c r="D4" s="98"/>
      <c r="E4" s="98"/>
      <c r="F4" s="98"/>
      <c r="G4" s="98"/>
      <c r="H4" s="98"/>
      <c r="N4" s="48"/>
    </row>
    <row r="5" spans="1:22" ht="21" x14ac:dyDescent="0.25">
      <c r="A5" s="97"/>
      <c r="B5" s="246" t="s">
        <v>70</v>
      </c>
      <c r="C5" s="246"/>
      <c r="D5" s="103"/>
      <c r="E5" s="42" t="s">
        <v>7</v>
      </c>
      <c r="F5" s="43" t="s">
        <v>4</v>
      </c>
      <c r="G5" s="189">
        <v>2600000</v>
      </c>
      <c r="H5" s="97"/>
      <c r="I5" s="57"/>
    </row>
    <row r="6" spans="1:22" ht="54.75" customHeight="1" x14ac:dyDescent="0.25">
      <c r="A6" s="97"/>
      <c r="B6" s="104"/>
      <c r="C6" s="105" t="s">
        <v>94</v>
      </c>
      <c r="D6" s="104"/>
      <c r="E6" s="59"/>
      <c r="F6" s="40"/>
      <c r="G6" s="106"/>
      <c r="H6" s="97"/>
      <c r="I6" s="77"/>
    </row>
    <row r="7" spans="1:22" ht="10.5" customHeight="1" thickBot="1" x14ac:dyDescent="0.3">
      <c r="A7" s="97"/>
      <c r="B7" s="97"/>
      <c r="C7" s="97"/>
      <c r="D7" s="97"/>
      <c r="E7" s="97"/>
      <c r="F7" s="97"/>
      <c r="G7" s="97"/>
      <c r="H7" s="97"/>
    </row>
    <row r="8" spans="1:22" ht="21" customHeight="1" thickBot="1" x14ac:dyDescent="0.3">
      <c r="A8" s="97"/>
      <c r="B8" s="107" t="s">
        <v>62</v>
      </c>
      <c r="C8" s="108"/>
      <c r="D8" s="108"/>
      <c r="E8" s="82" t="s">
        <v>6</v>
      </c>
      <c r="F8" s="83" t="s">
        <v>4</v>
      </c>
      <c r="G8" s="187">
        <v>0.2</v>
      </c>
      <c r="H8" s="109"/>
      <c r="I8" s="93"/>
    </row>
    <row r="9" spans="1:22" ht="51" x14ac:dyDescent="0.25">
      <c r="A9" s="97"/>
      <c r="B9" s="110"/>
      <c r="C9" s="105" t="s">
        <v>92</v>
      </c>
      <c r="D9" s="110"/>
      <c r="E9" s="111"/>
      <c r="F9" s="112"/>
      <c r="G9" s="113"/>
      <c r="H9" s="109"/>
      <c r="I9" s="93"/>
    </row>
    <row r="10" spans="1:22" ht="10.5" customHeight="1" thickBot="1" x14ac:dyDescent="0.3">
      <c r="A10" s="97"/>
      <c r="B10" s="110"/>
      <c r="C10" s="97"/>
      <c r="D10" s="97"/>
      <c r="E10" s="97"/>
      <c r="F10" s="97"/>
      <c r="G10" s="97"/>
      <c r="H10" s="97"/>
    </row>
    <row r="11" spans="1:22" ht="21.75" thickBot="1" x14ac:dyDescent="0.3">
      <c r="A11" s="97"/>
      <c r="B11" s="107" t="s">
        <v>38</v>
      </c>
      <c r="C11" s="59"/>
      <c r="D11" s="59"/>
      <c r="F11" s="190"/>
      <c r="G11" s="191">
        <f>G5*G8</f>
        <v>520000</v>
      </c>
      <c r="H11" s="97"/>
    </row>
    <row r="12" spans="1:22" ht="15.75" customHeight="1" x14ac:dyDescent="0.25">
      <c r="A12" s="97"/>
      <c r="B12" s="107"/>
      <c r="C12" s="108"/>
      <c r="D12" s="108"/>
      <c r="E12" s="59"/>
      <c r="F12" s="40"/>
      <c r="G12" s="106"/>
      <c r="H12" s="97"/>
    </row>
    <row r="13" spans="1:22" ht="21.75" thickBot="1" x14ac:dyDescent="0.4">
      <c r="A13" s="97"/>
      <c r="B13" s="99" t="s">
        <v>71</v>
      </c>
      <c r="C13" s="100"/>
      <c r="D13" s="100"/>
      <c r="E13" s="100"/>
      <c r="F13" s="100"/>
      <c r="G13" s="100"/>
      <c r="H13" s="97"/>
    </row>
    <row r="14" spans="1:22" ht="10.5" customHeight="1" x14ac:dyDescent="0.25">
      <c r="A14" s="97"/>
      <c r="B14" s="114"/>
      <c r="C14" s="114"/>
      <c r="D14" s="114"/>
      <c r="E14" s="114"/>
      <c r="F14" s="114"/>
      <c r="G14" s="114"/>
      <c r="H14" s="97"/>
      <c r="J14" s="53"/>
      <c r="K14" s="53"/>
      <c r="L14" s="53"/>
      <c r="M14" s="53"/>
      <c r="N14" s="53"/>
      <c r="O14" s="53"/>
      <c r="P14" s="53"/>
      <c r="Q14" s="53"/>
      <c r="R14" s="53"/>
      <c r="S14" s="53"/>
      <c r="T14" s="53"/>
      <c r="U14" s="53"/>
      <c r="V14" s="53"/>
    </row>
    <row r="15" spans="1:22" ht="21" customHeight="1" x14ac:dyDescent="0.25">
      <c r="A15" s="97"/>
      <c r="B15" s="185" t="s">
        <v>26</v>
      </c>
      <c r="C15" s="185"/>
      <c r="D15" s="115"/>
      <c r="E15" s="177"/>
      <c r="F15" s="177"/>
      <c r="G15" s="177"/>
      <c r="H15" s="173"/>
      <c r="I15" s="58"/>
      <c r="J15" s="53"/>
      <c r="K15" s="53"/>
      <c r="L15" s="53"/>
      <c r="M15" s="53"/>
      <c r="N15" s="53"/>
      <c r="O15" s="53"/>
      <c r="P15" s="53"/>
      <c r="Q15" s="53"/>
      <c r="R15" s="53"/>
      <c r="S15" s="53"/>
      <c r="T15" s="53"/>
      <c r="U15" s="53"/>
      <c r="V15" s="53"/>
    </row>
    <row r="16" spans="1:22" ht="42" customHeight="1" x14ac:dyDescent="0.25">
      <c r="A16" s="97"/>
      <c r="B16" s="116"/>
      <c r="C16" s="225" t="s">
        <v>56</v>
      </c>
      <c r="D16" s="118"/>
      <c r="E16" s="119"/>
      <c r="F16" s="120"/>
      <c r="G16" s="121"/>
      <c r="H16" s="177"/>
      <c r="I16" s="78"/>
      <c r="J16" s="53"/>
      <c r="K16" s="53"/>
      <c r="L16" s="53"/>
      <c r="M16" s="53"/>
      <c r="N16" s="53"/>
      <c r="O16" s="53"/>
      <c r="P16" s="53"/>
      <c r="Q16" s="53"/>
      <c r="R16" s="53"/>
      <c r="S16" s="53"/>
      <c r="T16" s="53"/>
      <c r="U16" s="53"/>
      <c r="V16" s="53"/>
    </row>
    <row r="17" spans="1:22" ht="10.5" customHeight="1" thickBot="1" x14ac:dyDescent="0.3">
      <c r="A17" s="97"/>
      <c r="B17" s="122"/>
      <c r="C17" s="118"/>
      <c r="D17" s="118"/>
      <c r="E17" s="119"/>
      <c r="F17" s="120"/>
      <c r="G17" s="121"/>
      <c r="H17" s="177"/>
      <c r="N17" s="53"/>
      <c r="O17" s="53"/>
      <c r="P17" s="53"/>
      <c r="Q17" s="53"/>
      <c r="R17" s="53"/>
      <c r="S17" s="53"/>
      <c r="T17" s="53"/>
      <c r="U17" s="53"/>
      <c r="V17" s="53"/>
    </row>
    <row r="18" spans="1:22" s="89" customFormat="1" ht="15.75" x14ac:dyDescent="0.25">
      <c r="A18" s="129"/>
      <c r="B18" s="123"/>
      <c r="C18" s="124" t="s">
        <v>57</v>
      </c>
      <c r="D18" s="125">
        <v>1.05</v>
      </c>
      <c r="E18" s="126"/>
      <c r="F18" s="127"/>
      <c r="G18" s="128"/>
      <c r="H18" s="129"/>
      <c r="J18" s="90"/>
      <c r="K18" s="90"/>
      <c r="L18" s="90"/>
      <c r="M18" s="90"/>
      <c r="N18" s="90"/>
      <c r="O18" s="90"/>
      <c r="P18" s="90"/>
      <c r="Q18" s="90"/>
      <c r="R18" s="90"/>
      <c r="S18" s="90"/>
      <c r="T18" s="90"/>
      <c r="U18" s="90"/>
      <c r="V18" s="90"/>
    </row>
    <row r="19" spans="1:22" ht="15.75" x14ac:dyDescent="0.25">
      <c r="A19" s="97"/>
      <c r="B19" s="122"/>
      <c r="C19" s="130" t="s">
        <v>58</v>
      </c>
      <c r="D19" s="131">
        <v>1</v>
      </c>
      <c r="E19" s="126"/>
      <c r="F19" s="127"/>
      <c r="G19" s="128"/>
      <c r="H19" s="129"/>
      <c r="J19" s="53"/>
      <c r="K19" s="53"/>
      <c r="L19" s="53"/>
      <c r="M19" s="53"/>
      <c r="N19" s="53"/>
      <c r="O19" s="53"/>
      <c r="P19" s="53"/>
      <c r="Q19" s="53"/>
      <c r="R19" s="53"/>
      <c r="S19" s="53"/>
      <c r="T19" s="53"/>
      <c r="U19" s="53"/>
      <c r="V19" s="53"/>
    </row>
    <row r="20" spans="1:22" ht="15.75" thickBot="1" x14ac:dyDescent="0.3">
      <c r="A20" s="97"/>
      <c r="B20" s="114"/>
      <c r="C20" s="132" t="s">
        <v>59</v>
      </c>
      <c r="D20" s="133">
        <v>0.95</v>
      </c>
      <c r="E20" s="115"/>
      <c r="F20" s="114"/>
      <c r="G20" s="114"/>
      <c r="H20" s="177"/>
      <c r="I20" s="84"/>
      <c r="J20" s="90"/>
      <c r="K20" s="90"/>
      <c r="L20" s="90"/>
      <c r="M20" s="90"/>
      <c r="N20" s="90"/>
      <c r="O20" s="90"/>
      <c r="P20" s="90"/>
      <c r="Q20" s="53"/>
      <c r="R20" s="53"/>
      <c r="S20" s="53"/>
      <c r="T20" s="53"/>
      <c r="U20" s="53"/>
      <c r="V20" s="53"/>
    </row>
    <row r="21" spans="1:22" ht="10.5" customHeight="1" x14ac:dyDescent="0.25">
      <c r="A21" s="97"/>
      <c r="B21" s="177"/>
      <c r="C21" s="177"/>
      <c r="D21" s="177"/>
      <c r="E21" s="109"/>
      <c r="F21" s="177"/>
      <c r="G21" s="177"/>
      <c r="H21" s="177"/>
      <c r="I21" s="89"/>
      <c r="J21" s="90"/>
      <c r="K21" s="90"/>
      <c r="L21" s="90"/>
      <c r="M21" s="90"/>
      <c r="N21" s="53"/>
      <c r="O21" s="53"/>
      <c r="P21" s="53"/>
      <c r="Q21" s="53"/>
      <c r="R21" s="53"/>
      <c r="S21" s="53"/>
      <c r="T21" s="53"/>
      <c r="U21" s="53"/>
      <c r="V21" s="53"/>
    </row>
    <row r="22" spans="1:22" ht="15.75" thickBot="1" x14ac:dyDescent="0.3">
      <c r="A22" s="97"/>
      <c r="B22" s="177"/>
      <c r="C22" s="192" t="s">
        <v>95</v>
      </c>
      <c r="D22" s="177"/>
      <c r="E22" s="109"/>
      <c r="F22" s="177"/>
      <c r="G22" s="177"/>
      <c r="H22" s="177"/>
      <c r="I22" s="92"/>
      <c r="J22" s="53"/>
      <c r="K22" s="53"/>
      <c r="L22" s="53"/>
      <c r="M22" s="53"/>
      <c r="N22" s="53"/>
      <c r="O22" s="53"/>
      <c r="P22" s="53"/>
      <c r="Q22" s="53"/>
      <c r="R22" s="53"/>
      <c r="S22" s="53"/>
      <c r="T22" s="53"/>
      <c r="U22" s="53"/>
      <c r="V22" s="53"/>
    </row>
    <row r="23" spans="1:22" ht="24.75" thickBot="1" x14ac:dyDescent="0.3">
      <c r="A23" s="97"/>
      <c r="B23" s="97"/>
      <c r="C23" s="162" t="s">
        <v>59</v>
      </c>
      <c r="D23" s="134"/>
      <c r="E23" s="82" t="s">
        <v>27</v>
      </c>
      <c r="F23" s="83" t="s">
        <v>4</v>
      </c>
      <c r="G23" s="206">
        <f>VLOOKUP(C23,C18:D20,2,FALSE)</f>
        <v>0.95</v>
      </c>
      <c r="H23" s="97"/>
      <c r="I23" s="92"/>
      <c r="J23" s="53"/>
      <c r="K23" s="53"/>
      <c r="L23" s="53"/>
      <c r="M23" s="53"/>
      <c r="N23" s="53"/>
      <c r="O23" s="53"/>
      <c r="P23" s="53"/>
      <c r="Q23" s="53"/>
      <c r="R23" s="53"/>
      <c r="S23" s="53"/>
      <c r="T23" s="53"/>
      <c r="U23" s="53"/>
      <c r="V23" s="53"/>
    </row>
    <row r="24" spans="1:22" s="173" customFormat="1" ht="15" customHeight="1" x14ac:dyDescent="0.25">
      <c r="A24" s="177"/>
      <c r="I24" s="92"/>
      <c r="J24" s="53"/>
      <c r="K24" s="53"/>
      <c r="L24" s="53"/>
      <c r="M24" s="53"/>
      <c r="N24" s="53"/>
      <c r="O24" s="53"/>
      <c r="P24" s="53"/>
      <c r="Q24" s="53"/>
      <c r="R24" s="53"/>
      <c r="S24" s="53"/>
      <c r="T24" s="53"/>
      <c r="U24" s="53"/>
      <c r="V24" s="53"/>
    </row>
    <row r="25" spans="1:22" x14ac:dyDescent="0.25">
      <c r="A25" s="97"/>
      <c r="I25" s="92"/>
      <c r="J25" s="53"/>
      <c r="K25" s="53"/>
      <c r="L25" s="53"/>
      <c r="M25" s="53"/>
      <c r="N25" s="53"/>
      <c r="O25" s="53"/>
      <c r="P25" s="53"/>
      <c r="Q25" s="53"/>
      <c r="R25" s="53"/>
      <c r="S25" s="53"/>
      <c r="T25" s="53"/>
      <c r="U25" s="53"/>
      <c r="V25" s="53"/>
    </row>
    <row r="26" spans="1:22" x14ac:dyDescent="0.25">
      <c r="A26" s="97"/>
      <c r="H26" s="97"/>
      <c r="I26" s="92"/>
      <c r="J26" s="53"/>
      <c r="K26" s="53"/>
      <c r="L26" s="53"/>
      <c r="M26" s="53"/>
      <c r="N26" s="53"/>
      <c r="O26" s="53"/>
      <c r="P26" s="53"/>
      <c r="Q26" s="53"/>
      <c r="R26" s="53"/>
      <c r="S26" s="53"/>
      <c r="T26" s="53"/>
      <c r="U26" s="53"/>
      <c r="V26" s="53"/>
    </row>
    <row r="27" spans="1:22" x14ac:dyDescent="0.25">
      <c r="A27" s="97"/>
      <c r="H27" s="97"/>
      <c r="I27" s="92"/>
      <c r="J27" s="53"/>
      <c r="K27" s="53"/>
      <c r="L27" s="53"/>
      <c r="M27" s="53"/>
      <c r="N27" s="53"/>
      <c r="O27" s="53"/>
      <c r="P27" s="53"/>
      <c r="Q27" s="53"/>
      <c r="R27" s="53"/>
      <c r="S27" s="53"/>
      <c r="T27" s="53"/>
      <c r="U27" s="53"/>
      <c r="V27" s="53"/>
    </row>
    <row r="28" spans="1:22" x14ac:dyDescent="0.25">
      <c r="A28" s="97"/>
      <c r="H28" s="97"/>
    </row>
    <row r="29" spans="1:22" x14ac:dyDescent="0.25">
      <c r="A29" s="97"/>
      <c r="H29" s="97"/>
    </row>
    <row r="30" spans="1:22" x14ac:dyDescent="0.25">
      <c r="A30" s="97"/>
      <c r="H30" s="97"/>
    </row>
    <row r="31" spans="1:22" x14ac:dyDescent="0.25">
      <c r="A31" s="97"/>
      <c r="H31" s="97"/>
    </row>
    <row r="32" spans="1:22" x14ac:dyDescent="0.25">
      <c r="A32" s="97"/>
      <c r="H32" s="97"/>
    </row>
    <row r="33" spans="1:22" x14ac:dyDescent="0.25">
      <c r="A33" s="97"/>
      <c r="H33" s="97"/>
    </row>
    <row r="34" spans="1:22" s="173" customFormat="1" x14ac:dyDescent="0.25">
      <c r="A34" s="177"/>
      <c r="H34" s="177"/>
    </row>
    <row r="35" spans="1:22" s="173" customFormat="1" x14ac:dyDescent="0.25">
      <c r="A35" s="177"/>
      <c r="H35" s="177"/>
    </row>
    <row r="36" spans="1:22" s="89" customFormat="1" ht="15.75" x14ac:dyDescent="0.25">
      <c r="J36" s="90"/>
      <c r="K36" s="90"/>
      <c r="L36" s="90"/>
      <c r="M36" s="227"/>
      <c r="N36" s="227"/>
      <c r="O36" s="170"/>
      <c r="P36" s="224"/>
      <c r="Q36" s="228"/>
      <c r="R36" s="229"/>
      <c r="S36" s="169"/>
      <c r="T36" s="90"/>
      <c r="U36" s="90"/>
      <c r="V36" s="90"/>
    </row>
    <row r="37" spans="1:22" s="89" customFormat="1" ht="15.75" x14ac:dyDescent="0.25">
      <c r="J37" s="90"/>
      <c r="K37" s="90"/>
      <c r="L37" s="90"/>
      <c r="M37" s="85"/>
      <c r="N37" s="209"/>
      <c r="O37" s="85"/>
      <c r="P37" s="86"/>
      <c r="Q37" s="87"/>
      <c r="R37" s="88"/>
      <c r="S37" s="169"/>
      <c r="T37" s="90"/>
      <c r="U37" s="90"/>
      <c r="V37" s="90"/>
    </row>
    <row r="38" spans="1:22" ht="21.75" thickBot="1" x14ac:dyDescent="0.4">
      <c r="A38" s="97"/>
      <c r="B38" s="99" t="s">
        <v>25</v>
      </c>
      <c r="C38" s="100"/>
      <c r="D38" s="100"/>
      <c r="E38" s="100"/>
      <c r="F38" s="100"/>
      <c r="G38" s="100"/>
      <c r="H38" s="97"/>
      <c r="J38" s="53"/>
      <c r="K38" s="53"/>
      <c r="L38" s="53"/>
      <c r="M38" s="44"/>
      <c r="N38" s="36"/>
      <c r="O38" s="36"/>
      <c r="P38" s="37"/>
      <c r="Q38" s="16"/>
      <c r="R38" s="41"/>
      <c r="S38" s="166"/>
      <c r="T38" s="53"/>
      <c r="U38" s="53"/>
      <c r="V38" s="53"/>
    </row>
    <row r="39" spans="1:22" s="89" customFormat="1" ht="10.5" customHeight="1" x14ac:dyDescent="0.25">
      <c r="A39" s="97"/>
      <c r="B39"/>
      <c r="C39"/>
      <c r="D39" s="115"/>
      <c r="E39" s="97"/>
      <c r="F39" s="97"/>
      <c r="G39" s="97"/>
      <c r="H39" s="109"/>
      <c r="I39" s="84"/>
      <c r="J39" s="90"/>
      <c r="K39" s="90"/>
      <c r="L39" s="90"/>
      <c r="M39" s="85"/>
      <c r="N39" s="85"/>
      <c r="O39" s="85"/>
      <c r="P39" s="86"/>
      <c r="Q39" s="87"/>
      <c r="R39" s="88"/>
      <c r="S39" s="169"/>
      <c r="T39" s="90"/>
      <c r="U39" s="90"/>
      <c r="V39" s="90"/>
    </row>
    <row r="40" spans="1:22" s="89" customFormat="1" ht="21" x14ac:dyDescent="0.25">
      <c r="A40"/>
      <c r="B40" s="103" t="s">
        <v>14</v>
      </c>
      <c r="C40" s="103"/>
      <c r="D40"/>
      <c r="E40"/>
      <c r="F40"/>
      <c r="G40"/>
      <c r="H40" s="97"/>
      <c r="J40" s="90"/>
      <c r="K40" s="90"/>
      <c r="L40" s="90"/>
      <c r="M40" s="85"/>
      <c r="N40" s="85"/>
      <c r="O40" s="85"/>
      <c r="P40" s="86"/>
      <c r="Q40" s="87"/>
      <c r="R40" s="88"/>
      <c r="S40" s="169"/>
      <c r="T40" s="90"/>
      <c r="U40" s="90"/>
      <c r="V40" s="90"/>
    </row>
    <row r="41" spans="1:22" s="89" customFormat="1" ht="51" x14ac:dyDescent="0.25">
      <c r="A41"/>
      <c r="B41" s="97"/>
      <c r="C41" s="117" t="s">
        <v>102</v>
      </c>
      <c r="D41" s="97"/>
      <c r="E41" s="97"/>
      <c r="F41" s="97"/>
      <c r="G41" s="97"/>
      <c r="H41" s="97"/>
      <c r="I41" s="92"/>
      <c r="J41" s="90"/>
      <c r="K41" s="90"/>
      <c r="L41" s="90"/>
      <c r="M41" s="85"/>
      <c r="N41" s="85"/>
      <c r="O41" s="85"/>
      <c r="P41" s="86"/>
      <c r="Q41" s="87"/>
      <c r="R41" s="88"/>
      <c r="S41" s="90"/>
      <c r="T41" s="90"/>
      <c r="U41" s="90"/>
      <c r="V41" s="90"/>
    </row>
    <row r="42" spans="1:22" s="89" customFormat="1" ht="10.5" customHeight="1" thickBot="1" x14ac:dyDescent="0.3">
      <c r="B42" s="97"/>
      <c r="C42" s="97"/>
      <c r="D42" s="97"/>
      <c r="E42" s="97"/>
      <c r="F42" s="97"/>
      <c r="G42" s="97"/>
      <c r="H42" s="129"/>
      <c r="I42" s="92"/>
      <c r="J42" s="90"/>
      <c r="K42" s="90"/>
      <c r="L42" s="90"/>
      <c r="M42" s="85"/>
      <c r="N42" s="85"/>
      <c r="O42" s="85"/>
      <c r="P42" s="86"/>
      <c r="Q42" s="87"/>
      <c r="R42" s="88"/>
      <c r="S42" s="90"/>
      <c r="T42" s="90"/>
      <c r="U42" s="90"/>
      <c r="V42" s="90"/>
    </row>
    <row r="43" spans="1:22" s="89" customFormat="1" ht="15.75" x14ac:dyDescent="0.25">
      <c r="B43" s="97"/>
      <c r="C43" s="124" t="s">
        <v>46</v>
      </c>
      <c r="D43" s="125">
        <v>1.1000000000000001</v>
      </c>
      <c r="E43" s="97"/>
      <c r="F43" s="97"/>
      <c r="G43" s="97"/>
      <c r="H43" s="129"/>
      <c r="I43" s="92"/>
      <c r="J43" s="90"/>
      <c r="K43" s="90"/>
      <c r="L43" s="90"/>
      <c r="M43" s="85"/>
      <c r="N43" s="85"/>
      <c r="O43" s="85"/>
      <c r="P43" s="86"/>
      <c r="Q43" s="87"/>
      <c r="R43" s="88"/>
      <c r="S43" s="90"/>
      <c r="T43" s="90"/>
      <c r="U43" s="90"/>
      <c r="V43" s="90"/>
    </row>
    <row r="44" spans="1:22" s="89" customFormat="1" ht="15.75" x14ac:dyDescent="0.25">
      <c r="B44" s="97"/>
      <c r="C44" s="130" t="s">
        <v>22</v>
      </c>
      <c r="D44" s="131">
        <v>1.05</v>
      </c>
      <c r="E44" s="97"/>
      <c r="F44" s="97"/>
      <c r="G44" s="97"/>
      <c r="H44" s="129"/>
      <c r="I44" s="95"/>
      <c r="J44" s="90"/>
      <c r="K44" s="90"/>
      <c r="L44" s="90"/>
      <c r="M44" s="85"/>
      <c r="N44" s="85"/>
      <c r="O44" s="85"/>
      <c r="P44" s="86"/>
      <c r="Q44" s="87"/>
      <c r="R44" s="88"/>
      <c r="S44" s="90"/>
      <c r="T44" s="90"/>
      <c r="U44" s="90"/>
      <c r="V44" s="90"/>
    </row>
    <row r="45" spans="1:22" s="173" customFormat="1" x14ac:dyDescent="0.25">
      <c r="A45" s="89"/>
      <c r="B45" s="97"/>
      <c r="C45" s="135" t="s">
        <v>21</v>
      </c>
      <c r="D45" s="136">
        <v>1</v>
      </c>
      <c r="E45" s="97"/>
      <c r="F45" s="97"/>
      <c r="G45" s="97"/>
      <c r="H45" s="129"/>
      <c r="I45" s="92"/>
      <c r="J45" s="53"/>
      <c r="K45" s="53"/>
      <c r="L45" s="53"/>
      <c r="M45" s="53"/>
      <c r="N45" s="53"/>
      <c r="O45" s="53"/>
      <c r="P45" s="53"/>
      <c r="Q45" s="53"/>
      <c r="R45" s="53"/>
      <c r="S45" s="53"/>
      <c r="T45" s="53"/>
      <c r="U45" s="53"/>
      <c r="V45" s="53"/>
    </row>
    <row r="46" spans="1:22" s="89" customFormat="1" ht="15.75" x14ac:dyDescent="0.25">
      <c r="B46" s="129"/>
      <c r="C46" s="130" t="s">
        <v>23</v>
      </c>
      <c r="D46" s="131">
        <v>0.95</v>
      </c>
      <c r="E46" s="129"/>
      <c r="F46" s="129"/>
      <c r="G46" s="129"/>
      <c r="H46" s="129"/>
      <c r="I46" s="95"/>
      <c r="J46" s="90"/>
      <c r="K46" s="90"/>
      <c r="L46" s="90"/>
      <c r="M46" s="85"/>
      <c r="N46" s="85"/>
      <c r="O46" s="85"/>
      <c r="P46" s="86"/>
      <c r="Q46" s="87"/>
      <c r="R46" s="88"/>
      <c r="S46" s="90"/>
      <c r="T46" s="90"/>
      <c r="U46" s="90"/>
      <c r="V46" s="90"/>
    </row>
    <row r="47" spans="1:22" s="78" customFormat="1" ht="15.75" thickBot="1" x14ac:dyDescent="0.3">
      <c r="A47" s="89"/>
      <c r="B47" s="97"/>
      <c r="C47" s="139" t="s">
        <v>24</v>
      </c>
      <c r="D47" s="140">
        <v>0.9</v>
      </c>
      <c r="E47" s="97"/>
      <c r="F47" s="97"/>
      <c r="G47" s="97"/>
      <c r="H47" s="129"/>
      <c r="I47" s="92"/>
      <c r="J47" s="199"/>
      <c r="K47" s="199"/>
      <c r="L47" s="205"/>
      <c r="M47" s="201"/>
      <c r="N47" s="201"/>
      <c r="O47" s="201"/>
      <c r="P47" s="202"/>
      <c r="Q47" s="203"/>
      <c r="R47" s="204"/>
      <c r="S47" s="205"/>
      <c r="T47" s="199"/>
      <c r="U47" s="199"/>
      <c r="V47" s="199"/>
    </row>
    <row r="48" spans="1:22" ht="10.5" customHeight="1" x14ac:dyDescent="0.25">
      <c r="A48" s="173"/>
      <c r="B48" s="97"/>
      <c r="C48" s="97"/>
      <c r="D48" s="97"/>
      <c r="E48" s="97"/>
      <c r="F48" s="97"/>
      <c r="G48" s="97"/>
      <c r="H48" s="177"/>
      <c r="J48" s="53"/>
      <c r="K48" s="53"/>
      <c r="L48" s="166"/>
      <c r="M48" s="54"/>
      <c r="N48" s="54"/>
      <c r="O48" s="54"/>
      <c r="P48" s="54"/>
      <c r="Q48" s="54"/>
      <c r="R48" s="166"/>
      <c r="S48" s="166"/>
      <c r="T48" s="53"/>
      <c r="U48" s="53"/>
      <c r="V48" s="53"/>
    </row>
    <row r="49" spans="1:22" ht="15" customHeight="1" thickBot="1" x14ac:dyDescent="0.3">
      <c r="B49" s="177"/>
      <c r="C49" s="192" t="s">
        <v>95</v>
      </c>
      <c r="D49" s="177"/>
      <c r="E49" s="109"/>
      <c r="F49" s="177"/>
      <c r="G49" s="177"/>
      <c r="H49" s="97"/>
      <c r="J49" s="53"/>
      <c r="K49" s="53"/>
      <c r="L49" s="166"/>
      <c r="M49" s="54"/>
      <c r="N49" s="54"/>
      <c r="O49" s="54"/>
      <c r="P49" s="54"/>
      <c r="Q49" s="54"/>
      <c r="R49" s="166"/>
      <c r="S49" s="166"/>
      <c r="T49" s="53"/>
      <c r="U49" s="53"/>
      <c r="V49" s="53"/>
    </row>
    <row r="50" spans="1:22" ht="24.75" thickBot="1" x14ac:dyDescent="0.3">
      <c r="A50" s="78"/>
      <c r="B50" s="177"/>
      <c r="C50" s="193" t="s">
        <v>23</v>
      </c>
      <c r="D50" s="134"/>
      <c r="E50" s="82" t="s">
        <v>15</v>
      </c>
      <c r="F50" s="83" t="s">
        <v>4</v>
      </c>
      <c r="G50" s="206">
        <f>VLOOKUP(C50,C43:D47,2,FALSE)</f>
        <v>0.95</v>
      </c>
      <c r="H50" s="198"/>
      <c r="J50" s="53"/>
      <c r="K50" s="53"/>
      <c r="L50" s="166"/>
      <c r="M50" s="54"/>
      <c r="N50" s="54"/>
      <c r="O50" s="54"/>
      <c r="P50" s="54"/>
      <c r="Q50" s="54"/>
      <c r="R50" s="166"/>
      <c r="S50" s="166"/>
      <c r="T50" s="53"/>
      <c r="U50" s="53"/>
      <c r="V50" s="53"/>
    </row>
    <row r="51" spans="1:22" s="89" customFormat="1" ht="15" customHeight="1" x14ac:dyDescent="0.25">
      <c r="A51"/>
      <c r="B51"/>
      <c r="C51"/>
      <c r="D51"/>
      <c r="E51"/>
      <c r="F51"/>
      <c r="G51"/>
      <c r="H51" s="109"/>
      <c r="I51" s="84"/>
      <c r="J51" s="90"/>
      <c r="K51" s="90"/>
      <c r="L51" s="169"/>
      <c r="M51" s="170"/>
      <c r="N51" s="170"/>
      <c r="O51" s="170"/>
      <c r="P51" s="170"/>
      <c r="Q51" s="170"/>
      <c r="R51" s="169"/>
      <c r="S51" s="169"/>
      <c r="T51" s="90"/>
      <c r="U51" s="90"/>
      <c r="V51" s="90"/>
    </row>
    <row r="52" spans="1:22" s="89" customFormat="1" ht="21" x14ac:dyDescent="0.25">
      <c r="A52" s="97"/>
      <c r="B52" s="185" t="s">
        <v>39</v>
      </c>
      <c r="C52" s="185"/>
      <c r="D52" s="115"/>
      <c r="E52" s="177"/>
      <c r="F52" s="177"/>
      <c r="G52" s="177"/>
      <c r="H52" s="97"/>
      <c r="J52" s="90"/>
      <c r="K52" s="90"/>
      <c r="L52" s="169"/>
      <c r="M52" s="170"/>
      <c r="N52" s="170"/>
      <c r="O52" s="170"/>
      <c r="P52" s="170"/>
      <c r="Q52" s="170"/>
      <c r="R52" s="169"/>
      <c r="S52" s="169"/>
      <c r="T52" s="90"/>
      <c r="U52" s="90"/>
      <c r="V52" s="90"/>
    </row>
    <row r="53" spans="1:22" s="89" customFormat="1" ht="27" customHeight="1" x14ac:dyDescent="0.25">
      <c r="A53" s="97"/>
      <c r="B53" s="116"/>
      <c r="C53" s="186" t="s">
        <v>87</v>
      </c>
      <c r="D53" s="186"/>
      <c r="E53" s="177"/>
      <c r="F53" s="177"/>
      <c r="G53" s="177"/>
      <c r="H53" s="109"/>
      <c r="I53" s="95"/>
      <c r="J53" s="90"/>
      <c r="K53" s="90"/>
      <c r="L53" s="169"/>
      <c r="M53" s="169"/>
      <c r="N53" s="169"/>
      <c r="O53" s="169"/>
      <c r="P53" s="169"/>
      <c r="Q53" s="169"/>
      <c r="R53" s="169"/>
      <c r="S53" s="169"/>
      <c r="T53" s="90"/>
      <c r="U53" s="90"/>
      <c r="V53" s="90"/>
    </row>
    <row r="54" spans="1:22" s="89" customFormat="1" ht="10.5" customHeight="1" thickBot="1" x14ac:dyDescent="0.3">
      <c r="A54" s="97"/>
      <c r="B54" s="177"/>
      <c r="C54" s="177"/>
      <c r="D54" s="177"/>
      <c r="E54" s="177"/>
      <c r="F54" s="177"/>
      <c r="G54" s="177"/>
      <c r="H54" s="97"/>
      <c r="I54" s="95"/>
      <c r="J54" s="90"/>
      <c r="K54" s="90"/>
      <c r="L54" s="169"/>
      <c r="M54" s="169"/>
      <c r="N54" s="169"/>
      <c r="O54" s="169"/>
      <c r="P54" s="169"/>
      <c r="Q54" s="169"/>
      <c r="R54" s="169"/>
      <c r="S54" s="169"/>
      <c r="T54" s="90"/>
      <c r="U54" s="90"/>
      <c r="V54" s="90"/>
    </row>
    <row r="55" spans="1:22" s="89" customFormat="1" x14ac:dyDescent="0.25">
      <c r="A55" s="129"/>
      <c r="B55" s="129"/>
      <c r="C55" s="124" t="s">
        <v>100</v>
      </c>
      <c r="D55" s="125">
        <v>1.2</v>
      </c>
      <c r="E55" s="129"/>
      <c r="F55" s="129"/>
      <c r="G55" s="129"/>
      <c r="H55" s="97"/>
      <c r="I55" s="95"/>
      <c r="J55" s="90"/>
      <c r="K55" s="90"/>
      <c r="L55" s="169"/>
      <c r="M55" s="169"/>
      <c r="N55" s="169"/>
      <c r="O55" s="169"/>
      <c r="P55" s="169"/>
      <c r="Q55" s="169"/>
      <c r="R55" s="169"/>
      <c r="S55" s="169"/>
      <c r="T55" s="90"/>
      <c r="U55" s="90"/>
      <c r="V55" s="90"/>
    </row>
    <row r="56" spans="1:22" s="89" customFormat="1" x14ac:dyDescent="0.25">
      <c r="A56" s="129"/>
      <c r="B56" s="129"/>
      <c r="C56" s="130" t="s">
        <v>99</v>
      </c>
      <c r="D56" s="131">
        <v>1</v>
      </c>
      <c r="E56" s="129"/>
      <c r="F56" s="129"/>
      <c r="G56" s="129"/>
      <c r="H56" s="97"/>
      <c r="I56" s="95"/>
      <c r="J56" s="90"/>
      <c r="K56" s="90"/>
      <c r="L56" s="169"/>
      <c r="M56" s="169"/>
      <c r="N56" s="169"/>
      <c r="O56" s="169"/>
      <c r="P56" s="169"/>
      <c r="Q56" s="169"/>
      <c r="R56" s="169"/>
      <c r="S56" s="169"/>
      <c r="T56" s="90"/>
      <c r="U56" s="90"/>
      <c r="V56" s="90"/>
    </row>
    <row r="57" spans="1:22" ht="15.75" x14ac:dyDescent="0.25">
      <c r="A57" s="129"/>
      <c r="B57" s="123"/>
      <c r="C57" s="135" t="s">
        <v>98</v>
      </c>
      <c r="D57" s="136">
        <v>0.8</v>
      </c>
      <c r="E57" s="126"/>
      <c r="F57" s="127"/>
      <c r="G57" s="128"/>
      <c r="H57" s="97"/>
      <c r="I57" s="92"/>
      <c r="J57" s="53"/>
      <c r="K57" s="53"/>
      <c r="L57" s="166"/>
      <c r="M57" s="166"/>
      <c r="N57" s="166"/>
      <c r="O57" s="166"/>
      <c r="P57" s="166"/>
      <c r="Q57" s="166"/>
      <c r="R57" s="166"/>
      <c r="S57" s="166"/>
      <c r="T57" s="53"/>
      <c r="U57" s="53"/>
      <c r="V57" s="53"/>
    </row>
    <row r="58" spans="1:22" s="173" customFormat="1" ht="15.75" x14ac:dyDescent="0.25">
      <c r="A58" s="129"/>
      <c r="B58" s="123"/>
      <c r="C58" s="130" t="s">
        <v>97</v>
      </c>
      <c r="D58" s="131">
        <v>1</v>
      </c>
      <c r="E58" s="126"/>
      <c r="F58" s="127"/>
      <c r="G58" s="128"/>
      <c r="H58" s="97"/>
      <c r="I58" s="92"/>
      <c r="J58" s="53"/>
      <c r="K58" s="53"/>
      <c r="L58" s="53"/>
      <c r="M58" s="53"/>
      <c r="N58" s="53"/>
      <c r="O58" s="53"/>
      <c r="P58" s="53"/>
      <c r="Q58" s="53"/>
      <c r="R58" s="53"/>
      <c r="S58" s="53"/>
      <c r="T58" s="53"/>
      <c r="U58" s="53"/>
      <c r="V58" s="53"/>
    </row>
    <row r="59" spans="1:22" x14ac:dyDescent="0.25">
      <c r="A59" s="129"/>
      <c r="B59" s="137"/>
      <c r="C59" s="135" t="s">
        <v>96</v>
      </c>
      <c r="D59" s="136">
        <v>0.8</v>
      </c>
      <c r="E59" s="138"/>
      <c r="F59" s="141"/>
      <c r="G59" s="141"/>
      <c r="H59" s="177"/>
      <c r="I59" s="92"/>
      <c r="J59" s="53"/>
      <c r="K59" s="53"/>
      <c r="L59" s="166"/>
      <c r="M59" s="166"/>
      <c r="N59" s="166"/>
      <c r="O59" s="166"/>
      <c r="P59" s="166"/>
      <c r="Q59" s="166"/>
      <c r="R59" s="166"/>
      <c r="S59" s="166"/>
      <c r="T59" s="53"/>
      <c r="U59" s="53"/>
      <c r="V59" s="53"/>
    </row>
    <row r="60" spans="1:22" ht="15.75" thickBot="1" x14ac:dyDescent="0.3">
      <c r="A60" s="129"/>
      <c r="B60" s="138"/>
      <c r="C60" s="142" t="s">
        <v>101</v>
      </c>
      <c r="D60" s="143">
        <v>0.6</v>
      </c>
      <c r="E60" s="138"/>
      <c r="F60" s="129"/>
      <c r="G60" s="129"/>
      <c r="H60" s="97"/>
      <c r="J60" s="53"/>
      <c r="K60" s="53"/>
      <c r="L60" s="166"/>
      <c r="M60" s="166"/>
      <c r="N60" s="166"/>
      <c r="O60" s="166"/>
      <c r="P60" s="166"/>
      <c r="Q60" s="166"/>
      <c r="R60" s="166"/>
      <c r="S60" s="166"/>
      <c r="T60" s="53"/>
      <c r="U60" s="53"/>
      <c r="V60" s="53"/>
    </row>
    <row r="61" spans="1:22" s="89" customFormat="1" ht="10.5" customHeight="1" x14ac:dyDescent="0.25">
      <c r="A61" s="177"/>
      <c r="B61" s="109"/>
      <c r="C61" s="177"/>
      <c r="D61" s="177"/>
      <c r="E61" s="109"/>
      <c r="F61" s="177"/>
      <c r="G61" s="177"/>
      <c r="H61" s="177"/>
      <c r="K61" s="85"/>
      <c r="L61" s="209"/>
      <c r="M61" s="85"/>
      <c r="N61" s="86"/>
      <c r="O61" s="87"/>
      <c r="P61" s="88"/>
      <c r="Q61" s="210"/>
      <c r="R61" s="210"/>
      <c r="S61" s="210"/>
    </row>
    <row r="62" spans="1:22" s="89" customFormat="1" ht="16.5" thickBot="1" x14ac:dyDescent="0.3">
      <c r="A62" s="97"/>
      <c r="B62" s="198"/>
      <c r="C62" s="192" t="s">
        <v>95</v>
      </c>
      <c r="D62" s="198"/>
      <c r="E62" s="200"/>
      <c r="F62" s="198"/>
      <c r="G62" s="198"/>
      <c r="H62" s="97"/>
      <c r="K62" s="85"/>
      <c r="L62" s="85"/>
      <c r="M62" s="85"/>
      <c r="N62" s="86"/>
      <c r="O62" s="87"/>
      <c r="P62" s="88"/>
      <c r="Q62" s="210"/>
      <c r="R62" s="210"/>
      <c r="S62" s="210"/>
    </row>
    <row r="63" spans="1:22" ht="24.75" thickBot="1" x14ac:dyDescent="0.3">
      <c r="A63" s="198"/>
      <c r="B63" s="109"/>
      <c r="C63" s="194" t="s">
        <v>96</v>
      </c>
      <c r="D63" s="144"/>
      <c r="E63" s="82" t="s">
        <v>44</v>
      </c>
      <c r="F63" s="83" t="s">
        <v>4</v>
      </c>
      <c r="G63" s="206">
        <f>VLOOKUP(C63,C55:D60,2,FALSE)</f>
        <v>0.8</v>
      </c>
      <c r="H63" s="97"/>
      <c r="I63" s="94"/>
      <c r="K63" s="56"/>
      <c r="L63" s="167"/>
      <c r="M63" s="168"/>
      <c r="N63" s="54"/>
      <c r="O63" s="54"/>
      <c r="P63" s="54"/>
      <c r="Q63" s="50"/>
      <c r="R63" s="50"/>
      <c r="S63" s="50"/>
    </row>
    <row r="64" spans="1:22" ht="15" customHeight="1" x14ac:dyDescent="0.25">
      <c r="A64" s="89"/>
      <c r="B64" s="89"/>
      <c r="C64" s="89"/>
      <c r="D64" s="89"/>
      <c r="E64" s="89"/>
      <c r="F64" s="89"/>
      <c r="G64" s="89"/>
      <c r="H64" s="89"/>
      <c r="I64" s="94"/>
      <c r="K64" s="56"/>
      <c r="L64" s="167"/>
      <c r="M64" s="168"/>
      <c r="N64" s="54"/>
      <c r="O64" s="54"/>
      <c r="P64" s="54"/>
      <c r="Q64" s="50"/>
      <c r="R64" s="50"/>
      <c r="S64" s="50"/>
    </row>
    <row r="65" spans="1:22" ht="21" x14ac:dyDescent="0.25">
      <c r="A65" s="97"/>
      <c r="B65" s="103" t="s">
        <v>52</v>
      </c>
      <c r="C65" s="103"/>
      <c r="D65" s="115"/>
      <c r="E65" s="97"/>
      <c r="F65" s="97"/>
      <c r="G65" s="97"/>
      <c r="H65" s="89"/>
      <c r="I65" s="80"/>
      <c r="K65" s="56"/>
      <c r="L65" s="167"/>
      <c r="M65" s="168"/>
      <c r="N65" s="54"/>
      <c r="O65" s="54"/>
      <c r="P65" s="54"/>
      <c r="Q65" s="50"/>
      <c r="R65" s="50"/>
      <c r="S65" s="50"/>
    </row>
    <row r="66" spans="1:22" s="173" customFormat="1" ht="63.75" x14ac:dyDescent="0.25">
      <c r="A66" s="129"/>
      <c r="B66" s="97"/>
      <c r="C66" s="145" t="s">
        <v>41</v>
      </c>
      <c r="D66" s="97"/>
      <c r="E66" s="97"/>
      <c r="F66" s="97"/>
      <c r="G66" s="97"/>
      <c r="H66"/>
      <c r="I66" s="92"/>
      <c r="J66" s="53"/>
      <c r="K66" s="53"/>
      <c r="L66" s="53"/>
      <c r="M66" s="53"/>
      <c r="N66" s="53"/>
      <c r="O66" s="53"/>
      <c r="P66" s="53"/>
      <c r="Q66" s="53"/>
      <c r="R66" s="53"/>
      <c r="S66" s="53"/>
      <c r="T66" s="53"/>
      <c r="U66" s="53"/>
      <c r="V66" s="53"/>
    </row>
    <row r="67" spans="1:22" ht="10.5" customHeight="1" thickBot="1" x14ac:dyDescent="0.3">
      <c r="A67" s="129"/>
      <c r="B67" s="97"/>
      <c r="C67" s="97"/>
      <c r="D67" s="97"/>
      <c r="E67" s="97"/>
      <c r="F67" s="97"/>
      <c r="G67" s="97"/>
      <c r="J67" s="53"/>
      <c r="K67" s="53"/>
      <c r="L67" s="166"/>
      <c r="M67" s="166"/>
      <c r="N67" s="166"/>
      <c r="O67" s="166"/>
      <c r="P67" s="166"/>
      <c r="Q67" s="166"/>
      <c r="R67" s="166"/>
      <c r="S67" s="166"/>
      <c r="T67" s="53"/>
      <c r="U67" s="53"/>
      <c r="V67" s="53"/>
    </row>
    <row r="68" spans="1:22" s="78" customFormat="1" x14ac:dyDescent="0.25">
      <c r="A68" s="129"/>
      <c r="B68" s="97"/>
      <c r="C68" s="146" t="s">
        <v>43</v>
      </c>
      <c r="D68" s="147">
        <v>1.2</v>
      </c>
      <c r="E68" s="109"/>
      <c r="F68" s="97"/>
      <c r="G68" s="97"/>
      <c r="H68"/>
      <c r="J68" s="199"/>
      <c r="K68" s="199"/>
      <c r="L68" s="199"/>
      <c r="M68" s="199"/>
      <c r="N68" s="199"/>
      <c r="O68" s="199"/>
      <c r="P68" s="199"/>
      <c r="Q68" s="199"/>
      <c r="R68" s="199"/>
      <c r="S68" s="199"/>
      <c r="T68" s="199"/>
      <c r="U68" s="199"/>
      <c r="V68" s="199"/>
    </row>
    <row r="69" spans="1:22" s="89" customFormat="1" ht="16.5" thickBot="1" x14ac:dyDescent="0.3">
      <c r="A69" s="129"/>
      <c r="B69" s="129"/>
      <c r="C69" s="142" t="s">
        <v>42</v>
      </c>
      <c r="D69" s="226">
        <v>1</v>
      </c>
      <c r="E69" s="138"/>
      <c r="F69" s="129"/>
      <c r="G69" s="129"/>
      <c r="K69" s="227"/>
      <c r="L69" s="227"/>
      <c r="M69" s="170"/>
      <c r="N69" s="224"/>
      <c r="O69" s="228"/>
      <c r="P69" s="229"/>
      <c r="Q69" s="230"/>
      <c r="R69" s="231"/>
    </row>
    <row r="70" spans="1:22" ht="10.5" customHeight="1" x14ac:dyDescent="0.25">
      <c r="A70" s="129"/>
      <c r="B70" s="97"/>
      <c r="C70" s="115"/>
      <c r="D70" s="148"/>
      <c r="E70" s="109"/>
      <c r="F70" s="97"/>
      <c r="G70" s="97"/>
      <c r="K70" s="35"/>
      <c r="L70" s="55"/>
      <c r="M70" s="36"/>
      <c r="N70" s="37"/>
      <c r="O70" s="16"/>
      <c r="P70" s="41"/>
      <c r="Q70" s="39"/>
      <c r="R70" s="1"/>
    </row>
    <row r="71" spans="1:22" s="78" customFormat="1" ht="14.25" thickBot="1" x14ac:dyDescent="0.25">
      <c r="A71" s="198"/>
      <c r="B71" s="198"/>
      <c r="C71" s="192" t="s">
        <v>95</v>
      </c>
      <c r="D71" s="198"/>
      <c r="E71" s="200"/>
      <c r="F71" s="198"/>
      <c r="G71" s="198"/>
      <c r="H71" s="198"/>
      <c r="K71" s="201"/>
      <c r="L71" s="201"/>
      <c r="M71" s="201"/>
      <c r="N71" s="202"/>
      <c r="O71" s="203"/>
      <c r="P71" s="204"/>
      <c r="Q71" s="215"/>
      <c r="R71" s="216"/>
    </row>
    <row r="72" spans="1:22" s="173" customFormat="1" ht="24.75" thickBot="1" x14ac:dyDescent="0.3">
      <c r="A72" s="97"/>
      <c r="B72" s="97"/>
      <c r="C72" s="194" t="s">
        <v>42</v>
      </c>
      <c r="D72" s="149"/>
      <c r="E72" s="82" t="s">
        <v>40</v>
      </c>
      <c r="F72" s="83" t="s">
        <v>4</v>
      </c>
      <c r="G72" s="206">
        <f>VLOOKUP(C72,C68:D69,2,FALSE)</f>
        <v>1</v>
      </c>
      <c r="H72" s="97"/>
      <c r="K72" s="44"/>
      <c r="L72" s="36"/>
      <c r="M72" s="36"/>
      <c r="N72" s="37"/>
      <c r="O72" s="16"/>
      <c r="P72" s="41"/>
      <c r="Q72" s="39"/>
      <c r="R72" s="1"/>
    </row>
    <row r="73" spans="1:22" x14ac:dyDescent="0.25">
      <c r="A73" s="97"/>
      <c r="B73" s="97"/>
      <c r="C73" s="97"/>
      <c r="D73" s="97"/>
      <c r="E73" s="97"/>
      <c r="F73" s="97"/>
      <c r="G73" s="97"/>
      <c r="H73" s="97"/>
      <c r="K73" s="56"/>
      <c r="L73" s="167"/>
      <c r="M73" s="168"/>
      <c r="N73" s="54"/>
      <c r="O73" s="54"/>
      <c r="P73" s="54"/>
      <c r="Q73" s="39"/>
      <c r="R73" s="1"/>
    </row>
    <row r="74" spans="1:22" s="173" customFormat="1" x14ac:dyDescent="0.25">
      <c r="A74" s="177"/>
      <c r="B74" s="177"/>
      <c r="C74" s="177"/>
      <c r="D74" s="177"/>
      <c r="E74" s="177"/>
      <c r="F74" s="177"/>
      <c r="G74" s="177"/>
      <c r="H74" s="177"/>
      <c r="K74" s="56"/>
      <c r="L74" s="167"/>
      <c r="M74" s="168"/>
      <c r="N74" s="54"/>
      <c r="O74" s="54"/>
      <c r="P74" s="54"/>
      <c r="Q74" s="39"/>
      <c r="R74" s="1"/>
    </row>
    <row r="75" spans="1:22" s="173" customFormat="1" x14ac:dyDescent="0.25">
      <c r="A75" s="177"/>
      <c r="B75" s="177"/>
      <c r="C75" s="177"/>
      <c r="D75" s="177"/>
      <c r="E75" s="177"/>
      <c r="F75" s="177"/>
      <c r="G75" s="177"/>
      <c r="H75" s="177"/>
      <c r="K75" s="56"/>
      <c r="L75" s="167"/>
      <c r="M75" s="168"/>
      <c r="N75" s="54"/>
      <c r="O75" s="54"/>
      <c r="P75" s="54"/>
      <c r="Q75" s="39"/>
      <c r="R75" s="1"/>
    </row>
    <row r="76" spans="1:22" s="173" customFormat="1" ht="21.75" thickBot="1" x14ac:dyDescent="0.4">
      <c r="A76" s="177"/>
      <c r="B76" s="99" t="s">
        <v>25</v>
      </c>
      <c r="C76" s="100"/>
      <c r="D76" s="100"/>
      <c r="E76" s="100"/>
      <c r="F76" s="100"/>
      <c r="G76" s="100"/>
      <c r="K76" s="56"/>
      <c r="L76" s="167"/>
      <c r="M76" s="168"/>
      <c r="N76" s="54"/>
      <c r="O76" s="54"/>
      <c r="P76" s="54"/>
      <c r="Q76" s="39"/>
      <c r="R76" s="1"/>
    </row>
    <row r="77" spans="1:22" s="173" customFormat="1" ht="10.5" customHeight="1" x14ac:dyDescent="0.35">
      <c r="A77" s="177"/>
      <c r="B77" s="217"/>
      <c r="C77" s="114"/>
      <c r="D77" s="114"/>
      <c r="E77" s="114"/>
      <c r="F77" s="114"/>
      <c r="G77" s="114"/>
      <c r="K77" s="56"/>
      <c r="L77" s="167"/>
      <c r="M77" s="168"/>
      <c r="N77" s="54"/>
      <c r="O77" s="54"/>
      <c r="P77" s="54"/>
      <c r="Q77" s="39"/>
      <c r="R77" s="1"/>
    </row>
    <row r="78" spans="1:22" s="173" customFormat="1" ht="21" x14ac:dyDescent="0.25">
      <c r="A78" s="177"/>
      <c r="B78" s="185" t="s">
        <v>103</v>
      </c>
      <c r="C78" s="177"/>
      <c r="D78" s="177"/>
      <c r="E78" s="177"/>
      <c r="F78" s="177"/>
      <c r="G78" s="177"/>
      <c r="H78" s="177"/>
      <c r="K78" s="56"/>
      <c r="L78" s="167"/>
      <c r="M78" s="168"/>
      <c r="N78" s="54"/>
      <c r="O78" s="54"/>
      <c r="P78" s="54"/>
      <c r="Q78" s="39"/>
      <c r="R78" s="1"/>
    </row>
    <row r="79" spans="1:22" s="78" customFormat="1" ht="51.75" x14ac:dyDescent="0.25">
      <c r="A79" s="97"/>
      <c r="B79" s="97"/>
      <c r="C79" s="150" t="s">
        <v>60</v>
      </c>
      <c r="D79" s="97"/>
      <c r="H79" s="198"/>
      <c r="K79" s="211"/>
      <c r="L79" s="212"/>
      <c r="M79" s="213"/>
      <c r="N79" s="214"/>
      <c r="O79" s="214"/>
      <c r="P79" s="214"/>
      <c r="Q79" s="215"/>
      <c r="R79" s="216"/>
    </row>
    <row r="80" spans="1:22" ht="7.5" customHeight="1" thickBot="1" x14ac:dyDescent="0.3">
      <c r="A80" s="97"/>
      <c r="B80" s="97"/>
      <c r="C80" s="97"/>
      <c r="D80" s="97"/>
      <c r="H80" s="97"/>
      <c r="I80" s="92"/>
      <c r="K80" s="56"/>
      <c r="L80" s="167"/>
      <c r="M80" s="168"/>
      <c r="N80" s="54"/>
      <c r="O80" s="54"/>
      <c r="P80" s="54"/>
      <c r="Q80" s="39"/>
      <c r="R80" s="1"/>
    </row>
    <row r="81" spans="1:18" x14ac:dyDescent="0.25">
      <c r="A81" s="129"/>
      <c r="B81" s="138"/>
      <c r="C81" s="207" t="s">
        <v>81</v>
      </c>
      <c r="D81" s="208">
        <v>0.8</v>
      </c>
      <c r="H81" s="97"/>
      <c r="I81" s="92"/>
      <c r="K81" s="56"/>
      <c r="L81" s="167"/>
      <c r="M81" s="168"/>
      <c r="N81" s="54"/>
      <c r="O81" s="54"/>
      <c r="P81" s="54"/>
      <c r="Q81" s="39"/>
      <c r="R81" s="1"/>
    </row>
    <row r="82" spans="1:18" s="78" customFormat="1" x14ac:dyDescent="0.25">
      <c r="A82" s="129"/>
      <c r="B82" s="138"/>
      <c r="C82" s="135" t="s">
        <v>80</v>
      </c>
      <c r="D82" s="136">
        <v>0.9</v>
      </c>
      <c r="H82" s="198"/>
      <c r="I82" s="92"/>
      <c r="K82" s="211"/>
      <c r="L82" s="212"/>
      <c r="M82" s="213"/>
      <c r="N82" s="214"/>
      <c r="O82" s="214"/>
      <c r="P82" s="214"/>
      <c r="Q82" s="215"/>
      <c r="R82" s="216"/>
    </row>
    <row r="83" spans="1:18" x14ac:dyDescent="0.25">
      <c r="A83" s="97"/>
      <c r="B83" s="109"/>
      <c r="C83" s="152" t="s">
        <v>79</v>
      </c>
      <c r="D83" s="153">
        <v>1</v>
      </c>
      <c r="H83" s="97"/>
      <c r="I83" s="92"/>
      <c r="K83" s="1"/>
      <c r="L83" s="39"/>
      <c r="M83" s="39"/>
      <c r="N83" s="39"/>
      <c r="O83" s="39"/>
      <c r="P83" s="39"/>
      <c r="Q83" s="39"/>
      <c r="R83" s="1"/>
    </row>
    <row r="84" spans="1:18" x14ac:dyDescent="0.25">
      <c r="A84" s="97"/>
      <c r="B84" s="97"/>
      <c r="C84" s="151" t="s">
        <v>78</v>
      </c>
      <c r="D84" s="154" t="s">
        <v>48</v>
      </c>
      <c r="E84" s="97"/>
      <c r="F84" s="97"/>
      <c r="G84" s="97"/>
      <c r="H84" s="97"/>
      <c r="I84" s="92"/>
      <c r="K84" s="1"/>
      <c r="L84" s="39"/>
      <c r="M84" s="39"/>
      <c r="N84" s="39"/>
      <c r="O84" s="39"/>
      <c r="P84" s="39"/>
      <c r="Q84" s="39"/>
      <c r="R84" s="1"/>
    </row>
    <row r="85" spans="1:18" x14ac:dyDescent="0.25">
      <c r="A85" s="97"/>
      <c r="B85" s="97"/>
      <c r="C85" s="152" t="s">
        <v>76</v>
      </c>
      <c r="D85" s="155" t="s">
        <v>49</v>
      </c>
      <c r="E85" s="109"/>
      <c r="F85" s="97"/>
      <c r="G85" s="97"/>
      <c r="H85" s="97"/>
      <c r="I85" s="92"/>
      <c r="L85" s="50"/>
      <c r="M85" s="50"/>
      <c r="N85" s="50"/>
      <c r="O85" s="50"/>
      <c r="P85" s="50"/>
      <c r="Q85" s="50"/>
    </row>
    <row r="86" spans="1:18" ht="15.75" thickBot="1" x14ac:dyDescent="0.3">
      <c r="A86" s="177"/>
      <c r="B86" s="97"/>
      <c r="C86" s="132" t="s">
        <v>77</v>
      </c>
      <c r="D86" s="156">
        <v>1.1000000000000001</v>
      </c>
      <c r="E86" s="97"/>
      <c r="F86" s="97"/>
      <c r="G86" s="97"/>
      <c r="H86" s="97"/>
      <c r="I86" s="92"/>
      <c r="L86" s="50"/>
      <c r="M86" s="50"/>
      <c r="N86" s="50"/>
      <c r="O86" s="50"/>
      <c r="P86" s="50"/>
      <c r="Q86" s="50"/>
    </row>
    <row r="87" spans="1:18" s="173" customFormat="1" ht="10.5" customHeight="1" x14ac:dyDescent="0.25">
      <c r="A87" s="177"/>
      <c r="B87" s="177"/>
      <c r="C87" s="115"/>
      <c r="D87" s="148"/>
      <c r="E87" s="177"/>
      <c r="F87" s="177"/>
      <c r="G87" s="177"/>
      <c r="H87" s="177"/>
      <c r="I87" s="92"/>
      <c r="L87" s="50"/>
      <c r="M87" s="50"/>
      <c r="N87" s="50"/>
      <c r="O87" s="50"/>
      <c r="P87" s="50"/>
      <c r="Q87" s="50"/>
    </row>
    <row r="88" spans="1:18" s="78" customFormat="1" ht="13.5" thickBot="1" x14ac:dyDescent="0.25">
      <c r="A88" s="198"/>
      <c r="B88" s="198"/>
      <c r="C88" s="192" t="s">
        <v>104</v>
      </c>
      <c r="H88" s="198"/>
      <c r="I88" s="176"/>
    </row>
    <row r="89" spans="1:18" ht="24.75" customHeight="1" thickBot="1" x14ac:dyDescent="0.3">
      <c r="A89" s="97"/>
      <c r="B89" s="97"/>
      <c r="C89" s="193" t="s">
        <v>77</v>
      </c>
      <c r="H89" s="97"/>
      <c r="I89" s="79"/>
    </row>
    <row r="90" spans="1:18" x14ac:dyDescent="0.25">
      <c r="A90" s="97"/>
      <c r="B90" s="97"/>
      <c r="E90" s="109"/>
      <c r="F90" s="97"/>
      <c r="G90" s="97"/>
      <c r="H90" s="97"/>
      <c r="I90" s="79"/>
    </row>
    <row r="91" spans="1:18" s="78" customFormat="1" ht="13.5" thickBot="1" x14ac:dyDescent="0.25">
      <c r="A91" s="198"/>
      <c r="B91" s="198"/>
      <c r="C91" s="195" t="s">
        <v>105</v>
      </c>
      <c r="E91" s="198"/>
      <c r="F91" s="198"/>
      <c r="G91" s="198"/>
      <c r="H91" s="198"/>
      <c r="I91" s="176"/>
    </row>
    <row r="92" spans="1:18" ht="24.75" thickBot="1" x14ac:dyDescent="0.3">
      <c r="A92" s="97"/>
      <c r="B92" s="97"/>
      <c r="C92" s="196">
        <v>100000</v>
      </c>
      <c r="E92" s="180" t="s">
        <v>45</v>
      </c>
      <c r="F92" s="181" t="s">
        <v>4</v>
      </c>
      <c r="G92" s="206">
        <f>IF(C93="AADT VALUE NOT WITHIN SELECTED RANGE","ERROR",(IF(C89=C81,D81,IF(C89=C82,D82,IF(C89=C83,D83,IF(C92&lt;10000,0.00003*C92+0.6,IF(C92&lt;100000,0.000002*C92+0.9,D86)))))))</f>
        <v>1.1000000000000001</v>
      </c>
      <c r="H92" s="97"/>
      <c r="I92" s="79"/>
    </row>
    <row r="93" spans="1:18" s="173" customFormat="1" ht="21.75" thickBot="1" x14ac:dyDescent="0.3">
      <c r="A93" s="177"/>
      <c r="B93" s="177"/>
      <c r="C93" s="197" t="str">
        <f>IF(C89=C84,IF(AND(C92&gt;0,C92&lt;=10000),"","AADT VALUE NOT WITHIN SELECTED RANGE"),IF(C89=C85,IF(AND(C92&gt;=10000,C92&lt;=100000),"","AADT VALUE NOT WITHIN SELECTED RANGE"),IF(C89=C86,IF(C92&gt;=100000,"","AADT VALUE NOT WITHIN SELECTED RANGE"),"")))</f>
        <v/>
      </c>
      <c r="D93" s="179"/>
      <c r="E93" s="175"/>
      <c r="F93" s="174"/>
      <c r="G93" s="178"/>
      <c r="H93" s="177"/>
      <c r="I93" s="176"/>
    </row>
    <row r="94" spans="1:18" s="173" customFormat="1" ht="21.75" customHeight="1" thickBot="1" x14ac:dyDescent="0.3">
      <c r="A94" s="177"/>
      <c r="B94" s="171" t="s">
        <v>88</v>
      </c>
      <c r="C94" s="171"/>
      <c r="D94" s="175"/>
      <c r="E94" s="172" t="s">
        <v>35</v>
      </c>
      <c r="F94" s="182" t="s">
        <v>4</v>
      </c>
      <c r="G94" s="218">
        <f>G23*G50*G63*G72*G92</f>
        <v>0.79420000000000002</v>
      </c>
      <c r="H94" s="177"/>
    </row>
    <row r="95" spans="1:18" s="173" customFormat="1" ht="10.5" customHeight="1" thickBot="1" x14ac:dyDescent="0.3">
      <c r="A95" s="177"/>
      <c r="B95" s="177"/>
      <c r="C95" s="171"/>
      <c r="D95" s="175"/>
      <c r="E95" s="219"/>
      <c r="F95" s="220"/>
      <c r="G95" s="183"/>
      <c r="H95" s="177"/>
    </row>
    <row r="96" spans="1:18" ht="21.75" customHeight="1" thickBot="1" x14ac:dyDescent="0.3">
      <c r="A96" s="97"/>
      <c r="B96" s="171" t="s">
        <v>89</v>
      </c>
      <c r="C96" s="103"/>
      <c r="D96" s="59"/>
      <c r="E96" s="1"/>
      <c r="F96" s="221"/>
      <c r="G96" s="222">
        <f>G8*G23*G50*G63*G72*G92</f>
        <v>0.15884000000000001</v>
      </c>
      <c r="H96" s="97"/>
    </row>
    <row r="97" spans="1:9" s="173" customFormat="1" ht="10.5" customHeight="1" thickBot="1" x14ac:dyDescent="0.3">
      <c r="A97" s="177"/>
      <c r="B97" s="185"/>
      <c r="C97" s="185"/>
      <c r="D97" s="175"/>
      <c r="E97" s="1"/>
      <c r="F97" s="221"/>
      <c r="G97" s="235"/>
      <c r="H97" s="177"/>
    </row>
    <row r="98" spans="1:9" ht="21.75" thickBot="1" x14ac:dyDescent="0.3">
      <c r="A98" s="97"/>
      <c r="B98" s="171" t="s">
        <v>90</v>
      </c>
      <c r="C98" s="103"/>
      <c r="D98" s="59"/>
      <c r="F98" s="190"/>
      <c r="G98" s="191">
        <f>IF(G102=1,IF(G5*G96&gt;700000,700000,G5*G96),IF(G102&gt;1,IF(G5*G96&lt;350000,350000,G5*G96),G5*G96))</f>
        <v>412984</v>
      </c>
      <c r="H98" s="97"/>
    </row>
    <row r="99" spans="1:9" s="238" customFormat="1" ht="15" customHeight="1" x14ac:dyDescent="0.25">
      <c r="A99" s="236"/>
      <c r="B99" s="237"/>
      <c r="C99" s="237"/>
      <c r="D99" s="111"/>
      <c r="F99" s="239"/>
      <c r="G99" s="240"/>
      <c r="H99" s="236"/>
    </row>
    <row r="100" spans="1:9" s="173" customFormat="1" ht="22.5" customHeight="1" thickBot="1" x14ac:dyDescent="0.4">
      <c r="A100" s="177"/>
      <c r="B100" s="99" t="s">
        <v>47</v>
      </c>
      <c r="C100" s="100"/>
      <c r="D100" s="100"/>
      <c r="E100" s="100"/>
      <c r="F100" s="100"/>
      <c r="G100" s="100"/>
      <c r="H100" s="177"/>
    </row>
    <row r="101" spans="1:9" s="173" customFormat="1" ht="10.5" customHeight="1" x14ac:dyDescent="0.35">
      <c r="A101" s="177"/>
      <c r="B101" s="217"/>
      <c r="C101" s="114"/>
      <c r="D101" s="114"/>
      <c r="E101" s="114"/>
      <c r="F101" s="114"/>
      <c r="G101" s="114"/>
      <c r="H101" s="177"/>
    </row>
    <row r="102" spans="1:9" s="173" customFormat="1" ht="21" x14ac:dyDescent="0.25">
      <c r="A102" s="177"/>
      <c r="B102" s="246" t="s">
        <v>47</v>
      </c>
      <c r="C102" s="246"/>
      <c r="D102" s="114"/>
      <c r="E102"/>
      <c r="F102"/>
      <c r="G102" s="188">
        <v>1</v>
      </c>
      <c r="H102" s="177"/>
    </row>
    <row r="103" spans="1:9" s="173" customFormat="1" ht="10.5" customHeight="1" x14ac:dyDescent="0.25">
      <c r="A103" s="177"/>
      <c r="B103" s="185"/>
      <c r="C103" s="185"/>
      <c r="D103" s="114"/>
      <c r="E103" s="175"/>
      <c r="F103" s="174"/>
      <c r="G103" s="223"/>
      <c r="H103" s="177"/>
    </row>
    <row r="104" spans="1:9" ht="21.75" customHeight="1" thickBot="1" x14ac:dyDescent="0.4">
      <c r="A104" s="97"/>
      <c r="B104" s="99" t="s">
        <v>0</v>
      </c>
      <c r="C104" s="100"/>
      <c r="D104" s="100"/>
      <c r="E104" s="100"/>
      <c r="F104" s="100"/>
      <c r="G104" s="100"/>
      <c r="H104" s="97"/>
    </row>
    <row r="105" spans="1:9" ht="10.5" customHeight="1" x14ac:dyDescent="0.25">
      <c r="A105" s="97"/>
      <c r="B105" s="97"/>
      <c r="C105" s="97"/>
      <c r="D105" s="97"/>
      <c r="E105" s="97"/>
      <c r="F105" s="97"/>
      <c r="G105" s="97"/>
      <c r="H105" s="97"/>
    </row>
    <row r="106" spans="1:9" ht="21" x14ac:dyDescent="0.25">
      <c r="A106" s="97"/>
      <c r="B106" s="107" t="s">
        <v>0</v>
      </c>
      <c r="C106" s="108"/>
      <c r="D106" s="108"/>
      <c r="E106" s="42" t="s">
        <v>3</v>
      </c>
      <c r="F106" s="43" t="s">
        <v>4</v>
      </c>
      <c r="G106" s="232">
        <v>0.2</v>
      </c>
      <c r="H106" s="97"/>
      <c r="I106" s="58"/>
    </row>
    <row r="107" spans="1:9" ht="38.25" x14ac:dyDescent="0.25">
      <c r="A107" s="97"/>
      <c r="B107" s="110"/>
      <c r="C107" s="105" t="s">
        <v>33</v>
      </c>
      <c r="D107" s="110"/>
      <c r="E107" s="111"/>
      <c r="F107" s="112"/>
      <c r="G107" s="113"/>
      <c r="H107" s="97"/>
      <c r="I107" s="79"/>
    </row>
    <row r="108" spans="1:9" ht="10.5" customHeight="1" x14ac:dyDescent="0.25">
      <c r="A108" s="97"/>
      <c r="B108" s="97"/>
      <c r="C108" s="97"/>
      <c r="D108" s="97"/>
      <c r="E108" s="97"/>
      <c r="F108" s="97"/>
      <c r="G108" s="97"/>
      <c r="H108" s="97"/>
    </row>
    <row r="109" spans="1:9" ht="21.75" thickBot="1" x14ac:dyDescent="0.4">
      <c r="A109" s="97"/>
      <c r="B109" s="99" t="s">
        <v>28</v>
      </c>
      <c r="C109" s="100"/>
      <c r="D109" s="100"/>
      <c r="E109" s="100"/>
      <c r="F109" s="100"/>
      <c r="G109" s="100"/>
      <c r="H109" s="97"/>
    </row>
    <row r="110" spans="1:9" ht="10.5" customHeight="1" thickBot="1" x14ac:dyDescent="0.3">
      <c r="A110" s="97"/>
      <c r="B110" s="97"/>
      <c r="C110" s="97"/>
      <c r="D110" s="97"/>
      <c r="E110" s="97"/>
      <c r="F110" s="97"/>
      <c r="G110" s="97"/>
      <c r="H110" s="97"/>
    </row>
    <row r="111" spans="1:9" ht="15.75" customHeight="1" thickTop="1" x14ac:dyDescent="0.25">
      <c r="A111" s="97"/>
      <c r="B111" s="157"/>
      <c r="C111" s="158"/>
      <c r="D111" s="253" t="s">
        <v>4</v>
      </c>
      <c r="E111" s="247">
        <f>(1+G106)*G98</f>
        <v>495580.8</v>
      </c>
      <c r="F111" s="247"/>
      <c r="G111" s="248"/>
      <c r="H111" s="97"/>
    </row>
    <row r="112" spans="1:9" ht="21.75" customHeight="1" x14ac:dyDescent="0.25">
      <c r="A112" s="97"/>
      <c r="B112" s="159"/>
      <c r="C112" s="114"/>
      <c r="D112" s="254"/>
      <c r="E112" s="249"/>
      <c r="F112" s="249"/>
      <c r="G112" s="250"/>
      <c r="H112" s="97"/>
    </row>
    <row r="113" spans="1:8" ht="21.75" customHeight="1" x14ac:dyDescent="0.25">
      <c r="A113" s="97"/>
      <c r="B113" s="159"/>
      <c r="C113" s="114"/>
      <c r="D113" s="254"/>
      <c r="E113" s="249"/>
      <c r="F113" s="249"/>
      <c r="G113" s="250"/>
      <c r="H113" s="97"/>
    </row>
    <row r="114" spans="1:8" ht="15.75" customHeight="1" thickBot="1" x14ac:dyDescent="0.3">
      <c r="A114" s="97"/>
      <c r="B114" s="160"/>
      <c r="C114" s="161"/>
      <c r="D114" s="255"/>
      <c r="E114" s="251"/>
      <c r="F114" s="251"/>
      <c r="G114" s="252"/>
      <c r="H114" s="97"/>
    </row>
    <row r="115" spans="1:8" ht="15.75" thickTop="1" x14ac:dyDescent="0.25">
      <c r="A115" s="97"/>
      <c r="B115" s="97"/>
      <c r="C115" s="97"/>
      <c r="D115" s="97"/>
      <c r="E115" s="97"/>
      <c r="F115" s="97"/>
      <c r="G115" s="97"/>
      <c r="H115" s="97"/>
    </row>
    <row r="116" spans="1:8" x14ac:dyDescent="0.25">
      <c r="A116" s="97"/>
      <c r="B116" s="97"/>
      <c r="C116" s="97"/>
      <c r="D116" s="97"/>
      <c r="E116" s="97"/>
      <c r="F116" s="97"/>
      <c r="G116" s="97"/>
      <c r="H116" s="97"/>
    </row>
    <row r="117" spans="1:8" x14ac:dyDescent="0.25">
      <c r="A117" s="97"/>
      <c r="B117" s="97"/>
      <c r="C117" s="97"/>
      <c r="D117" s="97"/>
      <c r="E117" s="97"/>
      <c r="F117" s="97"/>
      <c r="G117" s="97"/>
      <c r="H117" s="97"/>
    </row>
  </sheetData>
  <sheetProtection password="C6B0" sheet="1" objects="1" scenarios="1" selectLockedCells="1"/>
  <mergeCells count="5">
    <mergeCell ref="B1:H1"/>
    <mergeCell ref="B5:C5"/>
    <mergeCell ref="B102:C102"/>
    <mergeCell ref="E111:G114"/>
    <mergeCell ref="D111:D114"/>
  </mergeCells>
  <conditionalFormatting sqref="G92">
    <cfRule type="expression" dxfId="7" priority="17">
      <formula>$C$93="AADT VALUE NOT WITHIN SELECTED RANGE"</formula>
    </cfRule>
  </conditionalFormatting>
  <conditionalFormatting sqref="E92:F92">
    <cfRule type="expression" dxfId="6" priority="16">
      <formula>$C$93="AADT VALUE NOT WITHIN SELECTED RANGE"</formula>
    </cfRule>
  </conditionalFormatting>
  <conditionalFormatting sqref="C91 C22 C49 C62 C71 C88">
    <cfRule type="expression" dxfId="5" priority="102">
      <formula>$C$89=$C$83</formula>
    </cfRule>
    <cfRule type="expression" dxfId="4" priority="103">
      <formula>$C$89=$C$82</formula>
    </cfRule>
    <cfRule type="expression" dxfId="3" priority="104">
      <formula>$C$89=$C$81</formula>
    </cfRule>
  </conditionalFormatting>
  <conditionalFormatting sqref="C92:C93">
    <cfRule type="expression" dxfId="2" priority="120">
      <formula>$C$89=$C$83</formula>
    </cfRule>
    <cfRule type="expression" dxfId="1" priority="121">
      <formula>$C$89=$C$82</formula>
    </cfRule>
    <cfRule type="expression" dxfId="0" priority="122">
      <formula>$C$89=$C$81</formula>
    </cfRule>
  </conditionalFormatting>
  <dataValidations count="8">
    <dataValidation type="list" allowBlank="1" showInputMessage="1" showErrorMessage="1" sqref="C72">
      <formula1>$C$68:$C$69</formula1>
    </dataValidation>
    <dataValidation type="list" allowBlank="1" showInputMessage="1" showErrorMessage="1" sqref="C63">
      <formula1>$C$55:$C$60</formula1>
    </dataValidation>
    <dataValidation type="whole" operator="greaterThanOrEqual" allowBlank="1" showInputMessage="1" showErrorMessage="1" sqref="G102:G103">
      <formula1>1</formula1>
    </dataValidation>
    <dataValidation type="list" allowBlank="1" showInputMessage="1" showErrorMessage="1" sqref="C23">
      <formula1>$C$18:$C$20</formula1>
    </dataValidation>
    <dataValidation type="list" allowBlank="1" showInputMessage="1" showErrorMessage="1" sqref="P69">
      <formula1>$M$73:$M$81</formula1>
    </dataValidation>
    <dataValidation type="list" allowBlank="1" showInputMessage="1" showErrorMessage="1" sqref="R36">
      <formula1>#REF!</formula1>
    </dataValidation>
    <dataValidation type="list" allowBlank="1" showInputMessage="1" showErrorMessage="1" sqref="C50">
      <formula1>$C$43:$C$47</formula1>
    </dataValidation>
    <dataValidation type="list" allowBlank="1" showInputMessage="1" showErrorMessage="1" sqref="C89">
      <formula1>$C$81:$C$86</formula1>
    </dataValidation>
  </dataValidations>
  <pageMargins left="0.25" right="0.25" top="0.75" bottom="0.75" header="0.3" footer="0.3"/>
  <pageSetup orientation="portrait" useFirstPageNumber="1" r:id="rId1"/>
  <headerFooter>
    <oddHeader>&amp;L&amp;"-,Bold"&amp;9Project:  XXXXXXXXXXX
Number:  ######
&amp;"-,Regular"
&amp;C&amp;"-,Bold"&amp;9Name&amp;"-,Regular"
&amp;"-,Bold"XX/XX/20XX&amp;R&amp;"-,Bold"&amp;9Agency Name or Logo</oddHeader>
    <oddFooter>&amp;L&amp;"-,Italic"Slide-In Bridge Construction
 Cost Estimation Tool&amp;C&amp;P&amp;R&amp;G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47E756"/>
  </sheetPr>
  <dimension ref="A1:J29"/>
  <sheetViews>
    <sheetView showGridLines="0" view="pageBreakPreview" zoomScaleNormal="100" zoomScaleSheetLayoutView="100" workbookViewId="0">
      <selection activeCell="G5" sqref="G5"/>
    </sheetView>
  </sheetViews>
  <sheetFormatPr defaultRowHeight="15" x14ac:dyDescent="0.25"/>
  <cols>
    <col min="1" max="1" width="2.140625" customWidth="1"/>
    <col min="2" max="2" width="3.85546875" customWidth="1"/>
    <col min="3" max="3" width="55.42578125" customWidth="1"/>
    <col min="4" max="4" width="7.28515625" customWidth="1"/>
    <col min="5" max="5" width="3.85546875" bestFit="1" customWidth="1"/>
    <col min="6" max="6" width="4.85546875" customWidth="1"/>
    <col min="7" max="7" width="22.140625" customWidth="1"/>
    <col min="8" max="8" width="2.140625" customWidth="1"/>
    <col min="9" max="9" width="68.85546875" customWidth="1"/>
  </cols>
  <sheetData>
    <row r="1" spans="1:10" ht="37.5" x14ac:dyDescent="0.25">
      <c r="A1" s="97"/>
      <c r="B1" s="245" t="s">
        <v>29</v>
      </c>
      <c r="C1" s="245"/>
      <c r="D1" s="245"/>
      <c r="E1" s="245"/>
      <c r="F1" s="245"/>
      <c r="G1" s="245"/>
      <c r="H1" s="245"/>
    </row>
    <row r="2" spans="1:10" ht="17.25" customHeight="1" x14ac:dyDescent="0.25">
      <c r="A2" s="97"/>
      <c r="B2" s="163" t="s">
        <v>69</v>
      </c>
      <c r="C2" s="98"/>
      <c r="D2" s="98"/>
      <c r="E2" s="98"/>
      <c r="F2" s="98"/>
      <c r="G2" s="98"/>
      <c r="H2" s="98"/>
    </row>
    <row r="3" spans="1:10" ht="21.75" thickBot="1" x14ac:dyDescent="0.4">
      <c r="A3" s="97"/>
      <c r="B3" s="99" t="s">
        <v>67</v>
      </c>
      <c r="C3" s="100"/>
      <c r="D3" s="100"/>
      <c r="E3" s="100"/>
      <c r="F3" s="100"/>
      <c r="G3" s="100"/>
      <c r="H3" s="101"/>
      <c r="I3" s="91"/>
      <c r="J3" s="47"/>
    </row>
    <row r="4" spans="1:10" ht="15" customHeight="1" x14ac:dyDescent="0.25">
      <c r="A4" s="97"/>
      <c r="B4" s="107"/>
      <c r="C4" s="108"/>
      <c r="D4" s="108"/>
      <c r="E4" s="59"/>
      <c r="F4" s="40"/>
      <c r="G4" s="106"/>
      <c r="H4" s="97"/>
    </row>
    <row r="5" spans="1:10" ht="21" x14ac:dyDescent="0.25">
      <c r="A5" s="97"/>
      <c r="B5" s="246" t="s">
        <v>63</v>
      </c>
      <c r="C5" s="246"/>
      <c r="D5" s="103"/>
      <c r="E5" s="164" t="s">
        <v>8</v>
      </c>
      <c r="F5" s="165" t="s">
        <v>4</v>
      </c>
      <c r="G5" s="233">
        <v>-103000</v>
      </c>
      <c r="H5" s="97"/>
      <c r="I5" s="57"/>
    </row>
    <row r="6" spans="1:10" ht="63.75" x14ac:dyDescent="0.25">
      <c r="A6" s="97"/>
      <c r="B6" s="104"/>
      <c r="C6" s="105" t="s">
        <v>34</v>
      </c>
      <c r="D6" s="104"/>
      <c r="E6" s="59"/>
      <c r="F6" s="40"/>
      <c r="G6" s="106"/>
      <c r="H6" s="97"/>
      <c r="I6" s="77"/>
    </row>
    <row r="7" spans="1:10" x14ac:dyDescent="0.25">
      <c r="A7" s="97"/>
      <c r="B7" s="97"/>
      <c r="C7" s="97"/>
      <c r="D7" s="97"/>
      <c r="E7" s="97"/>
      <c r="F7" s="97"/>
      <c r="G7" s="97"/>
      <c r="H7" s="97"/>
    </row>
    <row r="8" spans="1:10" ht="21" x14ac:dyDescent="0.25">
      <c r="A8" s="97"/>
      <c r="B8" s="107" t="s">
        <v>64</v>
      </c>
      <c r="C8" s="108"/>
      <c r="D8" s="108"/>
      <c r="E8" s="164" t="s">
        <v>9</v>
      </c>
      <c r="F8" s="165" t="s">
        <v>4</v>
      </c>
      <c r="G8" s="233">
        <v>-536000</v>
      </c>
      <c r="H8" s="97"/>
      <c r="I8" s="57"/>
    </row>
    <row r="9" spans="1:10" ht="89.25" x14ac:dyDescent="0.25">
      <c r="A9" s="97"/>
      <c r="B9" s="110"/>
      <c r="C9" s="105" t="s">
        <v>93</v>
      </c>
      <c r="D9" s="110"/>
      <c r="E9" s="111"/>
      <c r="F9" s="112"/>
      <c r="G9" s="113"/>
      <c r="H9" s="97"/>
      <c r="I9" s="77"/>
    </row>
    <row r="10" spans="1:10" ht="15" customHeight="1" thickBot="1" x14ac:dyDescent="0.3">
      <c r="A10" s="97"/>
      <c r="B10" s="110"/>
      <c r="C10" s="97"/>
      <c r="D10" s="97"/>
      <c r="E10" s="97"/>
      <c r="F10" s="97"/>
      <c r="G10" s="97"/>
      <c r="H10" s="97"/>
    </row>
    <row r="11" spans="1:10" ht="21.75" thickBot="1" x14ac:dyDescent="0.3">
      <c r="A11" s="97"/>
      <c r="B11" s="107" t="s">
        <v>36</v>
      </c>
      <c r="C11" s="59"/>
      <c r="D11" s="175"/>
      <c r="E11" s="1"/>
      <c r="F11" s="190"/>
      <c r="G11" s="191">
        <f>G5+G8</f>
        <v>-639000</v>
      </c>
      <c r="H11" s="97"/>
    </row>
    <row r="12" spans="1:10" ht="15" customHeight="1" x14ac:dyDescent="0.25">
      <c r="A12" s="97"/>
      <c r="B12" s="107"/>
      <c r="C12" s="108"/>
      <c r="D12" s="108"/>
      <c r="E12" s="59"/>
      <c r="F12" s="40"/>
      <c r="G12" s="106"/>
      <c r="H12" s="97"/>
    </row>
    <row r="13" spans="1:10" ht="21.75" thickBot="1" x14ac:dyDescent="0.4">
      <c r="A13" s="97"/>
      <c r="B13" s="99" t="s">
        <v>72</v>
      </c>
      <c r="C13" s="100"/>
      <c r="D13" s="100"/>
      <c r="E13" s="100"/>
      <c r="F13" s="100"/>
      <c r="G13" s="100"/>
      <c r="H13" s="97"/>
    </row>
    <row r="14" spans="1:10" ht="15" customHeight="1" x14ac:dyDescent="0.25">
      <c r="A14" s="97"/>
      <c r="B14" s="114"/>
      <c r="C14" s="114"/>
      <c r="D14" s="114"/>
      <c r="E14" s="114"/>
      <c r="F14" s="114"/>
      <c r="G14" s="114"/>
      <c r="H14" s="97"/>
    </row>
    <row r="15" spans="1:10" ht="21" x14ac:dyDescent="0.35">
      <c r="A15" s="97"/>
      <c r="B15" s="107" t="s">
        <v>65</v>
      </c>
      <c r="C15" s="107"/>
      <c r="D15" s="115"/>
      <c r="E15" s="45" t="s">
        <v>10</v>
      </c>
      <c r="F15" s="46" t="s">
        <v>4</v>
      </c>
      <c r="G15" s="234">
        <v>-110000</v>
      </c>
      <c r="H15" s="97"/>
      <c r="I15" s="57"/>
    </row>
    <row r="16" spans="1:10" ht="51" x14ac:dyDescent="0.25">
      <c r="A16" s="97"/>
      <c r="B16" s="116"/>
      <c r="C16" s="105" t="s">
        <v>75</v>
      </c>
      <c r="D16" s="118"/>
      <c r="E16" s="119"/>
      <c r="F16" s="120"/>
      <c r="G16" s="121"/>
      <c r="H16" s="97"/>
      <c r="I16" s="77"/>
    </row>
    <row r="17" spans="1:9" ht="21" x14ac:dyDescent="0.25">
      <c r="A17" s="97"/>
      <c r="B17" s="122"/>
      <c r="C17" s="118"/>
      <c r="D17" s="118"/>
      <c r="E17" s="119"/>
      <c r="F17" s="120"/>
      <c r="G17" s="121"/>
      <c r="H17" s="97"/>
    </row>
    <row r="18" spans="1:9" ht="21" x14ac:dyDescent="0.35">
      <c r="A18" s="97"/>
      <c r="B18" s="246" t="s">
        <v>1</v>
      </c>
      <c r="C18" s="246"/>
      <c r="D18" s="115"/>
      <c r="E18" s="45" t="s">
        <v>11</v>
      </c>
      <c r="F18" s="46" t="s">
        <v>4</v>
      </c>
      <c r="G18" s="234">
        <v>20000</v>
      </c>
      <c r="H18" s="97"/>
      <c r="I18" s="57"/>
    </row>
    <row r="19" spans="1:9" ht="25.5" x14ac:dyDescent="0.25">
      <c r="A19" s="97"/>
      <c r="B19" s="116"/>
      <c r="C19" s="105" t="s">
        <v>68</v>
      </c>
      <c r="D19" s="118"/>
      <c r="E19" s="119"/>
      <c r="F19" s="120"/>
      <c r="G19" s="121"/>
      <c r="H19" s="97"/>
      <c r="I19" s="77"/>
    </row>
    <row r="20" spans="1:9" ht="15.75" thickBot="1" x14ac:dyDescent="0.3">
      <c r="A20" s="97"/>
      <c r="B20" s="97"/>
      <c r="C20" s="97"/>
      <c r="D20" s="97"/>
      <c r="E20" s="97"/>
      <c r="F20" s="97"/>
      <c r="G20" s="97"/>
      <c r="H20" s="97"/>
    </row>
    <row r="21" spans="1:9" ht="21.75" thickBot="1" x14ac:dyDescent="0.3">
      <c r="A21" s="97"/>
      <c r="B21" s="107" t="s">
        <v>37</v>
      </c>
      <c r="C21" s="97"/>
      <c r="D21" s="175"/>
      <c r="E21" s="1"/>
      <c r="F21" s="190"/>
      <c r="G21" s="191">
        <f>G15+G18</f>
        <v>-90000</v>
      </c>
      <c r="H21" s="97"/>
    </row>
    <row r="22" spans="1:9" x14ac:dyDescent="0.25">
      <c r="A22" s="97"/>
      <c r="B22" s="97"/>
      <c r="C22" s="97"/>
      <c r="D22" s="97"/>
      <c r="E22" s="97"/>
      <c r="F22" s="97"/>
      <c r="G22" s="97"/>
      <c r="H22" s="97"/>
    </row>
    <row r="23" spans="1:9" ht="21.75" thickBot="1" x14ac:dyDescent="0.4">
      <c r="A23" s="97"/>
      <c r="B23" s="99" t="s">
        <v>73</v>
      </c>
      <c r="C23" s="100"/>
      <c r="D23" s="100"/>
      <c r="E23" s="100"/>
      <c r="F23" s="100"/>
      <c r="G23" s="100"/>
      <c r="H23" s="97"/>
    </row>
    <row r="24" spans="1:9" ht="15.75" thickBot="1" x14ac:dyDescent="0.3">
      <c r="A24" s="97"/>
      <c r="B24" s="97"/>
      <c r="C24" s="97"/>
      <c r="D24" s="97"/>
      <c r="E24" s="97"/>
      <c r="F24" s="97"/>
      <c r="G24" s="97"/>
      <c r="H24" s="97"/>
    </row>
    <row r="25" spans="1:9" ht="15.75" thickTop="1" x14ac:dyDescent="0.25">
      <c r="A25" s="97"/>
      <c r="B25" s="157"/>
      <c r="C25" s="158"/>
      <c r="D25" s="253" t="s">
        <v>4</v>
      </c>
      <c r="E25" s="247">
        <f>G11+G21</f>
        <v>-729000</v>
      </c>
      <c r="F25" s="253"/>
      <c r="G25" s="256"/>
      <c r="H25" s="97"/>
    </row>
    <row r="26" spans="1:9" ht="21.75" customHeight="1" x14ac:dyDescent="0.25">
      <c r="A26" s="97"/>
      <c r="B26" s="159"/>
      <c r="C26" s="114"/>
      <c r="D26" s="254"/>
      <c r="E26" s="254"/>
      <c r="F26" s="254"/>
      <c r="G26" s="257"/>
      <c r="H26" s="97"/>
    </row>
    <row r="27" spans="1:9" ht="21.75" customHeight="1" x14ac:dyDescent="0.25">
      <c r="A27" s="97"/>
      <c r="B27" s="159"/>
      <c r="C27" s="114"/>
      <c r="D27" s="254"/>
      <c r="E27" s="254"/>
      <c r="F27" s="254"/>
      <c r="G27" s="257"/>
      <c r="H27" s="97"/>
    </row>
    <row r="28" spans="1:9" ht="15.75" thickBot="1" x14ac:dyDescent="0.3">
      <c r="A28" s="97"/>
      <c r="B28" s="160"/>
      <c r="C28" s="161"/>
      <c r="D28" s="255"/>
      <c r="E28" s="255"/>
      <c r="F28" s="255"/>
      <c r="G28" s="258"/>
      <c r="H28" s="97"/>
    </row>
    <row r="29" spans="1:9" ht="15.75" thickTop="1" x14ac:dyDescent="0.25"/>
  </sheetData>
  <sheetProtection password="C6B0" sheet="1" objects="1" scenarios="1" selectLockedCells="1"/>
  <mergeCells count="5">
    <mergeCell ref="D25:D28"/>
    <mergeCell ref="E25:G28"/>
    <mergeCell ref="B1:H1"/>
    <mergeCell ref="B5:C5"/>
    <mergeCell ref="B18:C18"/>
  </mergeCells>
  <pageMargins left="0.25" right="0.25" top="0.75" bottom="0.75" header="0.3" footer="0.3"/>
  <pageSetup orientation="portrait" r:id="rId1"/>
  <headerFooter>
    <oddHeader>&amp;L&amp;"-,Bold"&amp;9Project:  XXXXXXXXXXX
Number:  ######
&amp;C&amp;"-,Bold"&amp;9Name
XX/XX/20XX&amp;R&amp;"-,Bold"&amp;9Agency Name or Logo</oddHeader>
    <oddFooter>&amp;L&amp;"-,Italic"Slide-In Bridge Construction
 Cost Estimation Tool&amp;C&amp;P&amp;R&amp;G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747AFC"/>
  </sheetPr>
  <dimension ref="B1:G37"/>
  <sheetViews>
    <sheetView showGridLines="0" view="pageBreakPreview" zoomScaleNormal="100" zoomScaleSheetLayoutView="100" workbookViewId="0">
      <selection activeCell="E13" sqref="E13"/>
    </sheetView>
  </sheetViews>
  <sheetFormatPr defaultRowHeight="15" x14ac:dyDescent="0.25"/>
  <cols>
    <col min="1" max="1" width="2.140625" customWidth="1"/>
    <col min="2" max="2" width="60.42578125" customWidth="1"/>
    <col min="3" max="3" width="5.85546875" customWidth="1"/>
    <col min="4" max="4" width="3.85546875" bestFit="1" customWidth="1"/>
    <col min="5" max="5" width="4.85546875" customWidth="1"/>
    <col min="6" max="6" width="22.140625" customWidth="1"/>
    <col min="7" max="7" width="2.140625" customWidth="1"/>
  </cols>
  <sheetData>
    <row r="1" spans="2:7" ht="37.5" x14ac:dyDescent="0.25">
      <c r="B1" s="243" t="s">
        <v>5</v>
      </c>
      <c r="C1" s="243"/>
      <c r="D1" s="243"/>
      <c r="E1" s="243"/>
      <c r="F1" s="243"/>
      <c r="G1" s="243"/>
    </row>
    <row r="2" spans="2:7" ht="15" customHeight="1" x14ac:dyDescent="0.25">
      <c r="B2" s="12"/>
      <c r="C2" s="81"/>
      <c r="D2" s="81"/>
      <c r="E2" s="81"/>
      <c r="F2" s="81"/>
      <c r="G2" s="81"/>
    </row>
    <row r="3" spans="2:7" ht="24" customHeight="1" thickBot="1" x14ac:dyDescent="0.4">
      <c r="B3" s="33" t="s">
        <v>13</v>
      </c>
      <c r="C3" s="34"/>
      <c r="D3" s="34"/>
      <c r="E3" s="34"/>
      <c r="F3" s="34"/>
      <c r="G3" s="1"/>
    </row>
    <row r="4" spans="2:7" ht="24" customHeight="1" x14ac:dyDescent="0.25">
      <c r="B4" s="2" t="s">
        <v>70</v>
      </c>
      <c r="C4" s="3"/>
      <c r="D4" s="4" t="s">
        <v>7</v>
      </c>
      <c r="E4" s="5" t="s">
        <v>4</v>
      </c>
      <c r="F4" s="6">
        <f>'Estimated Slide Cost'!G5</f>
        <v>2600000</v>
      </c>
    </row>
    <row r="5" spans="2:7" ht="24" customHeight="1" x14ac:dyDescent="0.25">
      <c r="B5" s="2" t="s">
        <v>62</v>
      </c>
      <c r="C5" s="3"/>
      <c r="D5" s="4" t="s">
        <v>6</v>
      </c>
      <c r="E5" s="5" t="s">
        <v>4</v>
      </c>
      <c r="F5" s="60">
        <f>'Estimated Slide Cost'!G8</f>
        <v>0.2</v>
      </c>
    </row>
    <row r="6" spans="2:7" ht="24" customHeight="1" x14ac:dyDescent="0.25">
      <c r="B6" s="61" t="s">
        <v>18</v>
      </c>
      <c r="C6" s="61"/>
      <c r="D6" s="62" t="s">
        <v>19</v>
      </c>
      <c r="E6" s="63" t="s">
        <v>4</v>
      </c>
      <c r="F6" s="64">
        <f>'Estimated Slide Cost'!G23</f>
        <v>0.95</v>
      </c>
    </row>
    <row r="7" spans="2:7" ht="21" x14ac:dyDescent="0.25">
      <c r="B7" s="61" t="s">
        <v>16</v>
      </c>
      <c r="C7" s="61"/>
      <c r="D7" s="62" t="s">
        <v>17</v>
      </c>
      <c r="E7" s="65" t="s">
        <v>4</v>
      </c>
      <c r="F7" s="64">
        <f>'Estimated Slide Cost'!G50</f>
        <v>0.95</v>
      </c>
    </row>
    <row r="8" spans="2:7" ht="21" x14ac:dyDescent="0.25">
      <c r="B8" s="61" t="s">
        <v>51</v>
      </c>
      <c r="C8" s="61"/>
      <c r="D8" s="62" t="s">
        <v>50</v>
      </c>
      <c r="E8" s="63" t="s">
        <v>4</v>
      </c>
      <c r="F8" s="64">
        <f>'Estimated Slide Cost'!G63</f>
        <v>0.8</v>
      </c>
    </row>
    <row r="9" spans="2:7" ht="21" x14ac:dyDescent="0.25">
      <c r="B9" s="61" t="s">
        <v>53</v>
      </c>
      <c r="C9" s="61"/>
      <c r="D9" s="62" t="s">
        <v>54</v>
      </c>
      <c r="E9" s="63" t="s">
        <v>4</v>
      </c>
      <c r="F9" s="64">
        <f>'Estimated Slide Cost'!G72</f>
        <v>1</v>
      </c>
    </row>
    <row r="10" spans="2:7" ht="21" x14ac:dyDescent="0.25">
      <c r="B10" s="61" t="s">
        <v>61</v>
      </c>
      <c r="C10" s="61"/>
      <c r="D10" s="62" t="s">
        <v>55</v>
      </c>
      <c r="E10" s="63" t="s">
        <v>4</v>
      </c>
      <c r="F10" s="64">
        <f>'Estimated Slide Cost'!G92</f>
        <v>1.1000000000000001</v>
      </c>
    </row>
    <row r="11" spans="2:7" ht="24" x14ac:dyDescent="0.25">
      <c r="B11" s="2" t="s">
        <v>74</v>
      </c>
      <c r="C11" s="3"/>
      <c r="D11" s="4" t="s">
        <v>35</v>
      </c>
      <c r="E11" s="5" t="s">
        <v>4</v>
      </c>
      <c r="F11" s="96">
        <f>F6*F7*F8*F9*F10</f>
        <v>0.79420000000000002</v>
      </c>
    </row>
    <row r="12" spans="2:7" ht="21" x14ac:dyDescent="0.25">
      <c r="B12" s="2" t="s">
        <v>66</v>
      </c>
      <c r="C12" s="3"/>
      <c r="D12" s="4"/>
      <c r="E12" s="5" t="s">
        <v>4</v>
      </c>
      <c r="F12" s="60">
        <f>F5*F11</f>
        <v>0.15884000000000001</v>
      </c>
    </row>
    <row r="13" spans="2:7" ht="24" customHeight="1" x14ac:dyDescent="0.25">
      <c r="B13" s="2" t="s">
        <v>47</v>
      </c>
      <c r="C13" s="3"/>
      <c r="D13" s="42"/>
      <c r="E13" s="5"/>
      <c r="F13" s="241">
        <f>'Estimated Slide Cost'!G102</f>
        <v>1</v>
      </c>
    </row>
    <row r="14" spans="2:7" s="173" customFormat="1" ht="24" customHeight="1" thickBot="1" x14ac:dyDescent="0.3">
      <c r="B14" s="7" t="s">
        <v>0</v>
      </c>
      <c r="C14" s="8"/>
      <c r="D14" s="9" t="s">
        <v>3</v>
      </c>
      <c r="E14" s="10" t="s">
        <v>4</v>
      </c>
      <c r="F14" s="11">
        <f>'Estimated Slide Cost'!G106</f>
        <v>0.2</v>
      </c>
    </row>
    <row r="15" spans="2:7" ht="24" customHeight="1" thickTop="1" x14ac:dyDescent="0.25">
      <c r="B15" s="68" t="s">
        <v>28</v>
      </c>
      <c r="C15" s="69"/>
      <c r="D15" s="70"/>
      <c r="E15" s="71" t="s">
        <v>4</v>
      </c>
      <c r="F15" s="72">
        <f>'Estimated Slide Cost'!E111</f>
        <v>495580.8</v>
      </c>
    </row>
    <row r="16" spans="2:7" ht="15" customHeight="1" x14ac:dyDescent="0.25">
      <c r="B16" s="1"/>
      <c r="C16" s="1"/>
      <c r="D16" s="1"/>
      <c r="E16" s="1"/>
      <c r="F16" s="1"/>
    </row>
    <row r="17" spans="2:6" ht="24" customHeight="1" thickBot="1" x14ac:dyDescent="0.4">
      <c r="B17" s="33" t="s">
        <v>67</v>
      </c>
      <c r="C17" s="34"/>
      <c r="D17" s="34"/>
      <c r="E17" s="34"/>
      <c r="F17" s="34"/>
    </row>
    <row r="18" spans="2:6" ht="24" customHeight="1" x14ac:dyDescent="0.25">
      <c r="B18" s="28" t="s">
        <v>63</v>
      </c>
      <c r="C18" s="29"/>
      <c r="D18" s="30" t="s">
        <v>8</v>
      </c>
      <c r="E18" s="31" t="s">
        <v>4</v>
      </c>
      <c r="F18" s="32">
        <f>'Additional Inputs'!G5</f>
        <v>-103000</v>
      </c>
    </row>
    <row r="19" spans="2:6" ht="24" customHeight="1" x14ac:dyDescent="0.25">
      <c r="B19" s="28" t="s">
        <v>67</v>
      </c>
      <c r="C19" s="29"/>
      <c r="D19" s="30" t="s">
        <v>9</v>
      </c>
      <c r="E19" s="31" t="s">
        <v>4</v>
      </c>
      <c r="F19" s="32">
        <f>'Additional Inputs'!G8</f>
        <v>-536000</v>
      </c>
    </row>
    <row r="20" spans="2:6" ht="15" customHeight="1" x14ac:dyDescent="0.25">
      <c r="B20" s="1"/>
      <c r="C20" s="1"/>
      <c r="D20" s="1"/>
      <c r="E20" s="1"/>
      <c r="F20" s="1"/>
    </row>
    <row r="21" spans="2:6" ht="24" customHeight="1" thickBot="1" x14ac:dyDescent="0.4">
      <c r="B21" s="33" t="s">
        <v>72</v>
      </c>
      <c r="C21" s="34"/>
      <c r="D21" s="34"/>
      <c r="E21" s="34"/>
      <c r="F21" s="34"/>
    </row>
    <row r="22" spans="2:6" ht="24" customHeight="1" x14ac:dyDescent="0.25">
      <c r="B22" s="23" t="s">
        <v>65</v>
      </c>
      <c r="C22" s="24"/>
      <c r="D22" s="25" t="s">
        <v>10</v>
      </c>
      <c r="E22" s="26" t="s">
        <v>4</v>
      </c>
      <c r="F22" s="27">
        <f>'Additional Inputs'!G15</f>
        <v>-110000</v>
      </c>
    </row>
    <row r="23" spans="2:6" ht="24" customHeight="1" x14ac:dyDescent="0.25">
      <c r="B23" s="23" t="s">
        <v>1</v>
      </c>
      <c r="C23" s="24"/>
      <c r="D23" s="26" t="s">
        <v>11</v>
      </c>
      <c r="E23" s="26" t="s">
        <v>4</v>
      </c>
      <c r="F23" s="27">
        <f>'Additional Inputs'!G18</f>
        <v>20000</v>
      </c>
    </row>
    <row r="24" spans="2:6" x14ac:dyDescent="0.25">
      <c r="B24" s="1"/>
      <c r="C24" s="1"/>
      <c r="D24" s="1"/>
      <c r="E24" s="1"/>
      <c r="F24" s="1"/>
    </row>
    <row r="25" spans="2:6" x14ac:dyDescent="0.25">
      <c r="B25" s="1"/>
      <c r="C25" s="1"/>
      <c r="D25" s="1"/>
      <c r="E25" s="1"/>
      <c r="F25" s="1"/>
    </row>
    <row r="32" spans="2:6" ht="15.75" thickBot="1" x14ac:dyDescent="0.3"/>
    <row r="33" spans="2:6" ht="30" customHeight="1" thickTop="1" thickBot="1" x14ac:dyDescent="0.3">
      <c r="B33" s="18" t="s">
        <v>2</v>
      </c>
      <c r="C33" s="19"/>
      <c r="D33" s="20" t="s">
        <v>12</v>
      </c>
      <c r="E33" s="21" t="s">
        <v>4</v>
      </c>
      <c r="F33" s="22">
        <f>(1+F14)*F4*F12+F18+F19+F22+F23</f>
        <v>-233419.19999999995</v>
      </c>
    </row>
    <row r="34" spans="2:6" ht="15.75" thickTop="1" x14ac:dyDescent="0.25"/>
    <row r="37" spans="2:6" ht="36" customHeight="1" x14ac:dyDescent="0.25"/>
  </sheetData>
  <sheetProtection password="C6B0" sheet="1" objects="1" scenarios="1" selectLockedCells="1"/>
  <mergeCells count="1">
    <mergeCell ref="B1:G1"/>
  </mergeCells>
  <pageMargins left="0.25" right="0.25" top="0.75" bottom="0.75" header="0.3" footer="0.3"/>
  <pageSetup orientation="portrait" r:id="rId1"/>
  <headerFooter>
    <oddHeader>&amp;L&amp;"-,Bold"&amp;9Project:  XXXXXXXXXXX
Number:  ######
&amp;"-,Regular"&amp;11
&amp;C&amp;"-,Bold"&amp;9Name
XX/XX/20XX&amp;R&amp;"-,Bold"&amp;9Agency Name or Logo</oddHeader>
    <oddFooter>&amp;L&amp;"-,Italic"Slide-In Bridge Construction
 Cost Estimation Tool&amp;C&amp;P&amp;R&amp;G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Introduction</vt:lpstr>
      <vt:lpstr>Estimated Slide Cost</vt:lpstr>
      <vt:lpstr>Additional Inputs</vt:lpstr>
      <vt:lpstr>Summary</vt:lpstr>
      <vt:lpstr>'Additional Inputs'!Print_Area</vt:lpstr>
      <vt:lpstr>'Estimated Slide Cost'!Print_Area</vt:lpstr>
      <vt:lpstr>Introduction!Print_Area</vt:lpstr>
      <vt:lpstr>Summary!Print_Area</vt:lpstr>
    </vt:vector>
  </TitlesOfParts>
  <Company>Michael Baker 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Zachary.Taylor</dc:creator>
  <cp:lastModifiedBy>AYates</cp:lastModifiedBy>
  <cp:lastPrinted>2015-02-06T20:25:04Z</cp:lastPrinted>
  <dcterms:created xsi:type="dcterms:W3CDTF">2014-11-18T23:01:55Z</dcterms:created>
  <dcterms:modified xsi:type="dcterms:W3CDTF">2015-02-10T15:16:54Z</dcterms:modified>
</cp:coreProperties>
</file>