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8\TABLES\STATE\"/>
    </mc:Choice>
  </mc:AlternateContent>
  <xr:revisionPtr revIDLastSave="0" documentId="13_ncr:1_{7D8FCBDF-7B1C-401F-BE4C-F624253CEED9}" xr6:coauthVersionLast="34" xr6:coauthVersionMax="34" xr10:uidLastSave="{00000000-0000-0000-0000-000000000000}"/>
  <bookViews>
    <workbookView xWindow="90" yWindow="90" windowWidth="9360" windowHeight="4230" xr2:uid="{00000000-000D-0000-FFFF-FFFF00000000}"/>
  </bookViews>
  <sheets>
    <sheet name="A" sheetId="1" r:id="rId1"/>
    <sheet name="B" sheetId="2" r:id="rId2"/>
    <sheet name="C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B!$Q$12</definedName>
    <definedName name="\H">A!$B$86</definedName>
    <definedName name="\P">A!$B$92</definedName>
    <definedName name="EVENPRINT">A!$B$99</definedName>
    <definedName name="EXISTS">B!$R$15:$R$65</definedName>
    <definedName name="MARY">A!$A$1:$L$70</definedName>
    <definedName name="ODD">A!$B$84</definedName>
    <definedName name="ODDPRINT">A!$B$97</definedName>
    <definedName name="PAGENUMBER">A!$B$83</definedName>
    <definedName name="_xlnm.Print_Area" localSheetId="0">A!$A$1:$L$70</definedName>
    <definedName name="_xlnm.Print_Area" localSheetId="1">B!$A$1:$P$68</definedName>
    <definedName name="_xlnm.Print_Area" localSheetId="2">'C'!$A$1:$L$72</definedName>
    <definedName name="SB2L3L_Validation_Index">B!$B$15</definedName>
    <definedName name="SB2L3L_Validation_Section">B!$B$15:$J$65</definedName>
    <definedName name="SB2L3LL1_Validation_Index">'C'!$B$15</definedName>
    <definedName name="SB2L3LL1_Validation_Section">'C'!$B$15:$L$65</definedName>
    <definedName name="STEP2">#REF!</definedName>
    <definedName name="TARG1">B!$B$15:$J$66</definedName>
    <definedName name="TARG2">#REF!</definedName>
  </definedNames>
  <calcPr calcId="179021"/>
</workbook>
</file>

<file path=xl/calcChain.xml><?xml version="1.0" encoding="utf-8"?>
<calcChain xmlns="http://schemas.openxmlformats.org/spreadsheetml/2006/main">
  <c r="J59" i="3" l="1"/>
  <c r="L59" i="3"/>
  <c r="C60" i="1"/>
  <c r="B60" i="1" l="1"/>
  <c r="L60" i="1"/>
  <c r="K60" i="1"/>
  <c r="J60" i="1"/>
  <c r="I60" i="1"/>
  <c r="H60" i="1"/>
  <c r="G60" i="1"/>
  <c r="F60" i="1"/>
  <c r="E60" i="1"/>
  <c r="D60" i="1"/>
  <c r="B59" i="1"/>
  <c r="L59" i="1"/>
  <c r="K59" i="1"/>
  <c r="J59" i="1"/>
  <c r="I59" i="1"/>
  <c r="H59" i="1"/>
  <c r="G59" i="1"/>
  <c r="F59" i="1"/>
  <c r="E59" i="1"/>
  <c r="D59" i="1"/>
  <c r="C59" i="1"/>
  <c r="B61" i="1" l="1"/>
  <c r="L61" i="1"/>
  <c r="K61" i="1"/>
  <c r="J61" i="1"/>
  <c r="I61" i="1"/>
  <c r="H61" i="1"/>
  <c r="G61" i="1"/>
  <c r="F61" i="1"/>
  <c r="E61" i="1"/>
  <c r="D61" i="1"/>
  <c r="C61" i="1"/>
  <c r="B58" i="1"/>
  <c r="L58" i="1"/>
  <c r="K58" i="1"/>
  <c r="J58" i="1"/>
  <c r="I58" i="1"/>
  <c r="H58" i="1"/>
  <c r="G58" i="1"/>
  <c r="F58" i="1"/>
  <c r="E58" i="1"/>
  <c r="D58" i="1"/>
  <c r="C58" i="1"/>
  <c r="B57" i="1" l="1"/>
  <c r="L57" i="1"/>
  <c r="K57" i="1"/>
  <c r="J57" i="1"/>
  <c r="I57" i="1"/>
  <c r="H57" i="1"/>
  <c r="G57" i="1"/>
  <c r="F57" i="1"/>
  <c r="E57" i="1"/>
  <c r="D57" i="1"/>
  <c r="C57" i="1"/>
  <c r="J33" i="3" l="1"/>
  <c r="J23" i="3" l="1"/>
  <c r="I23" i="3"/>
  <c r="L65" i="3" l="1"/>
  <c r="K65" i="3"/>
  <c r="J65" i="3"/>
  <c r="I65" i="3"/>
  <c r="H65" i="3"/>
  <c r="G65" i="3"/>
  <c r="F65" i="3"/>
  <c r="E65" i="3"/>
  <c r="D65" i="3"/>
  <c r="C65" i="3"/>
  <c r="B65" i="3"/>
  <c r="L64" i="3"/>
  <c r="K64" i="3"/>
  <c r="J64" i="3"/>
  <c r="I64" i="3"/>
  <c r="H64" i="3"/>
  <c r="G64" i="3"/>
  <c r="F64" i="3"/>
  <c r="E64" i="3"/>
  <c r="D64" i="3"/>
  <c r="C64" i="3"/>
  <c r="B64" i="3"/>
  <c r="L63" i="3"/>
  <c r="K63" i="3"/>
  <c r="J63" i="3"/>
  <c r="I63" i="3"/>
  <c r="H63" i="3"/>
  <c r="G63" i="3"/>
  <c r="F63" i="3"/>
  <c r="E63" i="3"/>
  <c r="D63" i="3"/>
  <c r="C63" i="3"/>
  <c r="B63" i="3"/>
  <c r="L62" i="3"/>
  <c r="K62" i="3"/>
  <c r="J62" i="3"/>
  <c r="I62" i="3"/>
  <c r="H62" i="3"/>
  <c r="G62" i="3"/>
  <c r="F62" i="3"/>
  <c r="E62" i="3"/>
  <c r="D62" i="3"/>
  <c r="C62" i="3"/>
  <c r="B62" i="3"/>
  <c r="L61" i="3"/>
  <c r="K61" i="3"/>
  <c r="J61" i="3"/>
  <c r="I61" i="3"/>
  <c r="H61" i="3"/>
  <c r="G61" i="3"/>
  <c r="F61" i="3"/>
  <c r="E61" i="3"/>
  <c r="D61" i="3"/>
  <c r="C61" i="3"/>
  <c r="B61" i="3"/>
  <c r="L60" i="3"/>
  <c r="K60" i="3"/>
  <c r="J60" i="3"/>
  <c r="I60" i="3"/>
  <c r="H60" i="3"/>
  <c r="G60" i="3"/>
  <c r="F60" i="3"/>
  <c r="E60" i="3"/>
  <c r="D60" i="3"/>
  <c r="C60" i="3"/>
  <c r="B60" i="3"/>
  <c r="H59" i="3"/>
  <c r="F59" i="3"/>
  <c r="E59" i="3"/>
  <c r="D59" i="3"/>
  <c r="B59" i="3"/>
  <c r="L58" i="3"/>
  <c r="K58" i="3"/>
  <c r="J58" i="3"/>
  <c r="I58" i="3"/>
  <c r="H58" i="3"/>
  <c r="G58" i="3"/>
  <c r="F58" i="3"/>
  <c r="E58" i="3"/>
  <c r="D58" i="3"/>
  <c r="C58" i="3"/>
  <c r="B58" i="3"/>
  <c r="L57" i="3"/>
  <c r="K57" i="3"/>
  <c r="J57" i="3"/>
  <c r="I57" i="3"/>
  <c r="H57" i="3"/>
  <c r="G57" i="3"/>
  <c r="F57" i="3"/>
  <c r="E57" i="3"/>
  <c r="D57" i="3"/>
  <c r="C57" i="3"/>
  <c r="B57" i="3"/>
  <c r="L56" i="3"/>
  <c r="K56" i="3"/>
  <c r="J56" i="3"/>
  <c r="I56" i="3"/>
  <c r="H56" i="3"/>
  <c r="G56" i="3"/>
  <c r="F56" i="3"/>
  <c r="E56" i="3"/>
  <c r="D56" i="3"/>
  <c r="C56" i="3"/>
  <c r="B56" i="3"/>
  <c r="L55" i="3"/>
  <c r="K55" i="3"/>
  <c r="J55" i="3"/>
  <c r="I55" i="3"/>
  <c r="H55" i="3"/>
  <c r="G55" i="3"/>
  <c r="F55" i="3"/>
  <c r="E55" i="3"/>
  <c r="D55" i="3"/>
  <c r="C55" i="3"/>
  <c r="B55" i="3"/>
  <c r="L54" i="3"/>
  <c r="K54" i="3"/>
  <c r="J54" i="3"/>
  <c r="I54" i="3"/>
  <c r="H54" i="3"/>
  <c r="G54" i="3"/>
  <c r="F54" i="3"/>
  <c r="E54" i="3"/>
  <c r="D54" i="3"/>
  <c r="C54" i="3"/>
  <c r="B54" i="3"/>
  <c r="L53" i="3"/>
  <c r="K53" i="3"/>
  <c r="J53" i="3"/>
  <c r="I53" i="3"/>
  <c r="H53" i="3"/>
  <c r="G53" i="3"/>
  <c r="F53" i="3"/>
  <c r="E53" i="3"/>
  <c r="D53" i="3"/>
  <c r="C53" i="3"/>
  <c r="B53" i="3"/>
  <c r="L52" i="3"/>
  <c r="K52" i="3"/>
  <c r="J52" i="3"/>
  <c r="I52" i="3"/>
  <c r="H52" i="3"/>
  <c r="G52" i="3"/>
  <c r="F52" i="3"/>
  <c r="E52" i="3"/>
  <c r="D52" i="3"/>
  <c r="C52" i="3"/>
  <c r="B52" i="3"/>
  <c r="L51" i="3"/>
  <c r="K51" i="3"/>
  <c r="J51" i="3"/>
  <c r="I51" i="3"/>
  <c r="H51" i="3"/>
  <c r="G51" i="3"/>
  <c r="F51" i="3"/>
  <c r="E51" i="3"/>
  <c r="D51" i="3"/>
  <c r="C51" i="3"/>
  <c r="B51" i="3"/>
  <c r="L50" i="3"/>
  <c r="I50" i="3"/>
  <c r="H50" i="3"/>
  <c r="F50" i="3"/>
  <c r="D50" i="3"/>
  <c r="C50" i="3"/>
  <c r="B50" i="3"/>
  <c r="L49" i="3"/>
  <c r="K49" i="3"/>
  <c r="J49" i="3"/>
  <c r="I49" i="3"/>
  <c r="H49" i="3"/>
  <c r="G49" i="3"/>
  <c r="F49" i="3"/>
  <c r="E49" i="3"/>
  <c r="D49" i="3"/>
  <c r="C49" i="3"/>
  <c r="B49" i="3"/>
  <c r="L48" i="3"/>
  <c r="K48" i="3"/>
  <c r="J48" i="3"/>
  <c r="I48" i="3"/>
  <c r="H48" i="3"/>
  <c r="G48" i="3"/>
  <c r="F48" i="3"/>
  <c r="E48" i="3"/>
  <c r="D48" i="3"/>
  <c r="C48" i="3"/>
  <c r="B48" i="3"/>
  <c r="L47" i="3"/>
  <c r="K47" i="3"/>
  <c r="J47" i="3"/>
  <c r="I47" i="3"/>
  <c r="H47" i="3"/>
  <c r="G47" i="3"/>
  <c r="F47" i="3"/>
  <c r="E47" i="3"/>
  <c r="D47" i="3"/>
  <c r="C47" i="3"/>
  <c r="B47" i="3"/>
  <c r="L46" i="3"/>
  <c r="K46" i="3"/>
  <c r="J46" i="3"/>
  <c r="I46" i="3"/>
  <c r="H46" i="3"/>
  <c r="G46" i="3"/>
  <c r="F46" i="3"/>
  <c r="E46" i="3"/>
  <c r="D46" i="3"/>
  <c r="C46" i="3"/>
  <c r="B46" i="3"/>
  <c r="L45" i="3"/>
  <c r="I45" i="3"/>
  <c r="H45" i="3"/>
  <c r="F45" i="3"/>
  <c r="E45" i="3"/>
  <c r="D45" i="3"/>
  <c r="B45" i="3"/>
  <c r="L44" i="3"/>
  <c r="K44" i="3"/>
  <c r="J44" i="3"/>
  <c r="I44" i="3"/>
  <c r="H44" i="3"/>
  <c r="G44" i="3"/>
  <c r="F44" i="3"/>
  <c r="E44" i="3"/>
  <c r="D44" i="3"/>
  <c r="C44" i="3"/>
  <c r="B44" i="3"/>
  <c r="L43" i="3"/>
  <c r="K43" i="3"/>
  <c r="J43" i="3"/>
  <c r="I43" i="3"/>
  <c r="H43" i="3"/>
  <c r="G43" i="3"/>
  <c r="F43" i="3"/>
  <c r="E43" i="3"/>
  <c r="D43" i="3"/>
  <c r="C43" i="3"/>
  <c r="B43" i="3"/>
  <c r="L42" i="3"/>
  <c r="K42" i="3"/>
  <c r="J42" i="3"/>
  <c r="I42" i="3"/>
  <c r="H42" i="3"/>
  <c r="G42" i="3"/>
  <c r="F42" i="3"/>
  <c r="E42" i="3"/>
  <c r="D42" i="3"/>
  <c r="C42" i="3"/>
  <c r="B42" i="3"/>
  <c r="L41" i="3"/>
  <c r="K41" i="3"/>
  <c r="J41" i="3"/>
  <c r="I41" i="3"/>
  <c r="H41" i="3"/>
  <c r="G41" i="3"/>
  <c r="F41" i="3"/>
  <c r="E41" i="3"/>
  <c r="D41" i="3"/>
  <c r="C41" i="3"/>
  <c r="B41" i="3"/>
  <c r="L40" i="3"/>
  <c r="K40" i="3"/>
  <c r="J40" i="3"/>
  <c r="I40" i="3"/>
  <c r="H40" i="3"/>
  <c r="G40" i="3"/>
  <c r="F40" i="3"/>
  <c r="E40" i="3"/>
  <c r="D40" i="3"/>
  <c r="C40" i="3"/>
  <c r="B40" i="3"/>
  <c r="L39" i="3"/>
  <c r="K39" i="3"/>
  <c r="J39" i="3"/>
  <c r="I39" i="3"/>
  <c r="H39" i="3"/>
  <c r="G39" i="3"/>
  <c r="F39" i="3"/>
  <c r="E39" i="3"/>
  <c r="D39" i="3"/>
  <c r="C39" i="3"/>
  <c r="B39" i="3"/>
  <c r="L38" i="3"/>
  <c r="I38" i="3"/>
  <c r="H38" i="3"/>
  <c r="E38" i="3"/>
  <c r="D38" i="3"/>
  <c r="C38" i="3"/>
  <c r="B38" i="3"/>
  <c r="L37" i="3"/>
  <c r="K37" i="3"/>
  <c r="J37" i="3"/>
  <c r="I37" i="3"/>
  <c r="H37" i="3"/>
  <c r="G37" i="3"/>
  <c r="F37" i="3"/>
  <c r="E37" i="3"/>
  <c r="D37" i="3"/>
  <c r="C37" i="3"/>
  <c r="B37" i="3"/>
  <c r="L36" i="3"/>
  <c r="K36" i="3"/>
  <c r="J36" i="3"/>
  <c r="I36" i="3"/>
  <c r="H36" i="3"/>
  <c r="G36" i="3"/>
  <c r="F36" i="3"/>
  <c r="E36" i="3"/>
  <c r="D36" i="3"/>
  <c r="C36" i="3"/>
  <c r="B36" i="3"/>
  <c r="L35" i="3"/>
  <c r="K35" i="3"/>
  <c r="J35" i="3"/>
  <c r="I35" i="3"/>
  <c r="H35" i="3"/>
  <c r="G35" i="3"/>
  <c r="F35" i="3"/>
  <c r="E35" i="3"/>
  <c r="D35" i="3"/>
  <c r="C35" i="3"/>
  <c r="B35" i="3"/>
  <c r="L34" i="3"/>
  <c r="K34" i="3"/>
  <c r="J34" i="3"/>
  <c r="I34" i="3"/>
  <c r="H34" i="3"/>
  <c r="G34" i="3"/>
  <c r="F34" i="3"/>
  <c r="E34" i="3"/>
  <c r="D34" i="3"/>
  <c r="C34" i="3"/>
  <c r="B34" i="3"/>
  <c r="L33" i="3"/>
  <c r="H33" i="3"/>
  <c r="F33" i="3"/>
  <c r="E33" i="3"/>
  <c r="D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H23" i="3"/>
  <c r="F23" i="3"/>
  <c r="E23" i="3"/>
  <c r="D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L18" i="3"/>
  <c r="K18" i="3"/>
  <c r="J18" i="3"/>
  <c r="I18" i="3"/>
  <c r="H18" i="3"/>
  <c r="G18" i="3"/>
  <c r="F18" i="3"/>
  <c r="E18" i="3"/>
  <c r="D18" i="3"/>
  <c r="C18" i="3"/>
  <c r="B18" i="3"/>
  <c r="L17" i="3"/>
  <c r="K17" i="3"/>
  <c r="J17" i="3"/>
  <c r="I17" i="3"/>
  <c r="H17" i="3"/>
  <c r="G17" i="3"/>
  <c r="F17" i="3"/>
  <c r="E17" i="3"/>
  <c r="D17" i="3"/>
  <c r="C17" i="3"/>
  <c r="B17" i="3"/>
  <c r="L16" i="3"/>
  <c r="K16" i="3"/>
  <c r="J16" i="3"/>
  <c r="I16" i="3"/>
  <c r="H16" i="3"/>
  <c r="G16" i="3"/>
  <c r="F16" i="3"/>
  <c r="E16" i="3"/>
  <c r="D16" i="3"/>
  <c r="C16" i="3"/>
  <c r="B16" i="3"/>
  <c r="L15" i="3"/>
  <c r="K15" i="3"/>
  <c r="J15" i="3"/>
  <c r="I15" i="3"/>
  <c r="H15" i="3"/>
  <c r="G15" i="3"/>
  <c r="F15" i="3"/>
  <c r="E15" i="3"/>
  <c r="D15" i="3"/>
  <c r="C15" i="3"/>
  <c r="B15" i="3"/>
  <c r="J65" i="2"/>
  <c r="I65" i="2"/>
  <c r="H65" i="2"/>
  <c r="G65" i="2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J63" i="2"/>
  <c r="I63" i="2"/>
  <c r="H63" i="2"/>
  <c r="G63" i="2"/>
  <c r="F63" i="2"/>
  <c r="E63" i="2"/>
  <c r="D63" i="2"/>
  <c r="C63" i="2"/>
  <c r="B63" i="2"/>
  <c r="J62" i="2"/>
  <c r="K20" i="1" s="1"/>
  <c r="I62" i="2"/>
  <c r="J20" i="1" s="1"/>
  <c r="H62" i="2"/>
  <c r="I20" i="1" s="1"/>
  <c r="G62" i="2"/>
  <c r="H20" i="1" s="1"/>
  <c r="F62" i="2"/>
  <c r="G20" i="1" s="1"/>
  <c r="E62" i="2"/>
  <c r="F20" i="1" s="1"/>
  <c r="D62" i="2"/>
  <c r="E20" i="1" s="1"/>
  <c r="C62" i="2"/>
  <c r="D20" i="1" s="1"/>
  <c r="B62" i="2"/>
  <c r="C20" i="1" s="1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K19" i="1" s="1"/>
  <c r="I59" i="2"/>
  <c r="J19" i="1" s="1"/>
  <c r="H59" i="2"/>
  <c r="I19" i="1" s="1"/>
  <c r="G59" i="2"/>
  <c r="H19" i="1" s="1"/>
  <c r="F59" i="2"/>
  <c r="G19" i="1" s="1"/>
  <c r="E59" i="2"/>
  <c r="F19" i="1" s="1"/>
  <c r="D59" i="2"/>
  <c r="E19" i="1" s="1"/>
  <c r="C59" i="2"/>
  <c r="D19" i="1" s="1"/>
  <c r="B59" i="2"/>
  <c r="C19" i="1" s="1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J50" i="2"/>
  <c r="K18" i="1" s="1"/>
  <c r="I50" i="2"/>
  <c r="J18" i="1" s="1"/>
  <c r="H50" i="2"/>
  <c r="I18" i="1" s="1"/>
  <c r="G50" i="2"/>
  <c r="H18" i="1" s="1"/>
  <c r="F50" i="2"/>
  <c r="G18" i="1" s="1"/>
  <c r="E50" i="2"/>
  <c r="F18" i="1" s="1"/>
  <c r="D50" i="2"/>
  <c r="E18" i="1" s="1"/>
  <c r="C50" i="2"/>
  <c r="D18" i="1" s="1"/>
  <c r="B50" i="2"/>
  <c r="C18" i="1" s="1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K17" i="1" s="1"/>
  <c r="I45" i="2"/>
  <c r="J17" i="1" s="1"/>
  <c r="H45" i="2"/>
  <c r="I17" i="1" s="1"/>
  <c r="G45" i="2"/>
  <c r="H17" i="1" s="1"/>
  <c r="F45" i="2"/>
  <c r="G17" i="1" s="1"/>
  <c r="E45" i="2"/>
  <c r="F17" i="1" s="1"/>
  <c r="D45" i="2"/>
  <c r="E17" i="1" s="1"/>
  <c r="C45" i="2"/>
  <c r="D17" i="1" s="1"/>
  <c r="B45" i="2"/>
  <c r="C17" i="1" s="1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K16" i="1" s="1"/>
  <c r="I38" i="2"/>
  <c r="J16" i="1" s="1"/>
  <c r="H38" i="2"/>
  <c r="I16" i="1" s="1"/>
  <c r="G38" i="2"/>
  <c r="H16" i="1" s="1"/>
  <c r="F38" i="2"/>
  <c r="G16" i="1" s="1"/>
  <c r="E38" i="2"/>
  <c r="F16" i="1" s="1"/>
  <c r="D38" i="2"/>
  <c r="E16" i="1" s="1"/>
  <c r="C38" i="2"/>
  <c r="D16" i="1" s="1"/>
  <c r="B38" i="2"/>
  <c r="C16" i="1" s="1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K12" i="1" s="1"/>
  <c r="I19" i="2"/>
  <c r="J12" i="1" s="1"/>
  <c r="H19" i="2"/>
  <c r="I12" i="1" s="1"/>
  <c r="G19" i="2"/>
  <c r="H12" i="1" s="1"/>
  <c r="F19" i="2"/>
  <c r="G12" i="1" s="1"/>
  <c r="E19" i="2"/>
  <c r="F12" i="1" s="1"/>
  <c r="D19" i="2"/>
  <c r="E12" i="1" s="1"/>
  <c r="C19" i="2"/>
  <c r="D12" i="1" s="1"/>
  <c r="B19" i="2"/>
  <c r="C12" i="1" s="1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F63" i="1" l="1"/>
  <c r="K62" i="1"/>
  <c r="G62" i="1"/>
  <c r="C62" i="1"/>
  <c r="K56" i="1"/>
  <c r="I56" i="1"/>
  <c r="E56" i="1"/>
  <c r="H55" i="1"/>
  <c r="F55" i="1"/>
  <c r="B55" i="1"/>
  <c r="K54" i="1"/>
  <c r="I54" i="1"/>
  <c r="E54" i="1"/>
  <c r="C54" i="1"/>
  <c r="D67" i="3"/>
  <c r="K53" i="1"/>
  <c r="J53" i="1"/>
  <c r="G53" i="1"/>
  <c r="D53" i="1"/>
  <c r="C67" i="3"/>
  <c r="G67" i="3"/>
  <c r="F67" i="3"/>
  <c r="N64" i="2"/>
  <c r="M64" i="2"/>
  <c r="N63" i="2"/>
  <c r="L63" i="2"/>
  <c r="K22" i="1"/>
  <c r="D22" i="1"/>
  <c r="C22" i="1"/>
  <c r="N60" i="2"/>
  <c r="N59" i="2"/>
  <c r="L59" i="2"/>
  <c r="M58" i="2"/>
  <c r="N57" i="2"/>
  <c r="N56" i="2"/>
  <c r="M55" i="2"/>
  <c r="M54" i="2"/>
  <c r="L54" i="2"/>
  <c r="L53" i="2"/>
  <c r="N53" i="2"/>
  <c r="M52" i="2"/>
  <c r="N51" i="2"/>
  <c r="M51" i="2"/>
  <c r="L50" i="2"/>
  <c r="N48" i="2"/>
  <c r="M48" i="2"/>
  <c r="K21" i="1"/>
  <c r="G21" i="1"/>
  <c r="F21" i="1"/>
  <c r="C21" i="1"/>
  <c r="M46" i="2"/>
  <c r="L46" i="2"/>
  <c r="N43" i="2"/>
  <c r="M43" i="2"/>
  <c r="M42" i="2"/>
  <c r="L42" i="2"/>
  <c r="L41" i="2"/>
  <c r="N41" i="2"/>
  <c r="M38" i="2"/>
  <c r="L38" i="2"/>
  <c r="M36" i="2"/>
  <c r="M35" i="2"/>
  <c r="I15" i="1"/>
  <c r="H15" i="1"/>
  <c r="D15" i="1"/>
  <c r="N32" i="2"/>
  <c r="N31" i="2"/>
  <c r="M31" i="2"/>
  <c r="M30" i="2"/>
  <c r="N28" i="2"/>
  <c r="N27" i="2"/>
  <c r="M27" i="2"/>
  <c r="M26" i="2"/>
  <c r="L25" i="2"/>
  <c r="N25" i="2"/>
  <c r="J14" i="1"/>
  <c r="I14" i="1"/>
  <c r="E14" i="1"/>
  <c r="K13" i="1"/>
  <c r="J13" i="1"/>
  <c r="G13" i="1"/>
  <c r="F13" i="1"/>
  <c r="C13" i="1"/>
  <c r="M22" i="2"/>
  <c r="L22" i="2"/>
  <c r="L21" i="2"/>
  <c r="N20" i="2"/>
  <c r="M20" i="2"/>
  <c r="N19" i="2"/>
  <c r="L18" i="2"/>
  <c r="N16" i="2"/>
  <c r="L15" i="2"/>
  <c r="L53" i="1"/>
  <c r="L54" i="1"/>
  <c r="L55" i="1"/>
  <c r="L56" i="1"/>
  <c r="L62" i="1"/>
  <c r="L63" i="1"/>
  <c r="K55" i="1"/>
  <c r="K63" i="1"/>
  <c r="J54" i="1"/>
  <c r="J55" i="1"/>
  <c r="J56" i="1"/>
  <c r="J62" i="1"/>
  <c r="J63" i="1"/>
  <c r="I53" i="1"/>
  <c r="I55" i="1"/>
  <c r="I62" i="1"/>
  <c r="I63" i="1"/>
  <c r="H53" i="1"/>
  <c r="H54" i="1"/>
  <c r="H56" i="1"/>
  <c r="H62" i="1"/>
  <c r="H63" i="1"/>
  <c r="G54" i="1"/>
  <c r="G55" i="1"/>
  <c r="G56" i="1"/>
  <c r="G63" i="1"/>
  <c r="F53" i="1"/>
  <c r="F54" i="1"/>
  <c r="F56" i="1"/>
  <c r="F62" i="1"/>
  <c r="E53" i="1"/>
  <c r="E55" i="1"/>
  <c r="E62" i="1"/>
  <c r="E63" i="1"/>
  <c r="D54" i="1"/>
  <c r="D55" i="1"/>
  <c r="D56" i="1"/>
  <c r="D62" i="1"/>
  <c r="D63" i="1"/>
  <c r="C55" i="1"/>
  <c r="C56" i="1"/>
  <c r="C63" i="1"/>
  <c r="B53" i="1"/>
  <c r="B54" i="1"/>
  <c r="B56" i="1"/>
  <c r="B62" i="1"/>
  <c r="B63" i="1"/>
  <c r="J15" i="1"/>
  <c r="J21" i="1"/>
  <c r="J22" i="1"/>
  <c r="I13" i="1"/>
  <c r="I21" i="1"/>
  <c r="I22" i="1"/>
  <c r="H13" i="1"/>
  <c r="H14" i="1"/>
  <c r="H21" i="1"/>
  <c r="G14" i="1"/>
  <c r="G15" i="1"/>
  <c r="G22" i="1"/>
  <c r="F15" i="1"/>
  <c r="F22" i="1"/>
  <c r="E13" i="1"/>
  <c r="E21" i="1"/>
  <c r="E22" i="1"/>
  <c r="D13" i="1"/>
  <c r="D14" i="1"/>
  <c r="D21" i="1"/>
  <c r="C14" i="1"/>
  <c r="C15" i="1"/>
  <c r="B67" i="2"/>
  <c r="K15" i="1"/>
  <c r="K14" i="1"/>
  <c r="A45" i="1"/>
  <c r="Q64" i="1"/>
  <c r="P64" i="1"/>
  <c r="O64" i="1"/>
  <c r="Q23" i="1"/>
  <c r="P23" i="1"/>
  <c r="O23" i="1"/>
  <c r="A2" i="2"/>
  <c r="M63" i="2"/>
  <c r="M62" i="2"/>
  <c r="L61" i="2"/>
  <c r="L58" i="2"/>
  <c r="L57" i="2"/>
  <c r="N55" i="2"/>
  <c r="N52" i="2"/>
  <c r="M50" i="2"/>
  <c r="M47" i="2"/>
  <c r="L45" i="2"/>
  <c r="N44" i="2"/>
  <c r="N40" i="2"/>
  <c r="N36" i="2"/>
  <c r="M34" i="2"/>
  <c r="L34" i="2"/>
  <c r="L30" i="2"/>
  <c r="L26" i="2"/>
  <c r="N23" i="2"/>
  <c r="M23" i="2"/>
  <c r="M19" i="2"/>
  <c r="M15" i="2"/>
  <c r="A1" i="3"/>
  <c r="O58" i="1" l="1"/>
  <c r="P22" i="1"/>
  <c r="O63" i="1"/>
  <c r="Q19" i="1"/>
  <c r="P61" i="1"/>
  <c r="Q54" i="1"/>
  <c r="D65" i="1"/>
  <c r="D74" i="1" s="1"/>
  <c r="F65" i="1"/>
  <c r="F73" i="3" s="1"/>
  <c r="Q53" i="1"/>
  <c r="E65" i="1"/>
  <c r="P58" i="1"/>
  <c r="O59" i="1"/>
  <c r="Q17" i="1"/>
  <c r="P21" i="1"/>
  <c r="O22" i="1"/>
  <c r="P13" i="1"/>
  <c r="P19" i="1"/>
  <c r="Q13" i="1"/>
  <c r="Q14" i="1"/>
  <c r="D24" i="1"/>
  <c r="L31" i="2"/>
  <c r="O15" i="1"/>
  <c r="I65" i="1"/>
  <c r="J67" i="2"/>
  <c r="I67" i="2"/>
  <c r="C67" i="2"/>
  <c r="M21" i="2"/>
  <c r="N22" i="2"/>
  <c r="M25" i="2"/>
  <c r="N29" i="2"/>
  <c r="N30" i="2"/>
  <c r="N34" i="2"/>
  <c r="M37" i="2"/>
  <c r="O19" i="1"/>
  <c r="L43" i="2"/>
  <c r="L44" i="2"/>
  <c r="N45" i="2"/>
  <c r="N46" i="2"/>
  <c r="Q21" i="1"/>
  <c r="N50" i="2"/>
  <c r="N24" i="2"/>
  <c r="M39" i="2"/>
  <c r="M59" i="2"/>
  <c r="P16" i="1"/>
  <c r="Q12" i="1"/>
  <c r="O61" i="1"/>
  <c r="O56" i="1"/>
  <c r="C53" i="1"/>
  <c r="C65" i="1" s="1"/>
  <c r="P55" i="1"/>
  <c r="P54" i="1"/>
  <c r="Q59" i="1"/>
  <c r="B67" i="3"/>
  <c r="H67" i="3"/>
  <c r="L67" i="3"/>
  <c r="E67" i="3"/>
  <c r="I67" i="3"/>
  <c r="P57" i="1"/>
  <c r="Q57" i="1"/>
  <c r="Q60" i="1"/>
  <c r="Q61" i="1"/>
  <c r="Q62" i="1"/>
  <c r="L62" i="2"/>
  <c r="Q63" i="1"/>
  <c r="O55" i="1"/>
  <c r="L16" i="2"/>
  <c r="M17" i="2"/>
  <c r="H67" i="2"/>
  <c r="L19" i="2"/>
  <c r="L20" i="2"/>
  <c r="O13" i="1"/>
  <c r="N26" i="2"/>
  <c r="L27" i="2"/>
  <c r="L28" i="2"/>
  <c r="M29" i="2"/>
  <c r="L32" i="2"/>
  <c r="L35" i="2"/>
  <c r="Q18" i="1"/>
  <c r="N38" i="2"/>
  <c r="L40" i="2"/>
  <c r="N42" i="2"/>
  <c r="O21" i="1"/>
  <c r="M49" i="2"/>
  <c r="L51" i="2"/>
  <c r="M18" i="2"/>
  <c r="L29" i="2"/>
  <c r="N39" i="2"/>
  <c r="L47" i="2"/>
  <c r="J24" i="1"/>
  <c r="P63" i="1"/>
  <c r="J65" i="1"/>
  <c r="F67" i="2"/>
  <c r="M41" i="2"/>
  <c r="L48" i="2"/>
  <c r="N49" i="2"/>
  <c r="L52" i="2"/>
  <c r="M53" i="2"/>
  <c r="N54" i="2"/>
  <c r="L55" i="2"/>
  <c r="L56" i="2"/>
  <c r="M57" i="2"/>
  <c r="N58" i="2"/>
  <c r="L60" i="2"/>
  <c r="M61" i="2"/>
  <c r="N61" i="2"/>
  <c r="N62" i="2"/>
  <c r="L64" i="2"/>
  <c r="M65" i="2"/>
  <c r="N65" i="2"/>
  <c r="N18" i="2"/>
  <c r="G67" i="2"/>
  <c r="E15" i="1"/>
  <c r="P15" i="1" s="1"/>
  <c r="M33" i="2"/>
  <c r="G24" i="1"/>
  <c r="M16" i="2"/>
  <c r="N21" i="2"/>
  <c r="M32" i="2"/>
  <c r="N35" i="2"/>
  <c r="N37" i="2"/>
  <c r="O54" i="1"/>
  <c r="O16" i="1"/>
  <c r="D67" i="2"/>
  <c r="Q55" i="1"/>
  <c r="P60" i="1"/>
  <c r="P62" i="1"/>
  <c r="F14" i="1"/>
  <c r="L24" i="2"/>
  <c r="L65" i="1"/>
  <c r="Q15" i="1"/>
  <c r="O18" i="1"/>
  <c r="E67" i="2"/>
  <c r="Q16" i="1"/>
  <c r="B65" i="1"/>
  <c r="H65" i="1"/>
  <c r="Q58" i="1"/>
  <c r="K65" i="1"/>
  <c r="K67" i="3"/>
  <c r="O53" i="1"/>
  <c r="G65" i="1"/>
  <c r="K24" i="1"/>
  <c r="L36" i="2"/>
  <c r="P20" i="1"/>
  <c r="M45" i="2"/>
  <c r="L17" i="2"/>
  <c r="M24" i="2"/>
  <c r="L33" i="2"/>
  <c r="M40" i="2"/>
  <c r="L49" i="2"/>
  <c r="M56" i="2"/>
  <c r="L65" i="2"/>
  <c r="J67" i="3"/>
  <c r="N15" i="2"/>
  <c r="N17" i="2"/>
  <c r="L23" i="2"/>
  <c r="M28" i="2"/>
  <c r="N33" i="2"/>
  <c r="L37" i="2"/>
  <c r="L39" i="2"/>
  <c r="M44" i="2"/>
  <c r="N47" i="2"/>
  <c r="M60" i="2"/>
  <c r="P18" i="1"/>
  <c r="H22" i="1"/>
  <c r="O62" i="1"/>
  <c r="O57" i="1"/>
  <c r="O60" i="1"/>
  <c r="P56" i="1"/>
  <c r="Q56" i="1"/>
  <c r="P59" i="1"/>
  <c r="E74" i="1" l="1"/>
  <c r="J73" i="3"/>
  <c r="E73" i="3"/>
  <c r="F74" i="1"/>
  <c r="D73" i="3"/>
  <c r="I74" i="1"/>
  <c r="M67" i="2"/>
  <c r="K73" i="1"/>
  <c r="N67" i="2"/>
  <c r="H73" i="1"/>
  <c r="I73" i="3"/>
  <c r="P53" i="1"/>
  <c r="C73" i="3"/>
  <c r="C74" i="1"/>
  <c r="C24" i="1"/>
  <c r="D73" i="1" s="1"/>
  <c r="E73" i="1"/>
  <c r="G74" i="1"/>
  <c r="G73" i="3"/>
  <c r="P65" i="1"/>
  <c r="P12" i="1"/>
  <c r="O12" i="1"/>
  <c r="F24" i="1"/>
  <c r="L74" i="1"/>
  <c r="L73" i="3"/>
  <c r="H74" i="1"/>
  <c r="H73" i="3"/>
  <c r="B74" i="1"/>
  <c r="O65" i="1"/>
  <c r="B73" i="3"/>
  <c r="P14" i="1"/>
  <c r="O14" i="1"/>
  <c r="Q20" i="1"/>
  <c r="O20" i="1"/>
  <c r="E24" i="1"/>
  <c r="F73" i="1" s="1"/>
  <c r="I24" i="1"/>
  <c r="J74" i="1"/>
  <c r="L67" i="2"/>
  <c r="Q22" i="1"/>
  <c r="H24" i="1"/>
  <c r="I73" i="1" s="1"/>
  <c r="P17" i="1"/>
  <c r="O17" i="1"/>
  <c r="K73" i="3"/>
  <c r="Q65" i="1"/>
  <c r="K74" i="1"/>
  <c r="O24" i="1" l="1"/>
  <c r="P24" i="1"/>
  <c r="G73" i="1"/>
  <c r="J73" i="1"/>
  <c r="Q24" i="1"/>
</calcChain>
</file>

<file path=xl/sharedStrings.xml><?xml version="1.0" encoding="utf-8"?>
<sst xmlns="http://schemas.openxmlformats.org/spreadsheetml/2006/main" count="322" uniqueCount="156">
  <si>
    <t>CHANGE IN INDEBTEDNESS DURING YEAR</t>
  </si>
  <si>
    <t>(THOUSANDS OF DOLLARS)</t>
  </si>
  <si>
    <t>OBLIGATIONS ISSUED   2/</t>
  </si>
  <si>
    <t>OBLIGATIONS RETIRED</t>
  </si>
  <si>
    <t>OBLIGATIONS</t>
  </si>
  <si>
    <t>BALANCE</t>
  </si>
  <si>
    <t>OUTSTANDING</t>
  </si>
  <si>
    <t>ORIGINAL</t>
  </si>
  <si>
    <t>REFUNDING</t>
  </si>
  <si>
    <t>CURRENT</t>
  </si>
  <si>
    <t>BY</t>
  </si>
  <si>
    <t>IN SINKING</t>
  </si>
  <si>
    <t>STATE</t>
  </si>
  <si>
    <t>BEGINNING</t>
  </si>
  <si>
    <t>ISSUES</t>
  </si>
  <si>
    <t>TOTAL</t>
  </si>
  <si>
    <t>REVENUES</t>
  </si>
  <si>
    <t>END OF YEAR</t>
  </si>
  <si>
    <t>FUND OR</t>
  </si>
  <si>
    <t>OF YEAR</t>
  </si>
  <si>
    <t>OR  SINKING</t>
  </si>
  <si>
    <t>DEBT RESERVE</t>
  </si>
  <si>
    <t>FUNDS</t>
  </si>
  <si>
    <t xml:space="preserve">END OF YEAR </t>
  </si>
  <si>
    <t>Alaska</t>
  </si>
  <si>
    <t>Dist. of Col.</t>
  </si>
  <si>
    <t>Florida</t>
  </si>
  <si>
    <t>Louisiana</t>
  </si>
  <si>
    <t>Maryland</t>
  </si>
  <si>
    <t>Massachusetts</t>
  </si>
  <si>
    <t>Michigan</t>
  </si>
  <si>
    <t>Mississippi</t>
  </si>
  <si>
    <t>New Jersey</t>
  </si>
  <si>
    <t>New York</t>
  </si>
  <si>
    <t>Washington</t>
  </si>
  <si>
    <t xml:space="preserve">Total  </t>
  </si>
  <si>
    <t xml:space="preserve">     1/  This table shows the status of State obligations issued to fund local highways. </t>
  </si>
  <si>
    <t xml:space="preserve">       2/  See Table SB-1 for additional information on specific bond</t>
  </si>
  <si>
    <t>State expenditures on local roads and transfer payments appear in Table SF-6.</t>
  </si>
  <si>
    <t xml:space="preserve">issues.  </t>
  </si>
  <si>
    <t>Amounts shown are included in Table SB-2.  Only States with outstanding bonds</t>
  </si>
  <si>
    <t xml:space="preserve">       3/  Amounts in this column represent funds available for</t>
  </si>
  <si>
    <t>issued for local roads are included.  See Table SB-1 for general note on SB series.  This</t>
  </si>
  <si>
    <t xml:space="preserve">future principal and interest  payments.  </t>
  </si>
  <si>
    <t>table is compiled from reports of State authorities.</t>
  </si>
  <si>
    <t>RECEIPTS AND DISBURSEMENTS FOR DEBT SERVICE</t>
  </si>
  <si>
    <t>RECEIPTS</t>
  </si>
  <si>
    <t>DISBURSEMENTS</t>
  </si>
  <si>
    <t>INTEREST AND ADMINISTRATION</t>
  </si>
  <si>
    <t/>
  </si>
  <si>
    <t>HIGHWAY-</t>
  </si>
  <si>
    <t>NET</t>
  </si>
  <si>
    <t>USER</t>
  </si>
  <si>
    <t>EARNINGS</t>
  </si>
  <si>
    <t>OTHER</t>
  </si>
  <si>
    <t>PROCEEDS OF</t>
  </si>
  <si>
    <t>ADMINISTRATION,</t>
  </si>
  <si>
    <t>FROM</t>
  </si>
  <si>
    <t>INCOME</t>
  </si>
  <si>
    <t>SALE OF BONDS</t>
  </si>
  <si>
    <t>INTEREST</t>
  </si>
  <si>
    <t>PAYING AGENT</t>
  </si>
  <si>
    <t>REDEMPTION</t>
  </si>
  <si>
    <t xml:space="preserve">DISBURSEMENTS </t>
  </si>
  <si>
    <t>INVESTMENTS</t>
  </si>
  <si>
    <t>FEES ETC.</t>
  </si>
  <si>
    <t xml:space="preserve">       1/  This table shows the receipts and disbursements for the debt service of State obligations issued to fund State expenditures on local highways, or State transfers to local governments for highways. </t>
  </si>
  <si>
    <t>Amounts shown are included in the totals on Table SB-3.  Only includes States with outstanding obligations for local roads.  See Table SB-1 for general note on SB series.   This table is  compiled from</t>
  </si>
  <si>
    <t>reports of State authorities.</t>
  </si>
  <si>
    <t>SB-2L</t>
  </si>
  <si>
    <t>SB-3L</t>
  </si>
  <si>
    <t xml:space="preserve">COMPILED FROM REPORTS </t>
  </si>
  <si>
    <t>OF STATE AUTHORITIES</t>
  </si>
  <si>
    <t>OBLIGATIONS ISSUED 2/</t>
  </si>
  <si>
    <t>BY CURRENT</t>
  </si>
  <si>
    <t>DEBT</t>
  </si>
  <si>
    <t xml:space="preserve">REVENUES OR </t>
  </si>
  <si>
    <t>RESERVE END</t>
  </si>
  <si>
    <t>SINKING FUNDS</t>
  </si>
  <si>
    <t>Alabama</t>
  </si>
  <si>
    <t>Arizona</t>
  </si>
  <si>
    <t>Arkansas</t>
  </si>
  <si>
    <t>California</t>
  </si>
  <si>
    <t>Colorado</t>
  </si>
  <si>
    <t>Connecticut</t>
  </si>
  <si>
    <t>Delaware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</si>
  <si>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</si>
  <si>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</si>
  <si>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</si>
  <si>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</si>
  <si>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</si>
  <si>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</si>
  <si>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</si>
  <si>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</si>
  <si>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</si>
  <si>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Minnesota</t>
  </si>
  <si>
    <t>Missouri</t>
  </si>
  <si>
    <t xml:space="preserve">Montana </t>
  </si>
  <si>
    <t>Nebraska</t>
  </si>
  <si>
    <t>Nevada</t>
  </si>
  <si>
    <t>New Hampshire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</si>
  <si>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</si>
  <si>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</si>
  <si>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</si>
  <si>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</si>
  <si>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</si>
  <si>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</si>
  <si>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</si>
  <si>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</si>
  <si>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</si>
  <si>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</si>
  <si>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</si>
  <si>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</si>
  <si>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</si>
  <si>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</si>
  <si>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</si>
  <si>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</si>
  <si>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</si>
  <si>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</si>
  <si>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TABLE SB-2L</t>
  </si>
  <si>
    <t>TABLE SB-3L</t>
  </si>
  <si>
    <t>PROCEEDS</t>
  </si>
  <si>
    <t>ADMINIS-</t>
  </si>
  <si>
    <t>MISCEL-</t>
  </si>
  <si>
    <t>OF</t>
  </si>
  <si>
    <t>TRATION,</t>
  </si>
  <si>
    <t>LANEOUS</t>
  </si>
  <si>
    <t>SALE</t>
  </si>
  <si>
    <t>PAYING</t>
  </si>
  <si>
    <t>DISBURSE-</t>
  </si>
  <si>
    <t>INVEST-</t>
  </si>
  <si>
    <t>MENTS</t>
  </si>
  <si>
    <t>OF YEAR  2/</t>
  </si>
  <si>
    <t>3/</t>
  </si>
  <si>
    <t>BONDS</t>
  </si>
  <si>
    <t>FEES, ETC.</t>
  </si>
  <si>
    <t xml:space="preserve">       2/  Any differences between beginning balance and last year's closing balance  Table SF-2 </t>
  </si>
  <si>
    <t>is the result of accounting adjustments, or inclusion of funds not previously reported.</t>
  </si>
  <si>
    <t xml:space="preserve">       3/  May include general funds, other state taxes, federal funds and local funds.  </t>
  </si>
  <si>
    <t>CHANGE IN INDEBTEDNESS DURING YEAR 1/</t>
  </si>
  <si>
    <t>RECEIPTS AND DISBURSEMENTS FOR DEBT SERVICE 1/</t>
  </si>
  <si>
    <t>TABLE SB-3</t>
  </si>
  <si>
    <t>SHEET 1 OF 2</t>
  </si>
  <si>
    <t>RECEIPTS APPLICABLE TO DEBT SERVICE</t>
  </si>
  <si>
    <t>AGENT</t>
  </si>
  <si>
    <t>Link Page</t>
  </si>
  <si>
    <t>Path</t>
  </si>
  <si>
    <t>Year</t>
  </si>
  <si>
    <t>Linked File</t>
  </si>
  <si>
    <t>Page</t>
  </si>
  <si>
    <t>B</t>
  </si>
  <si>
    <t>Table Link Information (Do Not Remove)</t>
  </si>
  <si>
    <t>533.xlsx</t>
  </si>
  <si>
    <t>S:\SHARE\HPM10\HF\2018\WORKSHEETS\STATE\</t>
  </si>
  <si>
    <t>2018</t>
  </si>
  <si>
    <t>STATE OBLIGATIONS FOR LOCAL HIGHWAYS - 2018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</si>
</sst>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_)"/>
    <numFmt numFmtId="165" formatCode="dd\-mmm_)"/>
    <numFmt numFmtId="166" formatCode="_(* #,##0_);_(* \(#,##0\);_ &quot; -&quot;"/>
  </numFmts>
  <fonts count="7">
    <font>
      <sz val="7"/>
      <name val="P-AVGARD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13"/>
        <bgColor indexed="13"/>
      </patternFill>
    </fill>
    <fill>
      <patternFill patternType="gray125">
        <fgColor indexed="8"/>
        <bgColor indexed="13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37" fontId="0" fillId="0" borderId="0"/>
  </cellStyleXfs>
  <cellXfs count="193">
    <xf numFmtId="37" fontId="0" fillId="0" borderId="0" xfId="0"/>
    <xf numFmtId="37" fontId="1" fillId="0" borderId="0" xfId="0" applyFont="1" applyAlignment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2" fillId="0" borderId="0" xfId="0" applyFont="1" applyAlignment="1">
      <alignment vertical="center"/>
    </xf>
    <xf numFmtId="37" fontId="2" fillId="2" borderId="0" xfId="0" applyFont="1" applyFill="1" applyAlignment="1">
      <alignment vertical="center"/>
    </xf>
    <xf numFmtId="37" fontId="2" fillId="3" borderId="0" xfId="0" applyFont="1" applyFill="1" applyAlignment="1">
      <alignment vertical="center"/>
    </xf>
    <xf numFmtId="37" fontId="3" fillId="0" borderId="0" xfId="0" applyFont="1" applyAlignment="1">
      <alignment horizontal="centerContinuous" vertical="center"/>
    </xf>
    <xf numFmtId="37" fontId="4" fillId="0" borderId="0" xfId="0" applyFont="1" applyAlignment="1">
      <alignment horizontal="centerContinuous" vertical="center"/>
    </xf>
    <xf numFmtId="37" fontId="5" fillId="0" borderId="0" xfId="0" applyFont="1" applyAlignment="1">
      <alignment vertical="center"/>
    </xf>
    <xf numFmtId="37" fontId="5" fillId="0" borderId="0" xfId="0" applyFont="1" applyAlignment="1">
      <alignment horizontal="left" vertical="center"/>
    </xf>
    <xf numFmtId="37" fontId="5" fillId="0" borderId="0" xfId="0" applyFont="1" applyAlignment="1">
      <alignment horizontal="centerContinuous" vertical="center"/>
    </xf>
    <xf numFmtId="37" fontId="5" fillId="0" borderId="0" xfId="0" applyFont="1" applyAlignment="1">
      <alignment horizontal="right" vertical="center"/>
    </xf>
    <xf numFmtId="37" fontId="2" fillId="0" borderId="1" xfId="0" applyFont="1" applyBorder="1" applyAlignment="1">
      <alignment vertical="center"/>
    </xf>
    <xf numFmtId="37" fontId="2" fillId="0" borderId="2" xfId="0" applyFont="1" applyBorder="1" applyAlignment="1">
      <alignment vertical="center"/>
    </xf>
    <xf numFmtId="37" fontId="5" fillId="0" borderId="3" xfId="0" applyFont="1" applyBorder="1" applyAlignment="1">
      <alignment horizontal="centerContinuous" vertical="center"/>
    </xf>
    <xf numFmtId="37" fontId="2" fillId="0" borderId="4" xfId="0" applyFont="1" applyBorder="1" applyAlignment="1">
      <alignment horizontal="centerContinuous" vertical="center"/>
    </xf>
    <xf numFmtId="37" fontId="2" fillId="0" borderId="5" xfId="0" applyFont="1" applyBorder="1" applyAlignment="1">
      <alignment vertical="center"/>
    </xf>
    <xf numFmtId="37" fontId="5" fillId="0" borderId="6" xfId="0" applyFont="1" applyBorder="1" applyAlignment="1">
      <alignment vertical="center"/>
    </xf>
    <xf numFmtId="37" fontId="2" fillId="0" borderId="7" xfId="0" applyFont="1" applyBorder="1" applyAlignment="1">
      <alignment vertical="center"/>
    </xf>
    <xf numFmtId="37" fontId="5" fillId="0" borderId="7" xfId="0" applyFont="1" applyBorder="1" applyAlignment="1">
      <alignment horizontal="center" vertical="center"/>
    </xf>
    <xf numFmtId="37" fontId="2" fillId="0" borderId="8" xfId="0" applyFont="1" applyBorder="1" applyAlignment="1">
      <alignment vertical="center"/>
    </xf>
    <xf numFmtId="37" fontId="2" fillId="0" borderId="2" xfId="0" applyFont="1" applyBorder="1" applyAlignment="1">
      <alignment horizontal="centerContinuous" vertical="center"/>
    </xf>
    <xf numFmtId="37" fontId="5" fillId="0" borderId="8" xfId="0" applyFont="1" applyBorder="1" applyAlignment="1">
      <alignment horizontal="centerContinuous" vertical="center"/>
    </xf>
    <xf numFmtId="37" fontId="2" fillId="0" borderId="1" xfId="0" applyFont="1" applyBorder="1" applyAlignment="1">
      <alignment horizontal="centerContinuous" vertical="center"/>
    </xf>
    <xf numFmtId="37" fontId="5" fillId="0" borderId="9" xfId="0" applyFont="1" applyBorder="1" applyAlignment="1">
      <alignment horizontal="centerContinuous" vertical="center"/>
    </xf>
    <xf numFmtId="37" fontId="5" fillId="0" borderId="10" xfId="0" applyFont="1" applyBorder="1" applyAlignment="1">
      <alignment horizontal="center" vertical="center"/>
    </xf>
    <xf numFmtId="37" fontId="5" fillId="0" borderId="11" xfId="0" applyFont="1" applyBorder="1" applyAlignment="1">
      <alignment horizontal="center" vertical="center"/>
    </xf>
    <xf numFmtId="37" fontId="2" fillId="0" borderId="7" xfId="0" applyFont="1" applyBorder="1" applyAlignment="1">
      <alignment horizontal="centerContinuous" vertical="center"/>
    </xf>
    <xf numFmtId="37" fontId="5" fillId="0" borderId="9" xfId="0" applyFont="1" applyBorder="1" applyAlignment="1">
      <alignment horizontal="center" vertical="center"/>
    </xf>
    <xf numFmtId="37" fontId="2" fillId="0" borderId="11" xfId="0" applyFont="1" applyBorder="1" applyAlignment="1">
      <alignment vertical="center"/>
    </xf>
    <xf numFmtId="37" fontId="2" fillId="0" borderId="9" xfId="0" applyFont="1" applyBorder="1" applyAlignment="1">
      <alignment vertical="center"/>
    </xf>
    <xf numFmtId="37" fontId="2" fillId="0" borderId="12" xfId="0" applyFont="1" applyBorder="1" applyAlignment="1">
      <alignment vertical="center"/>
    </xf>
    <xf numFmtId="37" fontId="2" fillId="0" borderId="13" xfId="0" applyFont="1" applyBorder="1" applyAlignment="1">
      <alignment vertical="center"/>
    </xf>
    <xf numFmtId="37" fontId="5" fillId="0" borderId="13" xfId="0" applyFont="1" applyBorder="1" applyAlignment="1">
      <alignment horizontal="center" vertical="center"/>
    </xf>
    <xf numFmtId="37" fontId="2" fillId="0" borderId="14" xfId="0" applyFont="1" applyBorder="1" applyAlignment="1">
      <alignment vertical="center"/>
    </xf>
    <xf numFmtId="37" fontId="5" fillId="0" borderId="15" xfId="0" applyFont="1" applyBorder="1" applyAlignment="1">
      <alignment horizontal="centerContinuous" vertical="center"/>
    </xf>
    <xf numFmtId="166" fontId="0" fillId="0" borderId="7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2" fillId="0" borderId="7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37" fontId="2" fillId="0" borderId="16" xfId="0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37" fontId="2" fillId="0" borderId="20" xfId="0" applyFont="1" applyBorder="1" applyAlignment="1">
      <alignment vertical="center"/>
    </xf>
    <xf numFmtId="37" fontId="2" fillId="0" borderId="21" xfId="0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37" fontId="2" fillId="0" borderId="21" xfId="0" applyFont="1" applyBorder="1" applyAlignment="1">
      <alignment horizontal="centerContinuous" vertical="center"/>
    </xf>
    <xf numFmtId="37" fontId="2" fillId="0" borderId="22" xfId="0" applyFont="1" applyBorder="1" applyAlignment="1">
      <alignment vertical="center"/>
    </xf>
    <xf numFmtId="37" fontId="2" fillId="0" borderId="23" xfId="0" applyFont="1" applyBorder="1" applyAlignment="1">
      <alignment horizontal="centerContinuous" vertical="center"/>
    </xf>
    <xf numFmtId="37" fontId="2" fillId="0" borderId="23" xfId="0" applyFont="1" applyBorder="1" applyAlignment="1">
      <alignment vertical="center"/>
    </xf>
    <xf numFmtId="37" fontId="2" fillId="0" borderId="24" xfId="0" applyFont="1" applyBorder="1" applyAlignment="1">
      <alignment vertical="center"/>
    </xf>
    <xf numFmtId="37" fontId="5" fillId="0" borderId="23" xfId="0" applyFont="1" applyBorder="1" applyAlignment="1">
      <alignment horizontal="centerContinuous" vertical="center"/>
    </xf>
    <xf numFmtId="164" fontId="2" fillId="0" borderId="0" xfId="0" applyNumberFormat="1" applyFont="1" applyAlignment="1" applyProtection="1">
      <alignment horizontal="centerContinuous" vertical="center"/>
    </xf>
    <xf numFmtId="37" fontId="5" fillId="0" borderId="20" xfId="0" applyFont="1" applyBorder="1" applyAlignment="1">
      <alignment horizontal="center" vertical="center"/>
    </xf>
    <xf numFmtId="37" fontId="5" fillId="0" borderId="25" xfId="0" applyFont="1" applyBorder="1" applyAlignment="1">
      <alignment horizontal="centerContinuous" vertical="center"/>
    </xf>
    <xf numFmtId="37" fontId="2" fillId="0" borderId="6" xfId="0" applyFont="1" applyBorder="1" applyAlignment="1">
      <alignment vertical="center"/>
    </xf>
    <xf numFmtId="37" fontId="2" fillId="0" borderId="10" xfId="0" applyFont="1" applyBorder="1" applyAlignment="1">
      <alignment vertical="center"/>
    </xf>
    <xf numFmtId="37" fontId="5" fillId="0" borderId="26" xfId="0" applyFont="1" applyBorder="1" applyAlignment="1">
      <alignment horizontal="centerContinuous" vertical="center"/>
    </xf>
    <xf numFmtId="37" fontId="2" fillId="0" borderId="24" xfId="0" applyFont="1" applyBorder="1" applyAlignment="1">
      <alignment horizontal="centerContinuous" vertical="center"/>
    </xf>
    <xf numFmtId="37" fontId="2" fillId="0" borderId="9" xfId="0" applyFont="1" applyBorder="1" applyAlignment="1">
      <alignment horizontal="centerContinuous" vertical="center"/>
    </xf>
    <xf numFmtId="37" fontId="5" fillId="0" borderId="7" xfId="0" applyFont="1" applyBorder="1" applyAlignment="1">
      <alignment horizontal="centerContinuous" vertical="center"/>
    </xf>
    <xf numFmtId="37" fontId="5" fillId="0" borderId="10" xfId="0" applyFont="1" applyBorder="1" applyAlignment="1">
      <alignment vertical="center"/>
    </xf>
    <xf numFmtId="37" fontId="5" fillId="0" borderId="9" xfId="0" applyFont="1" applyBorder="1" applyAlignment="1">
      <alignment vertical="center"/>
    </xf>
    <xf numFmtId="37" fontId="5" fillId="0" borderId="10" xfId="0" applyFont="1" applyBorder="1" applyAlignment="1">
      <alignment horizontal="centerContinuous" vertical="center"/>
    </xf>
    <xf numFmtId="37" fontId="5" fillId="0" borderId="22" xfId="0" applyFont="1" applyBorder="1" applyAlignment="1">
      <alignment vertical="center"/>
    </xf>
    <xf numFmtId="37" fontId="2" fillId="0" borderId="15" xfId="0" applyFont="1" applyBorder="1" applyAlignment="1">
      <alignment vertical="center"/>
    </xf>
    <xf numFmtId="37" fontId="5" fillId="0" borderId="12" xfId="0" applyFont="1" applyBorder="1" applyAlignment="1">
      <alignment horizontal="centerContinuous" vertical="center"/>
    </xf>
    <xf numFmtId="37" fontId="5" fillId="0" borderId="12" xfId="0" applyFont="1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37" fontId="2" fillId="0" borderId="22" xfId="0" applyFont="1" applyBorder="1" applyAlignment="1">
      <alignment horizontal="centerContinuous" vertical="center"/>
    </xf>
    <xf numFmtId="37" fontId="2" fillId="4" borderId="0" xfId="0" applyFont="1" applyFill="1" applyAlignment="1">
      <alignment vertical="center"/>
    </xf>
    <xf numFmtId="37" fontId="2" fillId="0" borderId="0" xfId="0" applyFont="1" applyAlignment="1">
      <alignment horizontal="center" vertical="center"/>
    </xf>
    <xf numFmtId="37" fontId="1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vertical="center"/>
    </xf>
    <xf numFmtId="37" fontId="2" fillId="2" borderId="0" xfId="0" applyFont="1" applyFill="1" applyAlignment="1" applyProtection="1">
      <alignment vertical="center"/>
    </xf>
    <xf numFmtId="37" fontId="3" fillId="0" borderId="0" xfId="0" applyFont="1" applyAlignment="1" applyProtection="1">
      <alignment horizontal="centerContinuous" vertical="center"/>
    </xf>
    <xf numFmtId="37" fontId="4" fillId="0" borderId="0" xfId="0" applyFont="1" applyAlignment="1" applyProtection="1">
      <alignment horizontal="centerContinuous" vertical="center"/>
    </xf>
    <xf numFmtId="37" fontId="5" fillId="0" borderId="0" xfId="0" applyFont="1" applyAlignment="1" applyProtection="1">
      <alignment vertical="center"/>
    </xf>
    <xf numFmtId="37" fontId="2" fillId="0" borderId="6" xfId="0" applyFont="1" applyBorder="1" applyAlignment="1" applyProtection="1">
      <alignment horizontal="centerContinuous" vertical="center"/>
    </xf>
    <xf numFmtId="37" fontId="5" fillId="0" borderId="0" xfId="0" applyFont="1" applyAlignment="1" applyProtection="1">
      <alignment horizontal="centerContinuous" vertical="center"/>
    </xf>
    <xf numFmtId="37" fontId="2" fillId="0" borderId="10" xfId="0" applyFont="1" applyBorder="1" applyAlignment="1" applyProtection="1">
      <alignment horizontal="centerContinuous" vertical="center"/>
    </xf>
    <xf numFmtId="37" fontId="2" fillId="0" borderId="1" xfId="0" applyFont="1" applyBorder="1" applyAlignment="1" applyProtection="1">
      <alignment vertical="center"/>
    </xf>
    <xf numFmtId="37" fontId="2" fillId="0" borderId="2" xfId="0" applyFont="1" applyBorder="1" applyAlignment="1" applyProtection="1">
      <alignment horizontal="center" vertical="center"/>
    </xf>
    <xf numFmtId="37" fontId="2" fillId="0" borderId="3" xfId="0" applyFont="1" applyBorder="1" applyAlignment="1" applyProtection="1">
      <alignment horizontal="centerContinuous" vertical="center"/>
    </xf>
    <xf numFmtId="37" fontId="2" fillId="0" borderId="4" xfId="0" applyFont="1" applyBorder="1" applyAlignment="1" applyProtection="1">
      <alignment horizontal="centerContinuous" vertical="center"/>
    </xf>
    <xf numFmtId="37" fontId="2" fillId="0" borderId="5" xfId="0" applyFont="1" applyBorder="1" applyAlignment="1" applyProtection="1">
      <alignment horizontal="centerContinuous" vertical="center"/>
    </xf>
    <xf numFmtId="37" fontId="2" fillId="0" borderId="7" xfId="0" applyFont="1" applyBorder="1" applyAlignment="1" applyProtection="1">
      <alignment horizontal="center" vertical="center"/>
    </xf>
    <xf numFmtId="37" fontId="2" fillId="0" borderId="8" xfId="0" applyFont="1" applyBorder="1" applyAlignment="1" applyProtection="1">
      <alignment horizontal="center" vertical="center"/>
    </xf>
    <xf numFmtId="37" fontId="2" fillId="0" borderId="2" xfId="0" applyFont="1" applyBorder="1" applyAlignment="1" applyProtection="1">
      <alignment vertical="center"/>
    </xf>
    <xf numFmtId="37" fontId="2" fillId="0" borderId="1" xfId="0" applyFont="1" applyBorder="1" applyAlignment="1" applyProtection="1">
      <alignment horizontal="center" vertical="center"/>
    </xf>
    <xf numFmtId="37" fontId="2" fillId="0" borderId="1" xfId="0" applyFont="1" applyBorder="1" applyAlignment="1" applyProtection="1">
      <alignment horizontal="centerContinuous" vertical="center"/>
    </xf>
    <xf numFmtId="37" fontId="2" fillId="0" borderId="9" xfId="0" applyFont="1" applyBorder="1" applyAlignment="1" applyProtection="1">
      <alignment horizontal="center" vertical="center"/>
    </xf>
    <xf numFmtId="37" fontId="2" fillId="0" borderId="7" xfId="0" applyFont="1" applyBorder="1" applyAlignment="1" applyProtection="1">
      <alignment vertical="center"/>
    </xf>
    <xf numFmtId="37" fontId="2" fillId="0" borderId="11" xfId="0" applyFont="1" applyBorder="1" applyAlignment="1" applyProtection="1">
      <alignment horizontal="center" vertical="center"/>
    </xf>
    <xf numFmtId="37" fontId="2" fillId="0" borderId="12" xfId="0" applyFont="1" applyBorder="1" applyAlignment="1" applyProtection="1">
      <alignment vertical="center"/>
    </xf>
    <xf numFmtId="37" fontId="2" fillId="0" borderId="12" xfId="0" applyFont="1" applyBorder="1" applyAlignment="1" applyProtection="1">
      <alignment horizontal="center" vertical="center"/>
    </xf>
    <xf numFmtId="37" fontId="2" fillId="0" borderId="13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horizontal="center" vertical="center"/>
    </xf>
    <xf numFmtId="37" fontId="2" fillId="0" borderId="29" xfId="0" applyFont="1" applyBorder="1" applyAlignment="1" applyProtection="1">
      <alignment vertical="center"/>
    </xf>
    <xf numFmtId="37" fontId="2" fillId="0" borderId="15" xfId="0" applyFont="1" applyBorder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5" fillId="0" borderId="7" xfId="0" applyFont="1" applyBorder="1" applyAlignment="1" applyProtection="1">
      <alignment vertical="center"/>
    </xf>
    <xf numFmtId="37" fontId="2" fillId="0" borderId="31" xfId="0" applyFont="1" applyBorder="1" applyAlignment="1" applyProtection="1">
      <alignment vertical="center"/>
    </xf>
    <xf numFmtId="37" fontId="2" fillId="0" borderId="8" xfId="0" applyFont="1" applyBorder="1" applyAlignment="1" applyProtection="1">
      <alignment vertical="center"/>
    </xf>
    <xf numFmtId="37" fontId="2" fillId="0" borderId="32" xfId="0" applyFont="1" applyBorder="1" applyAlignment="1" applyProtection="1">
      <alignment vertical="center"/>
    </xf>
    <xf numFmtId="37" fontId="2" fillId="0" borderId="6" xfId="0" applyFont="1" applyBorder="1" applyAlignment="1" applyProtection="1">
      <alignment vertical="center"/>
    </xf>
    <xf numFmtId="37" fontId="2" fillId="0" borderId="33" xfId="0" applyFont="1" applyBorder="1" applyAlignment="1" applyProtection="1">
      <alignment vertical="center"/>
    </xf>
    <xf numFmtId="37" fontId="2" fillId="0" borderId="11" xfId="0" applyFont="1" applyBorder="1" applyAlignment="1" applyProtection="1">
      <alignment vertical="center"/>
    </xf>
    <xf numFmtId="37" fontId="2" fillId="0" borderId="34" xfId="0" applyFont="1" applyBorder="1" applyAlignment="1" applyProtection="1">
      <alignment vertical="center"/>
    </xf>
    <xf numFmtId="37" fontId="2" fillId="0" borderId="10" xfId="0" applyFont="1" applyBorder="1" applyAlignment="1" applyProtection="1">
      <alignment vertical="center"/>
    </xf>
    <xf numFmtId="37" fontId="2" fillId="0" borderId="15" xfId="0" applyFont="1" applyBorder="1" applyAlignment="1" applyProtection="1">
      <alignment vertical="center"/>
    </xf>
    <xf numFmtId="37" fontId="5" fillId="0" borderId="1" xfId="0" applyFont="1" applyBorder="1" applyAlignment="1" applyProtection="1">
      <alignment vertical="center"/>
    </xf>
    <xf numFmtId="37" fontId="5" fillId="0" borderId="11" xfId="0" applyFont="1" applyBorder="1" applyAlignment="1" applyProtection="1">
      <alignment vertical="center"/>
    </xf>
    <xf numFmtId="37" fontId="5" fillId="0" borderId="35" xfId="0" applyFont="1" applyBorder="1" applyAlignment="1" applyProtection="1">
      <alignment vertical="center"/>
    </xf>
    <xf numFmtId="37" fontId="5" fillId="0" borderId="36" xfId="0" applyFont="1" applyBorder="1" applyAlignment="1" applyProtection="1">
      <alignment vertical="center"/>
    </xf>
    <xf numFmtId="37" fontId="5" fillId="0" borderId="37" xfId="0" applyFont="1" applyBorder="1" applyAlignment="1" applyProtection="1">
      <alignment vertical="center"/>
    </xf>
    <xf numFmtId="37" fontId="5" fillId="0" borderId="38" xfId="0" applyFont="1" applyBorder="1" applyAlignment="1" applyProtection="1">
      <alignment vertical="center"/>
    </xf>
    <xf numFmtId="37" fontId="5" fillId="0" borderId="10" xfId="0" applyFont="1" applyBorder="1" applyAlignment="1" applyProtection="1">
      <alignment vertical="center"/>
    </xf>
    <xf numFmtId="37" fontId="5" fillId="0" borderId="16" xfId="0" applyFont="1" applyBorder="1" applyAlignment="1" applyProtection="1">
      <alignment horizontal="center" vertical="center"/>
    </xf>
    <xf numFmtId="37" fontId="5" fillId="0" borderId="16" xfId="0" applyFont="1" applyBorder="1" applyAlignment="1" applyProtection="1">
      <alignment vertical="center"/>
    </xf>
    <xf numFmtId="37" fontId="5" fillId="0" borderId="17" xfId="0" applyFont="1" applyBorder="1" applyAlignment="1" applyProtection="1">
      <alignment vertical="center"/>
    </xf>
    <xf numFmtId="37" fontId="5" fillId="0" borderId="18" xfId="0" applyFont="1" applyBorder="1" applyAlignment="1" applyProtection="1">
      <alignment vertical="center"/>
    </xf>
    <xf numFmtId="37" fontId="5" fillId="0" borderId="19" xfId="0" applyFont="1" applyBorder="1" applyAlignment="1" applyProtection="1">
      <alignment vertical="center"/>
    </xf>
    <xf numFmtId="37" fontId="5" fillId="0" borderId="0" xfId="0" applyFont="1" applyBorder="1" applyAlignment="1">
      <alignment vertical="center" wrapText="1"/>
    </xf>
    <xf numFmtId="37" fontId="5" fillId="0" borderId="0" xfId="0" applyNumberFormat="1" applyFont="1" applyAlignment="1" applyProtection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 applyProtection="1">
      <alignment vertical="center"/>
    </xf>
    <xf numFmtId="49" fontId="5" fillId="0" borderId="0" xfId="0" applyNumberFormat="1" applyFont="1" applyBorder="1" applyAlignment="1">
      <alignment vertical="center"/>
    </xf>
    <xf numFmtId="37" fontId="2" fillId="0" borderId="39" xfId="0" applyFont="1" applyBorder="1" applyAlignment="1" applyProtection="1">
      <alignment vertical="center"/>
    </xf>
    <xf numFmtId="165" fontId="5" fillId="0" borderId="0" xfId="0" applyNumberFormat="1" applyFont="1" applyAlignment="1" applyProtection="1">
      <alignment horizontal="centerContinuous" vertical="center"/>
    </xf>
    <xf numFmtId="37" fontId="2" fillId="0" borderId="25" xfId="0" applyFont="1" applyBorder="1" applyAlignment="1" applyProtection="1">
      <alignment horizontal="centerContinuous" vertical="center"/>
    </xf>
    <xf numFmtId="0" fontId="2" fillId="0" borderId="11" xfId="0" applyNumberFormat="1" applyFont="1" applyBorder="1" applyAlignment="1" applyProtection="1">
      <alignment horizontal="center" vertical="center"/>
    </xf>
    <xf numFmtId="37" fontId="2" fillId="0" borderId="8" xfId="0" applyFont="1" applyBorder="1" applyAlignment="1" applyProtection="1">
      <alignment horizontal="centerContinuous" vertical="center"/>
    </xf>
    <xf numFmtId="0" fontId="2" fillId="0" borderId="2" xfId="0" applyNumberFormat="1" applyFont="1" applyBorder="1" applyAlignment="1" applyProtection="1">
      <alignment horizontal="center" vertical="center"/>
    </xf>
    <xf numFmtId="37" fontId="2" fillId="0" borderId="2" xfId="0" applyFont="1" applyBorder="1" applyAlignment="1" applyProtection="1">
      <alignment horizontal="centerContinuous" vertical="center"/>
    </xf>
    <xf numFmtId="37" fontId="2" fillId="0" borderId="21" xfId="0" applyFont="1" applyBorder="1" applyAlignment="1" applyProtection="1">
      <alignment horizontal="centerContinuous" vertical="center"/>
    </xf>
    <xf numFmtId="37" fontId="2" fillId="0" borderId="9" xfId="0" applyFont="1" applyBorder="1" applyAlignment="1" applyProtection="1">
      <alignment horizontal="centerContinuous" vertical="center"/>
    </xf>
    <xf numFmtId="37" fontId="2" fillId="0" borderId="11" xfId="0" applyFont="1" applyBorder="1" applyAlignment="1" applyProtection="1">
      <alignment horizontal="centerContinuous" vertical="center"/>
    </xf>
    <xf numFmtId="37" fontId="2" fillId="0" borderId="7" xfId="0" applyFont="1" applyBorder="1" applyAlignment="1" applyProtection="1">
      <alignment horizontal="centerContinuous" vertical="center"/>
    </xf>
    <xf numFmtId="0" fontId="2" fillId="0" borderId="7" xfId="0" applyNumberFormat="1" applyFont="1" applyBorder="1" applyAlignment="1" applyProtection="1">
      <alignment horizontal="center" vertical="center"/>
    </xf>
    <xf numFmtId="37" fontId="2" fillId="0" borderId="20" xfId="0" applyFont="1" applyBorder="1" applyAlignment="1" applyProtection="1">
      <alignment horizontal="centerContinuous" vertical="center"/>
    </xf>
    <xf numFmtId="0" fontId="2" fillId="0" borderId="13" xfId="0" applyNumberFormat="1" applyFont="1" applyBorder="1" applyAlignment="1" applyProtection="1">
      <alignment horizontal="center" vertical="center"/>
    </xf>
    <xf numFmtId="37" fontId="2" fillId="0" borderId="13" xfId="0" applyFont="1" applyBorder="1" applyAlignment="1" applyProtection="1">
      <alignment horizontal="centerContinuous" vertical="center"/>
    </xf>
    <xf numFmtId="37" fontId="2" fillId="0" borderId="12" xfId="0" applyFont="1" applyBorder="1" applyAlignment="1" applyProtection="1">
      <alignment horizontal="centerContinuous" vertical="center"/>
    </xf>
    <xf numFmtId="37" fontId="2" fillId="0" borderId="22" xfId="0" applyFont="1" applyBorder="1" applyAlignment="1" applyProtection="1">
      <alignment horizontal="centerContinuous" vertical="center"/>
    </xf>
    <xf numFmtId="37" fontId="2" fillId="0" borderId="14" xfId="0" applyFont="1" applyBorder="1" applyAlignment="1" applyProtection="1">
      <alignment horizontal="centerContinuous" vertical="center"/>
    </xf>
    <xf numFmtId="37" fontId="2" fillId="0" borderId="0" xfId="0" applyFont="1" applyAlignment="1" applyProtection="1">
      <alignment horizontal="center" vertical="center"/>
    </xf>
    <xf numFmtId="37" fontId="5" fillId="0" borderId="20" xfId="0" applyFont="1" applyBorder="1" applyAlignment="1" applyProtection="1">
      <alignment vertical="center"/>
    </xf>
    <xf numFmtId="37" fontId="5" fillId="0" borderId="40" xfId="0" applyFont="1" applyBorder="1" applyAlignment="1" applyProtection="1">
      <alignment vertical="center"/>
    </xf>
    <xf numFmtId="37" fontId="5" fillId="0" borderId="27" xfId="0" applyFont="1" applyBorder="1" applyAlignment="1" applyProtection="1">
      <alignment horizontal="center" vertical="center"/>
    </xf>
    <xf numFmtId="37" fontId="5" fillId="0" borderId="41" xfId="0" applyFont="1" applyBorder="1" applyAlignment="1" applyProtection="1">
      <alignment vertical="center"/>
    </xf>
    <xf numFmtId="37" fontId="5" fillId="0" borderId="42" xfId="0" applyFont="1" applyBorder="1" applyAlignment="1" applyProtection="1">
      <alignment vertical="center"/>
    </xf>
    <xf numFmtId="0" fontId="5" fillId="0" borderId="20" xfId="0" applyNumberFormat="1" applyFont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5" fillId="0" borderId="21" xfId="0" applyNumberFormat="1" applyFont="1" applyBorder="1" applyAlignment="1" applyProtection="1">
      <alignment vertical="center"/>
    </xf>
    <xf numFmtId="0" fontId="5" fillId="0" borderId="22" xfId="0" applyNumberFormat="1" applyFont="1" applyBorder="1" applyAlignment="1" applyProtection="1">
      <alignment vertical="center"/>
    </xf>
    <xf numFmtId="0" fontId="5" fillId="0" borderId="23" xfId="0" applyNumberFormat="1" applyFont="1" applyBorder="1" applyAlignment="1" applyProtection="1">
      <alignment vertical="center"/>
    </xf>
    <xf numFmtId="0" fontId="5" fillId="0" borderId="24" xfId="0" applyNumberFormat="1" applyFont="1" applyBorder="1" applyAlignment="1" applyProtection="1">
      <alignment vertical="center"/>
    </xf>
    <xf numFmtId="37" fontId="3" fillId="0" borderId="0" xfId="0" applyFont="1" applyBorder="1" applyAlignment="1">
      <alignment horizontal="center" vertical="center"/>
    </xf>
    <xf numFmtId="37" fontId="6" fillId="0" borderId="43" xfId="0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5" fillId="0" borderId="44" xfId="0" applyFont="1" applyBorder="1" applyAlignment="1">
      <alignment vertical="center" wrapText="1"/>
    </xf>
    <xf numFmtId="49" fontId="6" fillId="0" borderId="45" xfId="0" applyNumberFormat="1" applyFont="1" applyBorder="1" applyAlignment="1">
      <alignment vertical="center"/>
    </xf>
    <xf numFmtId="49" fontId="6" fillId="0" borderId="46" xfId="0" applyNumberFormat="1" applyFont="1" applyBorder="1" applyAlignment="1" applyProtection="1">
      <alignment vertical="center"/>
    </xf>
    <xf numFmtId="49" fontId="5" fillId="0" borderId="46" xfId="0" applyNumberFormat="1" applyFont="1" applyBorder="1" applyAlignment="1">
      <alignment vertical="center"/>
    </xf>
    <xf numFmtId="49" fontId="5" fillId="0" borderId="47" xfId="0" applyNumberFormat="1" applyFont="1" applyBorder="1" applyAlignment="1">
      <alignment vertical="center"/>
    </xf>
    <xf numFmtId="37" fontId="2" fillId="0" borderId="43" xfId="0" applyFont="1" applyBorder="1" applyAlignment="1">
      <alignment vertical="center"/>
    </xf>
    <xf numFmtId="37" fontId="2" fillId="0" borderId="0" xfId="0" applyFont="1" applyBorder="1" applyAlignment="1">
      <alignment vertical="center" wrapText="1"/>
    </xf>
    <xf numFmtId="37" fontId="2" fillId="0" borderId="0" xfId="0" applyNumberFormat="1" applyFont="1" applyBorder="1" applyAlignment="1" applyProtection="1">
      <alignment vertical="center"/>
    </xf>
    <xf numFmtId="37" fontId="2" fillId="0" borderId="44" xfId="0" applyFont="1" applyBorder="1" applyAlignment="1">
      <alignment vertical="center" wrapText="1"/>
    </xf>
    <xf numFmtId="49" fontId="2" fillId="0" borderId="43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6" fillId="0" borderId="48" xfId="0" applyNumberFormat="1" applyFont="1" applyBorder="1" applyAlignment="1" applyProtection="1">
      <alignment vertical="center"/>
    </xf>
    <xf numFmtId="37" fontId="2" fillId="0" borderId="0" xfId="0" applyFont="1" applyBorder="1" applyAlignment="1">
      <alignment vertical="center"/>
    </xf>
    <xf numFmtId="37" fontId="2" fillId="0" borderId="49" xfId="0" applyFont="1" applyBorder="1" applyAlignment="1">
      <alignment vertical="center"/>
    </xf>
    <xf numFmtId="0" fontId="5" fillId="0" borderId="0" xfId="0" applyNumberFormat="1" applyFont="1" applyAlignment="1">
      <alignment horizontal="left" vertical="center"/>
    </xf>
    <xf numFmtId="49" fontId="2" fillId="0" borderId="49" xfId="0" applyNumberFormat="1" applyFont="1" applyBorder="1" applyAlignment="1" applyProtection="1">
      <alignment vertical="center"/>
    </xf>
    <xf numFmtId="37" fontId="3" fillId="0" borderId="50" xfId="0" applyFont="1" applyBorder="1" applyAlignment="1">
      <alignment horizontal="center" vertical="center"/>
    </xf>
    <xf numFmtId="37" fontId="3" fillId="0" borderId="48" xfId="0" applyFont="1" applyBorder="1" applyAlignment="1">
      <alignment horizontal="center" vertical="center"/>
    </xf>
    <xf numFmtId="37" fontId="3" fillId="0" borderId="5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AL5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FL53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GA53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HI53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ID53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IL53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IN53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IA53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KS53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KY53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LA5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AK53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E53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D53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A53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I53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N53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S53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O53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MT53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E53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V5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AZ53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H53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J53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M53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Y53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C53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ND53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OH53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OK53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OR53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PA53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AR53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RI53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SC53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SD53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TN53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TX53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UT53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VT53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VA53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WA53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WV5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CA53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WI53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WY5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CO53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CT5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DE5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8/WORKSHEETS/STATE/2018DC5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 refreshError="1"/>
      <sheetData sheetId="1">
        <row r="43">
          <cell r="B43">
            <v>0</v>
          </cell>
          <cell r="C43">
            <v>94111</v>
          </cell>
          <cell r="D43">
            <v>0</v>
          </cell>
          <cell r="E43">
            <v>94111</v>
          </cell>
          <cell r="F43">
            <v>0</v>
          </cell>
          <cell r="G43">
            <v>0</v>
          </cell>
          <cell r="H43">
            <v>0</v>
          </cell>
          <cell r="I43">
            <v>94111</v>
          </cell>
          <cell r="J43">
            <v>0</v>
          </cell>
        </row>
        <row r="49">
          <cell r="B49">
            <v>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L49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 refreshError="1"/>
      <sheetData sheetId="1">
        <row r="43">
          <cell r="B43">
            <v>201316</v>
          </cell>
          <cell r="C43">
            <v>-22369</v>
          </cell>
          <cell r="D43">
            <v>24000</v>
          </cell>
          <cell r="E43">
            <v>1631</v>
          </cell>
          <cell r="F43">
            <v>17310</v>
          </cell>
          <cell r="G43">
            <v>24000</v>
          </cell>
          <cell r="H43">
            <v>41310</v>
          </cell>
          <cell r="I43">
            <v>161637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L49">
            <v>0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4900370</v>
          </cell>
          <cell r="C43">
            <v>0</v>
          </cell>
          <cell r="D43">
            <v>0</v>
          </cell>
          <cell r="E43">
            <v>0</v>
          </cell>
          <cell r="F43">
            <v>30660</v>
          </cell>
          <cell r="G43">
            <v>0</v>
          </cell>
          <cell r="H43">
            <v>30660</v>
          </cell>
          <cell r="I43">
            <v>4869710</v>
          </cell>
          <cell r="J43">
            <v>0</v>
          </cell>
        </row>
        <row r="49">
          <cell r="B49">
            <v>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124695</v>
          </cell>
          <cell r="C43">
            <v>0</v>
          </cell>
          <cell r="D43">
            <v>0</v>
          </cell>
          <cell r="E43">
            <v>0</v>
          </cell>
          <cell r="F43">
            <v>15590</v>
          </cell>
          <cell r="G43">
            <v>0</v>
          </cell>
          <cell r="H43">
            <v>15590</v>
          </cell>
          <cell r="I43">
            <v>109105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41260</v>
          </cell>
          <cell r="D43">
            <v>0</v>
          </cell>
          <cell r="E43">
            <v>41260</v>
          </cell>
          <cell r="F43">
            <v>0</v>
          </cell>
          <cell r="G43">
            <v>0</v>
          </cell>
          <cell r="H43">
            <v>0</v>
          </cell>
          <cell r="I43">
            <v>41260</v>
          </cell>
          <cell r="J43">
            <v>0</v>
          </cell>
        </row>
        <row r="49">
          <cell r="B49">
            <v>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 refreshError="1"/>
      <sheetData sheetId="1">
        <row r="43">
          <cell r="B43">
            <v>4635404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4635404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 refreshError="1"/>
      <sheetData sheetId="1">
        <row r="43">
          <cell r="B43">
            <v>899290</v>
          </cell>
          <cell r="C43">
            <v>129126</v>
          </cell>
          <cell r="D43">
            <v>0</v>
          </cell>
          <cell r="E43">
            <v>129126</v>
          </cell>
          <cell r="F43">
            <v>18924</v>
          </cell>
          <cell r="G43">
            <v>0</v>
          </cell>
          <cell r="H43">
            <v>18924</v>
          </cell>
          <cell r="I43">
            <v>1009492</v>
          </cell>
          <cell r="J43">
            <v>0</v>
          </cell>
        </row>
        <row r="49">
          <cell r="B49">
            <v>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L49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R77"/>
  <sheetViews>
    <sheetView tabSelected="1" defaultGridColor="0" colorId="22" zoomScale="127" zoomScaleNormal="127" workbookViewId="0">
      <selection activeCell="P68" sqref="P68"/>
    </sheetView>
  </sheetViews>
  <sheetFormatPr defaultColWidth="8.75" defaultRowHeight="9"/>
  <cols>
    <col min="1" max="5" width="14.375" style="3" customWidth="1"/>
    <col min="6" max="6" width="15.25" style="3" customWidth="1"/>
    <col min="7" max="8" width="14.375" style="3" customWidth="1"/>
    <col min="9" max="9" width="15.25" style="3" customWidth="1"/>
    <col min="10" max="12" width="14.375" style="3" customWidth="1"/>
    <col min="13" max="13" width="3.75" style="3" customWidth="1"/>
    <col min="14" max="16384" width="8.75" style="3"/>
  </cols>
  <sheetData>
    <row r="1" spans="2:18" ht="10.5">
      <c r="B1" s="1" t="s">
        <v>155</v>
      </c>
      <c r="C1" s="2"/>
      <c r="D1" s="2"/>
      <c r="E1" s="2"/>
      <c r="F1" s="2"/>
      <c r="G1" s="2"/>
      <c r="H1" s="2"/>
      <c r="I1" s="2"/>
      <c r="J1" s="2"/>
      <c r="K1" s="2"/>
      <c r="M1" s="4"/>
      <c r="N1" s="5"/>
      <c r="R1" s="4"/>
    </row>
    <row r="2" spans="2:18">
      <c r="B2" s="6"/>
      <c r="C2" s="2"/>
      <c r="D2" s="2"/>
      <c r="E2" s="2"/>
      <c r="F2" s="2"/>
      <c r="G2" s="2"/>
      <c r="H2" s="2"/>
      <c r="I2" s="2"/>
      <c r="J2" s="2"/>
      <c r="K2" s="2"/>
      <c r="M2" s="4"/>
      <c r="N2" s="5"/>
      <c r="R2" s="4"/>
    </row>
    <row r="3" spans="2:18" ht="11.5">
      <c r="B3" s="7" t="s">
        <v>0</v>
      </c>
      <c r="C3" s="2"/>
      <c r="D3" s="2"/>
      <c r="E3" s="2"/>
      <c r="F3" s="2"/>
      <c r="G3" s="2"/>
      <c r="H3" s="2"/>
      <c r="I3" s="2"/>
      <c r="J3" s="2"/>
      <c r="K3" s="2"/>
      <c r="M3" s="4"/>
      <c r="N3" s="5"/>
      <c r="R3" s="4"/>
    </row>
    <row r="4" spans="2:18" ht="4.1500000000000004" customHeight="1">
      <c r="B4" s="8"/>
      <c r="M4" s="4"/>
      <c r="N4" s="5"/>
      <c r="R4" s="4"/>
    </row>
    <row r="5" spans="2:18">
      <c r="B5" s="9"/>
      <c r="C5" s="2"/>
      <c r="D5" s="10" t="s">
        <v>1</v>
      </c>
      <c r="E5" s="2"/>
      <c r="F5" s="2"/>
      <c r="G5" s="2"/>
      <c r="H5" s="2"/>
      <c r="I5" s="2"/>
      <c r="K5" s="11" t="s">
        <v>119</v>
      </c>
      <c r="M5" s="4"/>
      <c r="N5" s="5"/>
      <c r="R5" s="4"/>
    </row>
    <row r="6" spans="2:18" ht="7.4" customHeight="1">
      <c r="B6" s="12"/>
      <c r="C6" s="13"/>
      <c r="D6" s="14" t="s">
        <v>2</v>
      </c>
      <c r="E6" s="15"/>
      <c r="F6" s="15"/>
      <c r="G6" s="14" t="s">
        <v>3</v>
      </c>
      <c r="H6" s="15"/>
      <c r="I6" s="15"/>
      <c r="J6" s="16"/>
      <c r="K6" s="17"/>
      <c r="M6" s="4"/>
      <c r="N6" s="5"/>
      <c r="R6" s="4"/>
    </row>
    <row r="7" spans="2:18" ht="7.4" customHeight="1">
      <c r="B7" s="18"/>
      <c r="C7" s="19" t="s">
        <v>4</v>
      </c>
      <c r="D7" s="20"/>
      <c r="E7" s="21"/>
      <c r="F7" s="21"/>
      <c r="G7" s="22"/>
      <c r="H7" s="23"/>
      <c r="I7" s="23"/>
      <c r="J7" s="24" t="s">
        <v>4</v>
      </c>
      <c r="K7" s="25" t="s">
        <v>5</v>
      </c>
      <c r="M7" s="4"/>
      <c r="N7" s="5"/>
      <c r="R7" s="4"/>
    </row>
    <row r="8" spans="2:18" ht="7.4" customHeight="1">
      <c r="B8" s="18"/>
      <c r="C8" s="19" t="s">
        <v>6</v>
      </c>
      <c r="D8" s="26" t="s">
        <v>7</v>
      </c>
      <c r="E8" s="19" t="s">
        <v>8</v>
      </c>
      <c r="F8" s="18"/>
      <c r="G8" s="26" t="s">
        <v>9</v>
      </c>
      <c r="H8" s="19" t="s">
        <v>10</v>
      </c>
      <c r="I8" s="27"/>
      <c r="J8" s="28" t="s">
        <v>6</v>
      </c>
      <c r="K8" s="25" t="s">
        <v>11</v>
      </c>
      <c r="M8" s="4"/>
      <c r="N8" s="5"/>
      <c r="R8" s="4"/>
    </row>
    <row r="9" spans="2:18" ht="7.4" customHeight="1">
      <c r="B9" s="19" t="s">
        <v>12</v>
      </c>
      <c r="C9" s="19" t="s">
        <v>13</v>
      </c>
      <c r="D9" s="26" t="s">
        <v>14</v>
      </c>
      <c r="E9" s="19" t="s">
        <v>14</v>
      </c>
      <c r="F9" s="19" t="s">
        <v>15</v>
      </c>
      <c r="G9" s="26" t="s">
        <v>16</v>
      </c>
      <c r="H9" s="19" t="s">
        <v>8</v>
      </c>
      <c r="I9" s="19" t="s">
        <v>15</v>
      </c>
      <c r="J9" s="28" t="s">
        <v>17</v>
      </c>
      <c r="K9" s="25" t="s">
        <v>18</v>
      </c>
      <c r="M9" s="4"/>
      <c r="N9" s="5"/>
      <c r="R9" s="4"/>
    </row>
    <row r="10" spans="2:18" ht="7.4" customHeight="1">
      <c r="B10" s="18"/>
      <c r="C10" s="19" t="s">
        <v>19</v>
      </c>
      <c r="D10" s="29"/>
      <c r="E10" s="18"/>
      <c r="F10" s="18"/>
      <c r="G10" s="26" t="s">
        <v>20</v>
      </c>
      <c r="H10" s="18"/>
      <c r="I10" s="18"/>
      <c r="J10" s="30"/>
      <c r="K10" s="25" t="s">
        <v>21</v>
      </c>
      <c r="M10" s="4"/>
      <c r="N10" s="5"/>
      <c r="R10" s="4"/>
    </row>
    <row r="11" spans="2:18" ht="7.4" customHeight="1">
      <c r="B11" s="31"/>
      <c r="C11" s="31"/>
      <c r="D11" s="32"/>
      <c r="E11" s="31"/>
      <c r="F11" s="31"/>
      <c r="G11" s="33" t="s">
        <v>22</v>
      </c>
      <c r="H11" s="31"/>
      <c r="I11" s="31"/>
      <c r="J11" s="34"/>
      <c r="K11" s="35" t="s">
        <v>23</v>
      </c>
      <c r="M11" s="4"/>
      <c r="N11" s="5"/>
      <c r="R11" s="4"/>
    </row>
    <row r="12" spans="2:18" ht="7.15" customHeight="1">
      <c r="B12" s="18" t="s">
        <v>82</v>
      </c>
      <c r="C12" s="36">
        <f>IF(ISERROR(B!B$19),0,B!B$19)</f>
        <v>4635404</v>
      </c>
      <c r="D12" s="37">
        <f>IF(ISERROR(B!C19),0,B!C19)</f>
        <v>0</v>
      </c>
      <c r="E12" s="36">
        <f>IF(ISERROR(B!D19),0,B!D19)</f>
        <v>0</v>
      </c>
      <c r="F12" s="36">
        <f>IF(ISERROR(B!E19),0,B!E19)</f>
        <v>0</v>
      </c>
      <c r="G12" s="37">
        <f>IF(ISERROR(B!F19),0,B!F19)</f>
        <v>0</v>
      </c>
      <c r="H12" s="36">
        <f>IF(ISERROR(B!G19),0,B!G19)</f>
        <v>0</v>
      </c>
      <c r="I12" s="36">
        <f>IF(ISERROR(B!H19),0,B!H19)</f>
        <v>0</v>
      </c>
      <c r="J12" s="38">
        <f>IF(ISERROR(B!I19),0,B!I19)</f>
        <v>4635404</v>
      </c>
      <c r="K12" s="39">
        <f>IF(ISERROR(B!J19),0,B!J19)</f>
        <v>0</v>
      </c>
      <c r="M12" s="4"/>
      <c r="N12" s="5"/>
      <c r="O12" s="3">
        <f t="shared" ref="O12:O24" si="0">C12+F12-I12-J12</f>
        <v>0</v>
      </c>
      <c r="P12" s="3">
        <f t="shared" ref="P12:P24" si="1">F12-D12-E12</f>
        <v>0</v>
      </c>
      <c r="Q12" s="3">
        <f t="shared" ref="Q12:Q24" si="2">I12-H12-G12</f>
        <v>0</v>
      </c>
      <c r="R12" s="4"/>
    </row>
    <row r="13" spans="2:18" ht="7.15" customHeight="1">
      <c r="B13" s="18" t="s">
        <v>25</v>
      </c>
      <c r="C13" s="36">
        <f>IF(ISERROR(B!B$23),0,B!B$23)</f>
        <v>899290</v>
      </c>
      <c r="D13" s="37">
        <f>IF(ISERROR(B!C23),0,B!C23)</f>
        <v>129126</v>
      </c>
      <c r="E13" s="36">
        <f>IF(ISERROR(B!D23),0,B!D23)</f>
        <v>0</v>
      </c>
      <c r="F13" s="36">
        <f>IF(ISERROR(B!E23),0,B!E23)</f>
        <v>129126</v>
      </c>
      <c r="G13" s="37">
        <f>IF(ISERROR(B!F23),0,B!F23)</f>
        <v>18924</v>
      </c>
      <c r="H13" s="36">
        <f>IF(ISERROR(B!G23),0,B!G23)</f>
        <v>0</v>
      </c>
      <c r="I13" s="36">
        <f>IF(ISERROR(B!H23),0,B!H23)</f>
        <v>18924</v>
      </c>
      <c r="J13" s="38">
        <f>IF(ISERROR(B!I23),0,B!I23)</f>
        <v>1009492</v>
      </c>
      <c r="K13" s="39">
        <f>IF(ISERROR(B!J23),0,B!J23)</f>
        <v>0</v>
      </c>
      <c r="M13" s="4"/>
      <c r="N13" s="5"/>
      <c r="O13" s="3">
        <f t="shared" si="0"/>
        <v>0</v>
      </c>
      <c r="P13" s="3">
        <f t="shared" si="1"/>
        <v>0</v>
      </c>
      <c r="Q13" s="3">
        <f t="shared" si="2"/>
        <v>0</v>
      </c>
      <c r="R13" s="4"/>
    </row>
    <row r="14" spans="2:18" ht="7.15" customHeight="1">
      <c r="B14" s="18" t="s">
        <v>26</v>
      </c>
      <c r="C14" s="36">
        <f>IF(ISERROR(B!B$24),0,B!B$24)</f>
        <v>0</v>
      </c>
      <c r="D14" s="37">
        <f>IF(ISERROR(B!C24),0,B!C24)</f>
        <v>0</v>
      </c>
      <c r="E14" s="40">
        <f>IF(ISERROR(B!D24),0,B!D24)</f>
        <v>0</v>
      </c>
      <c r="F14" s="36">
        <f>IF(ISERROR(B!E24),0,B!E24)</f>
        <v>0</v>
      </c>
      <c r="G14" s="37">
        <f>IF(ISERROR(B!F24),0,B!F24)</f>
        <v>0</v>
      </c>
      <c r="H14" s="36">
        <f>IF(ISERROR(B!G24),0,B!G24)</f>
        <v>0</v>
      </c>
      <c r="I14" s="36">
        <f>IF(ISERROR(B!H24),0,B!H24)</f>
        <v>0</v>
      </c>
      <c r="J14" s="38">
        <f>IF(ISERROR(B!I24),0,B!I24)</f>
        <v>0</v>
      </c>
      <c r="K14" s="39">
        <f>IF(ISERROR(B!J24),0,B!J24)</f>
        <v>0</v>
      </c>
      <c r="M14" s="4"/>
      <c r="N14" s="5"/>
      <c r="O14" s="3">
        <f t="shared" si="0"/>
        <v>0</v>
      </c>
      <c r="P14" s="3">
        <f t="shared" si="1"/>
        <v>0</v>
      </c>
      <c r="Q14" s="3">
        <f t="shared" si="2"/>
        <v>0</v>
      </c>
      <c r="R14" s="4"/>
    </row>
    <row r="15" spans="2:18" ht="7.15" customHeight="1">
      <c r="B15" s="18" t="s">
        <v>27</v>
      </c>
      <c r="C15" s="36">
        <f>IF(ISERROR(B!B$33),0,B!B$33)</f>
        <v>0</v>
      </c>
      <c r="D15" s="37">
        <f>IF(ISERROR(B!C33),0,B!C33)</f>
        <v>94111</v>
      </c>
      <c r="E15" s="36">
        <f>IF(ISERROR(B!D33),0,B!D33)</f>
        <v>0</v>
      </c>
      <c r="F15" s="36">
        <f>IF(ISERROR(B!E33),0,B!E33)</f>
        <v>94111</v>
      </c>
      <c r="G15" s="37">
        <f>IF(ISERROR(B!F33),0,B!F33)</f>
        <v>0</v>
      </c>
      <c r="H15" s="36">
        <f>IF(ISERROR(B!G33),0,B!G33)</f>
        <v>0</v>
      </c>
      <c r="I15" s="36">
        <f>IF(ISERROR(B!H33),0,B!H33)</f>
        <v>0</v>
      </c>
      <c r="J15" s="38">
        <f>IF(ISERROR(B!I33),0,B!I33)</f>
        <v>94111</v>
      </c>
      <c r="K15" s="39">
        <f>IF(ISERROR(B!J33),0,B!J33)</f>
        <v>0</v>
      </c>
      <c r="M15" s="4"/>
      <c r="N15" s="5"/>
      <c r="O15" s="3">
        <f t="shared" si="0"/>
        <v>0</v>
      </c>
      <c r="P15" s="3">
        <f t="shared" si="1"/>
        <v>0</v>
      </c>
      <c r="Q15" s="3">
        <f t="shared" si="2"/>
        <v>0</v>
      </c>
      <c r="R15" s="4"/>
    </row>
    <row r="16" spans="2:18" ht="7.15" customHeight="1">
      <c r="B16" s="12" t="s">
        <v>95</v>
      </c>
      <c r="C16" s="41">
        <f>IF(ISERROR(B!B$38),0,B!B$38)</f>
        <v>201316</v>
      </c>
      <c r="D16" s="42">
        <f>IF(ISERROR(B!C38),0,B!C38)</f>
        <v>-22369</v>
      </c>
      <c r="E16" s="41">
        <f>IF(ISERROR(B!D38),0,B!D38)</f>
        <v>24000</v>
      </c>
      <c r="F16" s="41">
        <f>IF(ISERROR(B!E38),0,B!E38)</f>
        <v>1631</v>
      </c>
      <c r="G16" s="42">
        <f>IF(ISERROR(B!F38),0,B!F38)</f>
        <v>17310</v>
      </c>
      <c r="H16" s="41">
        <f>IF(ISERROR(B!G38),0,B!G38)</f>
        <v>24000</v>
      </c>
      <c r="I16" s="41">
        <f>IF(ISERROR(B!H38),0,B!H38)</f>
        <v>41310</v>
      </c>
      <c r="J16" s="43">
        <f>IF(ISERROR(B!I38),0,B!I38)</f>
        <v>161637</v>
      </c>
      <c r="K16" s="44">
        <f>IF(ISERROR(B!J38),0,B!J38)</f>
        <v>0</v>
      </c>
      <c r="M16" s="4"/>
      <c r="N16" s="5"/>
      <c r="O16" s="3">
        <f t="shared" si="0"/>
        <v>0</v>
      </c>
      <c r="P16" s="3">
        <f t="shared" si="1"/>
        <v>0</v>
      </c>
      <c r="Q16" s="3">
        <f t="shared" si="2"/>
        <v>0</v>
      </c>
      <c r="R16" s="4"/>
    </row>
    <row r="17" spans="2:18" ht="7.15" customHeight="1">
      <c r="B17" s="18" t="s">
        <v>32</v>
      </c>
      <c r="C17" s="36">
        <f>IF(ISERROR(B!B$45),0,B!B$45)</f>
        <v>4900370</v>
      </c>
      <c r="D17" s="37">
        <f>IF(ISERROR(B!C45),0,B!C45)</f>
        <v>0</v>
      </c>
      <c r="E17" s="36">
        <f>IF(ISERROR(B!D45),0,B!D45)</f>
        <v>0</v>
      </c>
      <c r="F17" s="36">
        <f>IF(ISERROR(B!E45),0,B!E45)</f>
        <v>0</v>
      </c>
      <c r="G17" s="37">
        <f>IF(ISERROR(B!F45),0,B!F45)</f>
        <v>30660</v>
      </c>
      <c r="H17" s="36">
        <f>IF(ISERROR(B!G45),0,B!G45)</f>
        <v>0</v>
      </c>
      <c r="I17" s="36">
        <f>IF(ISERROR(B!H45),0,B!H45)</f>
        <v>30660</v>
      </c>
      <c r="J17" s="38">
        <f>IF(ISERROR(B!I45),0,B!I45)</f>
        <v>4869710</v>
      </c>
      <c r="K17" s="39">
        <f>IF(ISERROR(B!J45),0,B!J45)</f>
        <v>0</v>
      </c>
      <c r="M17" s="4"/>
      <c r="N17" s="5"/>
      <c r="O17" s="3">
        <f t="shared" si="0"/>
        <v>0</v>
      </c>
      <c r="P17" s="3">
        <f t="shared" si="1"/>
        <v>0</v>
      </c>
      <c r="Q17" s="3">
        <f t="shared" si="2"/>
        <v>0</v>
      </c>
      <c r="R17" s="4"/>
    </row>
    <row r="18" spans="2:18" ht="7.15" customHeight="1">
      <c r="B18" s="18" t="s">
        <v>104</v>
      </c>
      <c r="C18" s="36">
        <f>IF(ISERROR(B!B$50),0,B!B$50)</f>
        <v>124695</v>
      </c>
      <c r="D18" s="37">
        <f>IF(ISERROR(B!C50),0,B!C50)</f>
        <v>0</v>
      </c>
      <c r="E18" s="36">
        <f>IF(ISERROR(B!D50),0,B!D50)</f>
        <v>0</v>
      </c>
      <c r="F18" s="36">
        <f>IF(ISERROR(B!E50),0,B!E50)</f>
        <v>0</v>
      </c>
      <c r="G18" s="37">
        <f>IF(ISERROR(B!F50),0,B!F50)</f>
        <v>15590</v>
      </c>
      <c r="H18" s="36">
        <f>IF(ISERROR(B!G50),0,B!G50)</f>
        <v>0</v>
      </c>
      <c r="I18" s="36">
        <f>IF(ISERROR(B!H50),0,B!H50)</f>
        <v>15590</v>
      </c>
      <c r="J18" s="38">
        <f>IF(ISERROR(B!I50),0,B!I50)</f>
        <v>109105</v>
      </c>
      <c r="K18" s="39">
        <f>IF(ISERROR(B!J50),0,B!J50)</f>
        <v>0</v>
      </c>
      <c r="M18" s="4"/>
      <c r="N18" s="5"/>
      <c r="O18" s="3">
        <f t="shared" si="0"/>
        <v>0</v>
      </c>
      <c r="P18" s="3">
        <f t="shared" si="1"/>
        <v>0</v>
      </c>
      <c r="Q18" s="3">
        <f t="shared" si="2"/>
        <v>0</v>
      </c>
      <c r="R18" s="4"/>
    </row>
    <row r="19" spans="2:18" ht="7.15" customHeight="1">
      <c r="B19" s="18" t="s">
        <v>113</v>
      </c>
      <c r="C19" s="36">
        <f>IF(ISERROR(B!B$59),0,B!B$59)</f>
        <v>0</v>
      </c>
      <c r="D19" s="37">
        <f>IF(ISERROR(B!C59),0,B!C59)</f>
        <v>41260</v>
      </c>
      <c r="E19" s="36">
        <f>IF(ISERROR(B!D59),0,B!D59)</f>
        <v>0</v>
      </c>
      <c r="F19" s="36">
        <f>IF(ISERROR(B!E59),0,B!E59)</f>
        <v>41260</v>
      </c>
      <c r="G19" s="37">
        <f>IF(ISERROR(B!F59),0,B!F59)</f>
        <v>0</v>
      </c>
      <c r="H19" s="36">
        <f>IF(ISERROR(B!G59),0,B!G59)</f>
        <v>0</v>
      </c>
      <c r="I19" s="36">
        <f>IF(ISERROR(B!H59),0,B!H59)</f>
        <v>0</v>
      </c>
      <c r="J19" s="38">
        <f>IF(ISERROR(B!I59),0,B!I59)</f>
        <v>41260</v>
      </c>
      <c r="K19" s="39">
        <f>IF(ISERROR(B!J59),0,B!J59)</f>
        <v>0</v>
      </c>
      <c r="M19" s="4"/>
      <c r="N19" s="5"/>
      <c r="O19" s="3">
        <f t="shared" si="0"/>
        <v>0</v>
      </c>
      <c r="P19" s="3">
        <f t="shared" si="1"/>
        <v>0</v>
      </c>
      <c r="Q19" s="3">
        <f t="shared" si="2"/>
        <v>0</v>
      </c>
      <c r="R19" s="4"/>
    </row>
    <row r="20" spans="2:18" ht="7.15" customHeight="1">
      <c r="B20" s="12" t="s">
        <v>34</v>
      </c>
      <c r="C20" s="41">
        <f>IF(ISERROR(B!B$62),0,B!B$62)</f>
        <v>0</v>
      </c>
      <c r="D20" s="42">
        <f>IF(ISERROR(B!C62),0,B!C62)</f>
        <v>0</v>
      </c>
      <c r="E20" s="41">
        <f>IF(ISERROR(B!D62),0,B!D62)</f>
        <v>0</v>
      </c>
      <c r="F20" s="41">
        <f>IF(ISERROR(B!E62),0,B!E62)</f>
        <v>0</v>
      </c>
      <c r="G20" s="42">
        <f>IF(ISERROR(B!F62),0,B!F62)</f>
        <v>0</v>
      </c>
      <c r="H20" s="41">
        <f>IF(ISERROR(B!G62),0,B!G62)</f>
        <v>0</v>
      </c>
      <c r="I20" s="41">
        <f>IF(ISERROR(B!H62),0,B!H62)</f>
        <v>0</v>
      </c>
      <c r="J20" s="43">
        <f>IF(ISERROR(B!I62),0,B!I62)</f>
        <v>0</v>
      </c>
      <c r="K20" s="44">
        <f>IF(ISERROR(B!J62),0,B!J62)</f>
        <v>0</v>
      </c>
      <c r="M20" s="4"/>
      <c r="N20" s="5"/>
      <c r="O20" s="3">
        <f t="shared" si="0"/>
        <v>0</v>
      </c>
      <c r="P20" s="3">
        <f t="shared" si="1"/>
        <v>0</v>
      </c>
      <c r="Q20" s="3">
        <f t="shared" si="2"/>
        <v>0</v>
      </c>
      <c r="R20" s="4"/>
    </row>
    <row r="21" spans="2:18" ht="7.15" customHeight="1">
      <c r="B21" s="18" t="s">
        <v>117</v>
      </c>
      <c r="C21" s="36">
        <f>IF(ISERROR(B!B$47),0,B!B$47)</f>
        <v>0</v>
      </c>
      <c r="D21" s="37">
        <f>IF(ISERROR(B!C47),0,B!C47)</f>
        <v>0</v>
      </c>
      <c r="E21" s="36">
        <f>IF(ISERROR(B!D47),0,B!D47)</f>
        <v>0</v>
      </c>
      <c r="F21" s="36">
        <f>IF(ISERROR(B!E47),0,B!E47)</f>
        <v>0</v>
      </c>
      <c r="G21" s="37">
        <f>IF(ISERROR(B!F47),0,B!F47)</f>
        <v>0</v>
      </c>
      <c r="H21" s="36">
        <f>IF(ISERROR(B!G47),0,B!G47)</f>
        <v>0</v>
      </c>
      <c r="I21" s="36">
        <f>IF(ISERROR(B!H47),0,B!H47)</f>
        <v>0</v>
      </c>
      <c r="J21" s="38">
        <f>IF(ISERROR(B!I47),0,B!I47)</f>
        <v>0</v>
      </c>
      <c r="K21" s="39">
        <f>IF(ISERROR(B!J47),0,B!J47)</f>
        <v>0</v>
      </c>
      <c r="M21" s="4"/>
      <c r="N21" s="5"/>
      <c r="O21" s="3">
        <f t="shared" si="0"/>
        <v>0</v>
      </c>
      <c r="P21" s="3">
        <f t="shared" si="1"/>
        <v>0</v>
      </c>
      <c r="Q21" s="3">
        <f t="shared" si="2"/>
        <v>0</v>
      </c>
      <c r="R21" s="4"/>
    </row>
    <row r="22" spans="2:18" ht="7.15" customHeight="1">
      <c r="B22" s="18" t="s">
        <v>118</v>
      </c>
      <c r="C22" s="36">
        <f>IF(ISERROR(B!B$62),0,B!B$62)</f>
        <v>0</v>
      </c>
      <c r="D22" s="37">
        <f>IF(ISERROR(B!C62),0,B!C62)</f>
        <v>0</v>
      </c>
      <c r="E22" s="36">
        <f>IF(ISERROR(B!D62),0,B!D62)</f>
        <v>0</v>
      </c>
      <c r="F22" s="36">
        <f>IF(ISERROR(B!E62),0,B!E62)</f>
        <v>0</v>
      </c>
      <c r="G22" s="37">
        <f>IF(ISERROR(B!F62),0,B!F62)</f>
        <v>0</v>
      </c>
      <c r="H22" s="36">
        <f>IF(ISERROR(B!G62),0,B!G62)</f>
        <v>0</v>
      </c>
      <c r="I22" s="36">
        <f>IF(ISERROR(B!H62),0,B!H62)</f>
        <v>0</v>
      </c>
      <c r="J22" s="38">
        <f>IF(ISERROR(B!I62),0,B!I62)</f>
        <v>0</v>
      </c>
      <c r="K22" s="39">
        <f>IF(ISERROR(B!J62),0,B!J62)</f>
        <v>0</v>
      </c>
      <c r="M22" s="4"/>
      <c r="N22" s="5"/>
      <c r="O22" s="3">
        <f t="shared" si="0"/>
        <v>0</v>
      </c>
      <c r="P22" s="3">
        <f t="shared" si="1"/>
        <v>0</v>
      </c>
      <c r="Q22" s="3">
        <f t="shared" si="2"/>
        <v>0</v>
      </c>
      <c r="R22" s="4"/>
    </row>
    <row r="23" spans="2:18" ht="0.75" customHeight="1" thickBot="1">
      <c r="B23" s="18"/>
      <c r="C23" s="36"/>
      <c r="D23" s="37"/>
      <c r="E23" s="36"/>
      <c r="F23" s="36"/>
      <c r="G23" s="37"/>
      <c r="H23" s="36"/>
      <c r="I23" s="36"/>
      <c r="J23" s="38"/>
      <c r="K23" s="39"/>
      <c r="M23" s="4"/>
      <c r="N23" s="5"/>
      <c r="O23" s="3">
        <f t="shared" si="0"/>
        <v>0</v>
      </c>
      <c r="P23" s="3">
        <f t="shared" si="1"/>
        <v>0</v>
      </c>
      <c r="Q23" s="3">
        <f t="shared" si="2"/>
        <v>0</v>
      </c>
      <c r="R23" s="4"/>
    </row>
    <row r="24" spans="2:18" ht="7.75" customHeight="1" thickTop="1">
      <c r="B24" s="45" t="s">
        <v>35</v>
      </c>
      <c r="C24" s="46">
        <f t="shared" ref="C24:K24" si="3">SUM(C$12:C$22)</f>
        <v>10761075</v>
      </c>
      <c r="D24" s="47">
        <f t="shared" si="3"/>
        <v>242128</v>
      </c>
      <c r="E24" s="46">
        <f t="shared" si="3"/>
        <v>24000</v>
      </c>
      <c r="F24" s="46">
        <f t="shared" si="3"/>
        <v>266128</v>
      </c>
      <c r="G24" s="47">
        <f t="shared" si="3"/>
        <v>82484</v>
      </c>
      <c r="H24" s="46">
        <f t="shared" si="3"/>
        <v>24000</v>
      </c>
      <c r="I24" s="46">
        <f t="shared" si="3"/>
        <v>106484</v>
      </c>
      <c r="J24" s="48">
        <f t="shared" si="3"/>
        <v>10920719</v>
      </c>
      <c r="K24" s="49">
        <f t="shared" si="3"/>
        <v>0</v>
      </c>
      <c r="M24" s="4"/>
      <c r="N24" s="5"/>
      <c r="O24" s="3">
        <f t="shared" si="0"/>
        <v>0</v>
      </c>
      <c r="P24" s="3">
        <f t="shared" si="1"/>
        <v>0</v>
      </c>
      <c r="Q24" s="3">
        <f t="shared" si="2"/>
        <v>0</v>
      </c>
      <c r="R24" s="4"/>
    </row>
    <row r="25" spans="2:18" ht="3.25" customHeight="1">
      <c r="B25" s="50"/>
      <c r="K25" s="51"/>
      <c r="M25" s="4"/>
      <c r="N25" s="5"/>
      <c r="R25" s="4"/>
    </row>
    <row r="26" spans="2:18" ht="7.15" customHeight="1">
      <c r="B26" s="52" t="s">
        <v>36</v>
      </c>
      <c r="C26" s="2"/>
      <c r="D26" s="2"/>
      <c r="E26" s="2"/>
      <c r="F26" s="2"/>
      <c r="H26" s="2" t="s">
        <v>37</v>
      </c>
      <c r="I26" s="2"/>
      <c r="J26" s="2"/>
      <c r="K26" s="53"/>
      <c r="M26" s="4"/>
      <c r="N26" s="5"/>
      <c r="R26" s="4"/>
    </row>
    <row r="27" spans="2:18" ht="7.15" customHeight="1">
      <c r="B27" s="52" t="s">
        <v>38</v>
      </c>
      <c r="C27" s="2"/>
      <c r="D27" s="2"/>
      <c r="E27" s="2"/>
      <c r="F27" s="2"/>
      <c r="H27" s="2" t="s">
        <v>39</v>
      </c>
      <c r="I27" s="2"/>
      <c r="J27" s="2"/>
      <c r="K27" s="53"/>
      <c r="M27" s="4"/>
      <c r="N27" s="5"/>
      <c r="R27" s="4"/>
    </row>
    <row r="28" spans="2:18" ht="7.15" customHeight="1">
      <c r="B28" s="52" t="s">
        <v>40</v>
      </c>
      <c r="C28" s="2"/>
      <c r="D28" s="2"/>
      <c r="E28" s="2"/>
      <c r="F28" s="2"/>
      <c r="H28" s="2" t="s">
        <v>41</v>
      </c>
      <c r="I28" s="2"/>
      <c r="J28" s="2"/>
      <c r="K28" s="53"/>
      <c r="M28" s="4"/>
      <c r="N28" s="5"/>
      <c r="R28" s="4"/>
    </row>
    <row r="29" spans="2:18" ht="7.15" customHeight="1">
      <c r="B29" s="52" t="s">
        <v>42</v>
      </c>
      <c r="C29" s="2"/>
      <c r="D29" s="2"/>
      <c r="E29" s="2"/>
      <c r="F29" s="2"/>
      <c r="H29" s="2" t="s">
        <v>43</v>
      </c>
      <c r="I29" s="2"/>
      <c r="J29" s="2"/>
      <c r="K29" s="53"/>
      <c r="M29" s="4"/>
      <c r="N29" s="5"/>
      <c r="R29" s="4"/>
    </row>
    <row r="30" spans="2:18" ht="7.15" customHeight="1">
      <c r="B30" s="52" t="s">
        <v>44</v>
      </c>
      <c r="C30" s="2"/>
      <c r="D30" s="2"/>
      <c r="E30" s="2"/>
      <c r="F30" s="2"/>
      <c r="H30" s="2"/>
      <c r="I30" s="2"/>
      <c r="J30" s="2"/>
      <c r="K30" s="53"/>
      <c r="M30" s="4"/>
      <c r="N30" s="5"/>
      <c r="R30" s="4"/>
    </row>
    <row r="31" spans="2:18" ht="3.25" customHeight="1">
      <c r="B31" s="54"/>
      <c r="C31" s="55"/>
      <c r="D31" s="55"/>
      <c r="E31" s="55"/>
      <c r="F31" s="55"/>
      <c r="G31" s="56"/>
      <c r="H31" s="55"/>
      <c r="I31" s="55"/>
      <c r="J31" s="55"/>
      <c r="K31" s="57"/>
      <c r="M31" s="4"/>
      <c r="N31" s="5"/>
      <c r="R31" s="4"/>
    </row>
    <row r="32" spans="2:18" ht="6" customHeight="1">
      <c r="M32" s="4"/>
      <c r="N32" s="5"/>
      <c r="R32" s="4"/>
    </row>
    <row r="33" spans="1:18" ht="6" customHeight="1">
      <c r="M33" s="4"/>
      <c r="N33" s="5"/>
      <c r="R33" s="4"/>
    </row>
    <row r="34" spans="1:18" ht="6" customHeight="1">
      <c r="M34" s="4"/>
      <c r="N34" s="5"/>
      <c r="R34" s="4"/>
    </row>
    <row r="35" spans="1:18" ht="0.75" customHeight="1">
      <c r="M35" s="4"/>
      <c r="N35" s="5"/>
      <c r="R35" s="4"/>
    </row>
    <row r="36" spans="1:18" ht="0.75" customHeight="1">
      <c r="M36" s="4"/>
      <c r="N36" s="5"/>
      <c r="R36" s="4"/>
    </row>
    <row r="37" spans="1:18" ht="0.75" customHeight="1">
      <c r="M37" s="4"/>
      <c r="N37" s="5"/>
      <c r="R37" s="4"/>
    </row>
    <row r="38" spans="1:18" ht="0.75" customHeight="1">
      <c r="M38" s="4"/>
      <c r="N38" s="5"/>
      <c r="R38" s="4"/>
    </row>
    <row r="39" spans="1:18" ht="6" customHeight="1">
      <c r="M39" s="4"/>
      <c r="N39" s="5"/>
      <c r="R39" s="4"/>
    </row>
    <row r="40" spans="1:18" ht="10.5">
      <c r="A40" s="1" t="s">
        <v>155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/>
      <c r="N40" s="5"/>
      <c r="R40" s="4"/>
    </row>
    <row r="41" spans="1:18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/>
      <c r="N41" s="5"/>
      <c r="R41" s="4"/>
    </row>
    <row r="42" spans="1:18" ht="11.5">
      <c r="A42" s="7" t="s">
        <v>45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4"/>
      <c r="N42" s="5"/>
      <c r="R42" s="4"/>
    </row>
    <row r="43" spans="1:18" ht="1.9" customHeight="1">
      <c r="M43" s="4"/>
      <c r="N43" s="5"/>
      <c r="R43" s="4"/>
    </row>
    <row r="44" spans="1:18" ht="1.9" customHeight="1">
      <c r="A44" s="8"/>
      <c r="M44" s="4"/>
      <c r="N44" s="5"/>
      <c r="R44" s="4"/>
    </row>
    <row r="45" spans="1:18" ht="7.15" customHeight="1">
      <c r="A45" s="188">
        <f>B5</f>
        <v>0</v>
      </c>
      <c r="B45" s="56"/>
      <c r="C45" s="58" t="s">
        <v>1</v>
      </c>
      <c r="D45" s="55"/>
      <c r="E45" s="55"/>
      <c r="F45" s="55"/>
      <c r="G45" s="55"/>
      <c r="H45" s="55"/>
      <c r="I45" s="59"/>
      <c r="J45" s="2"/>
      <c r="K45" s="2"/>
      <c r="L45" s="11" t="s">
        <v>120</v>
      </c>
      <c r="M45" s="4"/>
      <c r="N45" s="5"/>
      <c r="R45" s="4"/>
    </row>
    <row r="46" spans="1:18" ht="7.15" customHeight="1">
      <c r="A46" s="12"/>
      <c r="B46" s="60" t="s">
        <v>5</v>
      </c>
      <c r="C46" s="61" t="s">
        <v>46</v>
      </c>
      <c r="D46" s="15"/>
      <c r="E46" s="15"/>
      <c r="F46" s="15"/>
      <c r="G46" s="15"/>
      <c r="H46" s="61" t="s">
        <v>47</v>
      </c>
      <c r="I46" s="15"/>
      <c r="J46" s="15"/>
      <c r="K46" s="15"/>
      <c r="L46" s="62"/>
      <c r="M46" s="4"/>
      <c r="N46" s="5"/>
      <c r="R46" s="4"/>
    </row>
    <row r="47" spans="1:18" ht="7.15" customHeight="1">
      <c r="A47" s="18"/>
      <c r="B47" s="60" t="s">
        <v>11</v>
      </c>
      <c r="C47" s="63"/>
      <c r="D47" s="18"/>
      <c r="E47" s="18"/>
      <c r="F47" s="18"/>
      <c r="G47" s="30"/>
      <c r="H47" s="64" t="s">
        <v>48</v>
      </c>
      <c r="I47" s="65"/>
      <c r="J47" s="53" t="s">
        <v>49</v>
      </c>
      <c r="K47" s="66" t="s">
        <v>49</v>
      </c>
      <c r="L47" s="25" t="s">
        <v>5</v>
      </c>
      <c r="M47" s="4"/>
      <c r="N47" s="5"/>
      <c r="R47" s="4"/>
    </row>
    <row r="48" spans="1:18" ht="7.15" customHeight="1">
      <c r="A48" s="18"/>
      <c r="B48" s="60" t="s">
        <v>18</v>
      </c>
      <c r="C48" s="25" t="s">
        <v>50</v>
      </c>
      <c r="D48" s="19" t="s">
        <v>51</v>
      </c>
      <c r="E48" s="18"/>
      <c r="F48" s="67"/>
      <c r="G48" s="30"/>
      <c r="H48" s="63"/>
      <c r="I48" s="67"/>
      <c r="J48" s="53"/>
      <c r="K48" s="24"/>
      <c r="L48" s="25" t="s">
        <v>11</v>
      </c>
      <c r="M48" s="4"/>
      <c r="N48" s="5"/>
      <c r="R48" s="4"/>
    </row>
    <row r="49" spans="1:18" ht="7.15" customHeight="1">
      <c r="A49" s="19" t="s">
        <v>12</v>
      </c>
      <c r="B49" s="60" t="s">
        <v>21</v>
      </c>
      <c r="C49" s="25" t="s">
        <v>52</v>
      </c>
      <c r="D49" s="19" t="s">
        <v>53</v>
      </c>
      <c r="E49" s="19" t="s">
        <v>54</v>
      </c>
      <c r="F49" s="67" t="s">
        <v>55</v>
      </c>
      <c r="G49" s="28" t="s">
        <v>15</v>
      </c>
      <c r="H49" s="68"/>
      <c r="I49" s="67" t="s">
        <v>56</v>
      </c>
      <c r="J49" s="67" t="s">
        <v>51</v>
      </c>
      <c r="K49" s="24" t="s">
        <v>15</v>
      </c>
      <c r="L49" s="25" t="s">
        <v>18</v>
      </c>
      <c r="M49" s="4"/>
      <c r="N49" s="5"/>
      <c r="R49" s="4"/>
    </row>
    <row r="50" spans="1:18" ht="7.15" customHeight="1">
      <c r="A50" s="18"/>
      <c r="B50" s="60" t="s">
        <v>13</v>
      </c>
      <c r="C50" s="25" t="s">
        <v>16</v>
      </c>
      <c r="D50" s="19" t="s">
        <v>57</v>
      </c>
      <c r="E50" s="19" t="s">
        <v>58</v>
      </c>
      <c r="F50" s="67" t="s">
        <v>59</v>
      </c>
      <c r="G50" s="28" t="s">
        <v>46</v>
      </c>
      <c r="H50" s="25" t="s">
        <v>60</v>
      </c>
      <c r="I50" s="67" t="s">
        <v>61</v>
      </c>
      <c r="J50" s="67" t="s">
        <v>62</v>
      </c>
      <c r="K50" s="24" t="s">
        <v>63</v>
      </c>
      <c r="L50" s="25" t="s">
        <v>21</v>
      </c>
      <c r="M50" s="4"/>
      <c r="N50" s="5"/>
      <c r="R50" s="4"/>
    </row>
    <row r="51" spans="1:18" ht="7.15" customHeight="1">
      <c r="A51" s="18"/>
      <c r="B51" s="60" t="s">
        <v>19</v>
      </c>
      <c r="C51" s="68"/>
      <c r="D51" s="67" t="s">
        <v>64</v>
      </c>
      <c r="E51" s="18"/>
      <c r="F51" s="67"/>
      <c r="G51" s="30"/>
      <c r="H51" s="63"/>
      <c r="I51" s="67" t="s">
        <v>65</v>
      </c>
      <c r="J51" s="18"/>
      <c r="K51" s="69"/>
      <c r="L51" s="70" t="s">
        <v>17</v>
      </c>
      <c r="M51" s="4"/>
      <c r="N51" s="5"/>
      <c r="R51" s="4"/>
    </row>
    <row r="52" spans="1:18" ht="0.75" customHeight="1">
      <c r="A52" s="31"/>
      <c r="B52" s="71"/>
      <c r="C52" s="72"/>
      <c r="D52" s="73"/>
      <c r="E52" s="31"/>
      <c r="F52" s="73"/>
      <c r="G52" s="34"/>
      <c r="H52" s="72"/>
      <c r="I52" s="74"/>
      <c r="J52" s="31"/>
      <c r="K52" s="34"/>
      <c r="L52" s="35"/>
      <c r="M52" s="4"/>
      <c r="N52" s="5"/>
      <c r="R52" s="4"/>
    </row>
    <row r="53" spans="1:18" ht="7.15" customHeight="1">
      <c r="A53" s="18" t="s">
        <v>82</v>
      </c>
      <c r="B53" s="75">
        <f>IF(ISERROR('C'!B$16),0,'C'!B$16)</f>
        <v>0</v>
      </c>
      <c r="C53" s="39">
        <f>IF(ISERROR('C'!C$16),0,'C'!C$16)</f>
        <v>0</v>
      </c>
      <c r="D53" s="36">
        <f>IF(ISERROR('C'!D$16),0,'C'!D$16)</f>
        <v>0</v>
      </c>
      <c r="E53" s="36">
        <f>IF(ISERROR('C'!E$16),0,'C'!E$16)</f>
        <v>0</v>
      </c>
      <c r="F53" s="36">
        <f>IF(ISERROR('C'!F$16),0,'C'!F$16)</f>
        <v>0</v>
      </c>
      <c r="G53" s="38">
        <f>IF(ISERROR('C'!G$16),0,'C'!G$16)</f>
        <v>0</v>
      </c>
      <c r="H53" s="39">
        <f>IF(ISERROR('C'!H$16),0,'C'!H$16)</f>
        <v>0</v>
      </c>
      <c r="I53" s="36">
        <f>IF(ISERROR('C'!I$16),0,'C'!I$16)</f>
        <v>0</v>
      </c>
      <c r="J53" s="36">
        <f>IF(ISERROR('C'!J$16),0,'C'!J$16)</f>
        <v>0</v>
      </c>
      <c r="K53" s="38">
        <f>IF(ISERROR('C'!K$16),0,'C'!K$16)</f>
        <v>0</v>
      </c>
      <c r="L53" s="39">
        <f>IF(ISERROR('C'!L$16),0,'C'!L$16)</f>
        <v>0</v>
      </c>
      <c r="M53" s="4"/>
      <c r="N53" s="5"/>
      <c r="O53" s="3">
        <f t="shared" ref="O53:O65" si="4">B53+G53-K53-L53</f>
        <v>0</v>
      </c>
      <c r="P53" s="3">
        <f t="shared" ref="P53:P65" si="5">G53-SUM(C53:F53)</f>
        <v>0</v>
      </c>
      <c r="Q53" s="3">
        <f t="shared" ref="Q53:Q65" si="6">K53-SUM(H53:J53)</f>
        <v>0</v>
      </c>
      <c r="R53" s="4"/>
    </row>
    <row r="54" spans="1:18" ht="7.15" customHeight="1">
      <c r="A54" s="18" t="s">
        <v>25</v>
      </c>
      <c r="B54" s="75">
        <f>IF(ISERROR('C'!B$23),0,'C'!B$23)</f>
        <v>0</v>
      </c>
      <c r="C54" s="39">
        <f>IF(ISERROR('C'!C$23),0,'C'!C$23)</f>
        <v>79541</v>
      </c>
      <c r="D54" s="36">
        <f>IF(ISERROR('C'!D$23),0,'C'!D$23)</f>
        <v>0</v>
      </c>
      <c r="E54" s="36">
        <f>IF(ISERROR('C'!E$23),0,'C'!E$23)</f>
        <v>0</v>
      </c>
      <c r="F54" s="36">
        <f>IF(ISERROR('C'!F$23),0,'C'!F$23)</f>
        <v>0</v>
      </c>
      <c r="G54" s="38">
        <f>IF(ISERROR('C'!G$23),0,'C'!G$23)</f>
        <v>79541</v>
      </c>
      <c r="H54" s="39">
        <f>IF(ISERROR('C'!H$23),0,'C'!H$23)</f>
        <v>0</v>
      </c>
      <c r="I54" s="36">
        <f>IF(ISERROR('C'!I$23),0,'C'!I$23)</f>
        <v>741</v>
      </c>
      <c r="J54" s="36">
        <f>IF(ISERROR('C'!J$23),0,'C'!J$23)</f>
        <v>78800</v>
      </c>
      <c r="K54" s="38">
        <f>IF(ISERROR('C'!K$23),0,'C'!K$23)</f>
        <v>79541</v>
      </c>
      <c r="L54" s="39">
        <f>IF(ISERROR('C'!L$23),0,'C'!L$23)</f>
        <v>0</v>
      </c>
      <c r="M54" s="4"/>
      <c r="N54" s="5"/>
      <c r="O54" s="3">
        <f t="shared" si="4"/>
        <v>0</v>
      </c>
      <c r="P54" s="3">
        <f t="shared" si="5"/>
        <v>0</v>
      </c>
      <c r="Q54" s="3">
        <f t="shared" si="6"/>
        <v>0</v>
      </c>
      <c r="R54" s="4"/>
    </row>
    <row r="55" spans="1:18" ht="7.15" customHeight="1">
      <c r="A55" s="18" t="s">
        <v>26</v>
      </c>
      <c r="B55" s="75">
        <f>IF(ISERROR('C'!B$24),0,'C'!B$24)</f>
        <v>0</v>
      </c>
      <c r="C55" s="39">
        <f>IF(ISERROR('C'!C$24),0,'C'!C$24)</f>
        <v>0</v>
      </c>
      <c r="D55" s="36">
        <f>IF(ISERROR('C'!D$24),0,'C'!D$24)</f>
        <v>0</v>
      </c>
      <c r="E55" s="36">
        <f>IF(ISERROR('C'!E$24),0,'C'!E$24)</f>
        <v>0</v>
      </c>
      <c r="F55" s="36">
        <f>IF(ISERROR('C'!F$24),0,'C'!F$24)</f>
        <v>0</v>
      </c>
      <c r="G55" s="38">
        <f>IF(ISERROR('C'!G$24),0,'C'!G$24)</f>
        <v>0</v>
      </c>
      <c r="H55" s="39">
        <f>IF(ISERROR('C'!H$24),0,'C'!H$24)</f>
        <v>0</v>
      </c>
      <c r="I55" s="36">
        <f>IF(ISERROR('C'!I$24),0,'C'!I$24)</f>
        <v>0</v>
      </c>
      <c r="J55" s="36">
        <f>IF(ISERROR('C'!J$24),0,'C'!J$24)</f>
        <v>0</v>
      </c>
      <c r="K55" s="38">
        <f>IF(ISERROR('C'!K$24),0,'C'!K$24)</f>
        <v>0</v>
      </c>
      <c r="L55" s="39">
        <f>IF(ISERROR('C'!L$24),0,'C'!L$24)</f>
        <v>0</v>
      </c>
      <c r="M55" s="4"/>
      <c r="N55" s="5"/>
      <c r="O55" s="3">
        <f t="shared" si="4"/>
        <v>0</v>
      </c>
      <c r="P55" s="3">
        <f t="shared" si="5"/>
        <v>0</v>
      </c>
      <c r="Q55" s="3">
        <f t="shared" si="6"/>
        <v>0</v>
      </c>
      <c r="R55" s="4"/>
    </row>
    <row r="56" spans="1:18" ht="7.15" customHeight="1">
      <c r="A56" s="18" t="s">
        <v>27</v>
      </c>
      <c r="B56" s="75">
        <f>IF(ISERROR('C'!B$33),0,'C'!B$33)</f>
        <v>0</v>
      </c>
      <c r="C56" s="39">
        <f>IF(ISERROR('C'!C$33),0,'C'!C$33)</f>
        <v>4043</v>
      </c>
      <c r="D56" s="36">
        <f>IF(ISERROR('C'!D$33),0,'C'!D$33)</f>
        <v>0</v>
      </c>
      <c r="E56" s="36">
        <f>IF(ISERROR('C'!E$33),0,'C'!E$33)</f>
        <v>0</v>
      </c>
      <c r="F56" s="36">
        <f>IF(ISERROR('C'!F$33),0,'C'!F$33)</f>
        <v>0</v>
      </c>
      <c r="G56" s="38">
        <f>IF(ISERROR('C'!G$33),0,'C'!G$33)</f>
        <v>4043</v>
      </c>
      <c r="H56" s="39">
        <f>IF(ISERROR('C'!H$33),0,'C'!H$33)</f>
        <v>0</v>
      </c>
      <c r="I56" s="36">
        <f>IF(ISERROR('C'!I$33),0,'C'!I$33)</f>
        <v>751</v>
      </c>
      <c r="J56" s="36">
        <f>IF(ISERROR('C'!J$33),0,'C'!J$33)</f>
        <v>3292</v>
      </c>
      <c r="K56" s="38">
        <f>IF(ISERROR('C'!K$33),0,'C'!K$33)</f>
        <v>4043</v>
      </c>
      <c r="L56" s="39">
        <f>IF(ISERROR('C'!L$33),0,'C'!L$33)</f>
        <v>0</v>
      </c>
      <c r="M56" s="4"/>
      <c r="N56" s="5"/>
      <c r="O56" s="3">
        <f t="shared" si="4"/>
        <v>0</v>
      </c>
      <c r="P56" s="3">
        <f t="shared" si="5"/>
        <v>0</v>
      </c>
      <c r="Q56" s="3">
        <f t="shared" si="6"/>
        <v>0</v>
      </c>
      <c r="R56" s="4"/>
    </row>
    <row r="57" spans="1:18" ht="7.15" customHeight="1">
      <c r="A57" s="12" t="s">
        <v>95</v>
      </c>
      <c r="B57" s="76">
        <f>IF(ISERROR('C'!B$38),0,'C'!B$38)</f>
        <v>0</v>
      </c>
      <c r="C57" s="44">
        <f>IF(ISERROR('C'!C$38),0,'C'!C$38)</f>
        <v>0</v>
      </c>
      <c r="D57" s="41">
        <f>IF(ISERROR('C'!D$38),0,'C'!D$38)</f>
        <v>0</v>
      </c>
      <c r="E57" s="41">
        <f>IF(ISERROR('C'!E$38),0,'C'!E$38)</f>
        <v>0</v>
      </c>
      <c r="F57" s="41">
        <f>IF(ISERROR('C'!F$38),0,'C'!F$38)</f>
        <v>1631</v>
      </c>
      <c r="G57" s="43">
        <f>IF(ISERROR('C'!G$38),0,'C'!G$38)</f>
        <v>1631</v>
      </c>
      <c r="H57" s="44">
        <f>IF(ISERROR('C'!H$38),0,'C'!H$38)</f>
        <v>0</v>
      </c>
      <c r="I57" s="41">
        <f>IF(ISERROR('C'!I$38),0,'C'!I$38)</f>
        <v>0</v>
      </c>
      <c r="J57" s="41">
        <f>IF(ISERROR('C'!J$38),0,'C'!J$38)</f>
        <v>1631</v>
      </c>
      <c r="K57" s="43">
        <f>IF(ISERROR('C'!K$38),0,'C'!K$38)</f>
        <v>1631</v>
      </c>
      <c r="L57" s="44">
        <f>IF(ISERROR('C'!L$38),0,'C'!L$38)</f>
        <v>0</v>
      </c>
      <c r="M57" s="4"/>
      <c r="N57" s="5"/>
      <c r="O57" s="3">
        <f t="shared" si="4"/>
        <v>0</v>
      </c>
      <c r="P57" s="3">
        <f t="shared" si="5"/>
        <v>0</v>
      </c>
      <c r="Q57" s="3">
        <f t="shared" si="6"/>
        <v>0</v>
      </c>
      <c r="R57" s="4"/>
    </row>
    <row r="58" spans="1:18" ht="7.15" customHeight="1">
      <c r="A58" s="18" t="s">
        <v>32</v>
      </c>
      <c r="B58" s="75">
        <f>IF(ISERROR('C'!B$45),0,'C'!B$45)</f>
        <v>0</v>
      </c>
      <c r="C58" s="39">
        <f>IF(ISERROR('C'!C$45),0,'C'!C$45)</f>
        <v>30660</v>
      </c>
      <c r="D58" s="36">
        <f>IF(ISERROR('C'!D$45),0,'C'!D$45)</f>
        <v>0</v>
      </c>
      <c r="E58" s="36">
        <f>IF(ISERROR('C'!E$45),0,'C'!E$45)</f>
        <v>0</v>
      </c>
      <c r="F58" s="36">
        <f>IF(ISERROR('C'!F$45),0,'C'!F$45)</f>
        <v>0</v>
      </c>
      <c r="G58" s="38">
        <f>IF(ISERROR('C'!G$45),0,'C'!G$45)</f>
        <v>30660</v>
      </c>
      <c r="H58" s="39">
        <f>IF(ISERROR('C'!H$45),0,'C'!H$45)</f>
        <v>0</v>
      </c>
      <c r="I58" s="36">
        <f>IF(ISERROR('C'!I$45),0,'C'!I$45)</f>
        <v>0</v>
      </c>
      <c r="J58" s="36">
        <f>IF(ISERROR('C'!J$45),0,'C'!J$45)</f>
        <v>30660</v>
      </c>
      <c r="K58" s="38">
        <f>IF(ISERROR('C'!K$45),0,'C'!K$45)</f>
        <v>30660</v>
      </c>
      <c r="L58" s="39">
        <f>IF(ISERROR('C'!L$45),0,'C'!L$45)</f>
        <v>0</v>
      </c>
      <c r="M58" s="4"/>
      <c r="N58" s="5"/>
      <c r="O58" s="3">
        <f t="shared" si="4"/>
        <v>0</v>
      </c>
      <c r="P58" s="3">
        <f t="shared" si="5"/>
        <v>0</v>
      </c>
      <c r="Q58" s="3">
        <f t="shared" si="6"/>
        <v>0</v>
      </c>
      <c r="R58" s="4"/>
    </row>
    <row r="59" spans="1:18" ht="7.15" customHeight="1">
      <c r="A59" s="18" t="s">
        <v>104</v>
      </c>
      <c r="B59" s="75">
        <f>IF(ISERROR('C'!B$50),0,'C'!B$50)</f>
        <v>0</v>
      </c>
      <c r="C59" s="39">
        <f>IF(ISERROR('C'!C$50),0,'C'!C$50)</f>
        <v>0</v>
      </c>
      <c r="D59" s="36">
        <f>IF(ISERROR('C'!D$50),0,'C'!D$50)</f>
        <v>0</v>
      </c>
      <c r="E59" s="36">
        <f>IF(ISERROR('C'!E$50),0,'C'!E$50)</f>
        <v>15590</v>
      </c>
      <c r="F59" s="36">
        <f>IF(ISERROR('C'!F$50),0,'C'!F$50)</f>
        <v>0</v>
      </c>
      <c r="G59" s="38">
        <f>IF(ISERROR('C'!G$50),0,'C'!G$50)</f>
        <v>15590</v>
      </c>
      <c r="H59" s="39">
        <f>IF(ISERROR('C'!H$50),0,'C'!H$50)</f>
        <v>0</v>
      </c>
      <c r="I59" s="36">
        <f>IF(ISERROR('C'!I$50),0,'C'!I$50)</f>
        <v>0</v>
      </c>
      <c r="J59" s="36">
        <f>IF(ISERROR('C'!J$50),0,'C'!J$50)</f>
        <v>15590</v>
      </c>
      <c r="K59" s="38">
        <f>IF(ISERROR('C'!K$50),0,'C'!K$50)</f>
        <v>15590</v>
      </c>
      <c r="L59" s="39">
        <f>IF(ISERROR('C'!L$50),0,'C'!L$50)</f>
        <v>0</v>
      </c>
      <c r="M59" s="4"/>
      <c r="N59" s="5"/>
      <c r="O59" s="3">
        <f t="shared" si="4"/>
        <v>0</v>
      </c>
      <c r="P59" s="3">
        <f t="shared" si="5"/>
        <v>0</v>
      </c>
      <c r="Q59" s="3">
        <f t="shared" si="6"/>
        <v>0</v>
      </c>
      <c r="R59" s="4"/>
    </row>
    <row r="60" spans="1:18" ht="7.15" customHeight="1">
      <c r="A60" s="18" t="s">
        <v>113</v>
      </c>
      <c r="B60" s="75">
        <f>IF(ISERROR('C'!B$59),0,'C'!B$59)</f>
        <v>0</v>
      </c>
      <c r="C60" s="39">
        <f>IF(ISERROR('C'!C$59),0,'C'!C$59)</f>
        <v>41260</v>
      </c>
      <c r="D60" s="36">
        <f>IF(ISERROR('C'!D$59),0,'C'!D$59)</f>
        <v>0</v>
      </c>
      <c r="E60" s="36">
        <f>IF(ISERROR('C'!E$59),0,'C'!E$59)</f>
        <v>0</v>
      </c>
      <c r="F60" s="36">
        <f>IF(ISERROR('C'!F$59),0,'C'!F$59)</f>
        <v>0</v>
      </c>
      <c r="G60" s="38">
        <f>IF(ISERROR('C'!G$59),0,'C'!G$59)</f>
        <v>41260</v>
      </c>
      <c r="H60" s="39">
        <f>IF(ISERROR('C'!H$59),0,'C'!H$59)</f>
        <v>0</v>
      </c>
      <c r="I60" s="36">
        <f>IF(ISERROR('C'!I$59),0,'C'!I$59)</f>
        <v>182</v>
      </c>
      <c r="J60" s="36">
        <f>IF(ISERROR('C'!J$59),0,'C'!J$59)</f>
        <v>41078</v>
      </c>
      <c r="K60" s="38">
        <f>IF(ISERROR('C'!K$59),0,'C'!K$59)</f>
        <v>41260</v>
      </c>
      <c r="L60" s="39">
        <f>IF(ISERROR('C'!L$59),0,'C'!L$59)</f>
        <v>0</v>
      </c>
      <c r="M60" s="4"/>
      <c r="N60" s="5"/>
      <c r="O60" s="3">
        <f t="shared" si="4"/>
        <v>0</v>
      </c>
      <c r="P60" s="3">
        <f t="shared" si="5"/>
        <v>0</v>
      </c>
      <c r="Q60" s="3">
        <f t="shared" si="6"/>
        <v>0</v>
      </c>
      <c r="R60" s="4"/>
    </row>
    <row r="61" spans="1:18" ht="7.15" customHeight="1">
      <c r="A61" s="12" t="s">
        <v>34</v>
      </c>
      <c r="B61" s="76">
        <f>IF(ISERROR('C'!B$62),0,'C'!B$62)</f>
        <v>0</v>
      </c>
      <c r="C61" s="44">
        <f>IF(ISERROR('C'!C$62),0,'C'!C$62)</f>
        <v>0</v>
      </c>
      <c r="D61" s="41">
        <f>IF(ISERROR('C'!D$62),0,'C'!D$62)</f>
        <v>0</v>
      </c>
      <c r="E61" s="41">
        <f>IF(ISERROR('C'!E$62),0,'C'!E$62)</f>
        <v>0</v>
      </c>
      <c r="F61" s="41">
        <f>IF(ISERROR('C'!F$62),0,'C'!F$62)</f>
        <v>0</v>
      </c>
      <c r="G61" s="43">
        <f>IF(ISERROR('C'!G$62),0,'C'!G$62)</f>
        <v>0</v>
      </c>
      <c r="H61" s="44">
        <f>IF(ISERROR('C'!H$62),0,'C'!H$62)</f>
        <v>0</v>
      </c>
      <c r="I61" s="41">
        <f>IF(ISERROR('C'!I$62),0,'C'!I$62)</f>
        <v>0</v>
      </c>
      <c r="J61" s="41">
        <f>IF(ISERROR('C'!J$62),0,'C'!J$62)</f>
        <v>0</v>
      </c>
      <c r="K61" s="43">
        <f>IF(ISERROR('C'!K$62),0,'C'!K$62)</f>
        <v>0</v>
      </c>
      <c r="L61" s="44">
        <f>IF(ISERROR('C'!L$62),0,'C'!L$62)</f>
        <v>0</v>
      </c>
      <c r="M61" s="4"/>
      <c r="N61" s="5"/>
      <c r="O61" s="3">
        <f t="shared" si="4"/>
        <v>0</v>
      </c>
      <c r="P61" s="3">
        <f t="shared" si="5"/>
        <v>0</v>
      </c>
      <c r="Q61" s="3">
        <f t="shared" si="6"/>
        <v>0</v>
      </c>
      <c r="R61" s="4"/>
    </row>
    <row r="62" spans="1:18" ht="7.15" customHeight="1">
      <c r="A62" s="18" t="s">
        <v>117</v>
      </c>
      <c r="B62" s="75">
        <f>IF(ISERROR('C'!B$47),0,'C'!B$47)</f>
        <v>0</v>
      </c>
      <c r="C62" s="39">
        <f>IF(ISERROR('C'!C$47),0,'C'!C$47)</f>
        <v>0</v>
      </c>
      <c r="D62" s="36">
        <f>IF(ISERROR('C'!D$47),0,'C'!D$47)</f>
        <v>0</v>
      </c>
      <c r="E62" s="36">
        <f>IF(ISERROR('C'!E$47),0,'C'!E$47)</f>
        <v>0</v>
      </c>
      <c r="F62" s="36">
        <f>IF(ISERROR('C'!F$47),0,'C'!F$47)</f>
        <v>0</v>
      </c>
      <c r="G62" s="38">
        <f>IF(ISERROR('C'!G$47),0,'C'!G$47)</f>
        <v>0</v>
      </c>
      <c r="H62" s="39">
        <f>IF(ISERROR('C'!H$47),0,'C'!H$47)</f>
        <v>0</v>
      </c>
      <c r="I62" s="36">
        <f>IF(ISERROR('C'!I$47),0,'C'!I$47)</f>
        <v>0</v>
      </c>
      <c r="J62" s="36">
        <f>IF(ISERROR('C'!J$47),0,'C'!J$47)</f>
        <v>0</v>
      </c>
      <c r="K62" s="38">
        <f>IF(ISERROR('C'!K$47),0,'C'!K$47)</f>
        <v>0</v>
      </c>
      <c r="L62" s="39">
        <f>IF(ISERROR('C'!L$47),0,'C'!L$47)</f>
        <v>0</v>
      </c>
      <c r="M62" s="4"/>
      <c r="N62" s="5"/>
      <c r="O62" s="3">
        <f t="shared" si="4"/>
        <v>0</v>
      </c>
      <c r="P62" s="3">
        <f t="shared" si="5"/>
        <v>0</v>
      </c>
      <c r="Q62" s="3">
        <f t="shared" si="6"/>
        <v>0</v>
      </c>
      <c r="R62" s="4"/>
    </row>
    <row r="63" spans="1:18" ht="7.15" customHeight="1">
      <c r="A63" s="18" t="s">
        <v>118</v>
      </c>
      <c r="B63" s="75">
        <f>IF(ISERROR('C'!B$62),0,'C'!B$62)</f>
        <v>0</v>
      </c>
      <c r="C63" s="39">
        <f>IF(ISERROR('C'!C$62),0,'C'!C$62)</f>
        <v>0</v>
      </c>
      <c r="D63" s="36">
        <f>IF(ISERROR('C'!D$62),0,'C'!D$62)</f>
        <v>0</v>
      </c>
      <c r="E63" s="36">
        <f>IF(ISERROR('C'!E$62),0,'C'!E$62)</f>
        <v>0</v>
      </c>
      <c r="F63" s="36">
        <f>IF(ISERROR('C'!F$62),0,'C'!F$62)</f>
        <v>0</v>
      </c>
      <c r="G63" s="38">
        <f>IF(ISERROR('C'!G$62),0,'C'!G$62)</f>
        <v>0</v>
      </c>
      <c r="H63" s="39">
        <f>IF(ISERROR('C'!H$62),0,'C'!H$62)</f>
        <v>0</v>
      </c>
      <c r="I63" s="36">
        <f>IF(ISERROR('C'!I$62),0,'C'!I$62)</f>
        <v>0</v>
      </c>
      <c r="J63" s="36">
        <f>IF(ISERROR('C'!J$62),0,'C'!J$62)</f>
        <v>0</v>
      </c>
      <c r="K63" s="38">
        <f>IF(ISERROR('C'!K$62),0,'C'!K$62)</f>
        <v>0</v>
      </c>
      <c r="L63" s="39">
        <f>IF(ISERROR('C'!L$62),0,'C'!L$62)</f>
        <v>0</v>
      </c>
      <c r="M63" s="4"/>
      <c r="N63" s="5"/>
      <c r="O63" s="3">
        <f t="shared" si="4"/>
        <v>0</v>
      </c>
      <c r="P63" s="3">
        <f t="shared" si="5"/>
        <v>0</v>
      </c>
      <c r="Q63" s="3">
        <f t="shared" si="6"/>
        <v>0</v>
      </c>
      <c r="R63" s="4"/>
    </row>
    <row r="64" spans="1:18" ht="0.75" customHeight="1" thickBot="1">
      <c r="A64" s="18"/>
      <c r="B64" s="75"/>
      <c r="C64" s="39"/>
      <c r="D64" s="36"/>
      <c r="E64" s="36"/>
      <c r="F64" s="36"/>
      <c r="G64" s="38"/>
      <c r="H64" s="39"/>
      <c r="I64" s="36"/>
      <c r="J64" s="36"/>
      <c r="K64" s="38"/>
      <c r="L64" s="39"/>
      <c r="M64" s="4"/>
      <c r="N64" s="5"/>
      <c r="O64" s="3">
        <f t="shared" si="4"/>
        <v>0</v>
      </c>
      <c r="P64" s="3">
        <f t="shared" si="5"/>
        <v>0</v>
      </c>
      <c r="Q64" s="3">
        <f t="shared" si="6"/>
        <v>0</v>
      </c>
      <c r="R64" s="4"/>
    </row>
    <row r="65" spans="1:18" ht="7.9" customHeight="1" thickTop="1">
      <c r="A65" s="45" t="s">
        <v>35</v>
      </c>
      <c r="B65" s="77">
        <f t="shared" ref="B65:L65" si="7">SUM(B53:B64)</f>
        <v>0</v>
      </c>
      <c r="C65" s="49">
        <f t="shared" si="7"/>
        <v>155504</v>
      </c>
      <c r="D65" s="46">
        <f t="shared" si="7"/>
        <v>0</v>
      </c>
      <c r="E65" s="46">
        <f t="shared" si="7"/>
        <v>15590</v>
      </c>
      <c r="F65" s="46">
        <f t="shared" si="7"/>
        <v>1631</v>
      </c>
      <c r="G65" s="48">
        <f t="shared" si="7"/>
        <v>172725</v>
      </c>
      <c r="H65" s="49">
        <f t="shared" si="7"/>
        <v>0</v>
      </c>
      <c r="I65" s="46">
        <f t="shared" si="7"/>
        <v>1674</v>
      </c>
      <c r="J65" s="46">
        <f t="shared" si="7"/>
        <v>171051</v>
      </c>
      <c r="K65" s="48">
        <f t="shared" si="7"/>
        <v>172725</v>
      </c>
      <c r="L65" s="49">
        <f t="shared" si="7"/>
        <v>0</v>
      </c>
      <c r="M65" s="4"/>
      <c r="N65" s="5"/>
      <c r="O65" s="3">
        <f t="shared" si="4"/>
        <v>0</v>
      </c>
      <c r="P65" s="3">
        <f t="shared" si="5"/>
        <v>0</v>
      </c>
      <c r="Q65" s="3">
        <f t="shared" si="6"/>
        <v>0</v>
      </c>
      <c r="R65" s="4"/>
    </row>
    <row r="66" spans="1:18" ht="1.9" customHeight="1">
      <c r="A66" s="50"/>
      <c r="L66" s="51"/>
      <c r="M66" s="4"/>
      <c r="N66" s="5"/>
      <c r="R66" s="4"/>
    </row>
    <row r="67" spans="1:18" ht="7.15" customHeight="1">
      <c r="A67" s="52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53"/>
      <c r="M67" s="4"/>
      <c r="N67" s="5"/>
      <c r="R67" s="4"/>
    </row>
    <row r="68" spans="1:18" ht="7.15" customHeight="1">
      <c r="A68" s="52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53"/>
      <c r="M68" s="4"/>
      <c r="N68" s="5"/>
      <c r="R68" s="4"/>
    </row>
    <row r="69" spans="1:18" ht="7.15" customHeight="1">
      <c r="A69" s="52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53"/>
      <c r="M69" s="4"/>
      <c r="N69" s="5"/>
      <c r="R69" s="4"/>
    </row>
    <row r="70" spans="1:18" ht="1.9" customHeight="1">
      <c r="A70" s="78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65"/>
      <c r="M70" s="4"/>
      <c r="N70" s="5"/>
      <c r="R70" s="4"/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79"/>
      <c r="N71" s="5"/>
      <c r="R71" s="4"/>
    </row>
    <row r="72" spans="1:18">
      <c r="M72" s="4"/>
      <c r="R72" s="4"/>
    </row>
    <row r="73" spans="1:18">
      <c r="A73" s="80" t="s">
        <v>69</v>
      </c>
      <c r="B73" s="4"/>
      <c r="C73" s="4"/>
      <c r="D73" s="3">
        <f>IF(ISERROR(C24-B!B67),0,C24-B!B67)</f>
        <v>0</v>
      </c>
      <c r="E73" s="3">
        <f>IF(ISERROR(D24-B!C67),0,D24-B!C67)</f>
        <v>0</v>
      </c>
      <c r="F73" s="3">
        <f>IF(ISERROR(E24-B!D67),0,E24-B!D67)</f>
        <v>0</v>
      </c>
      <c r="G73" s="3">
        <f>IF(ISERROR(F24-B!E67),0,F24-B!E67)</f>
        <v>0</v>
      </c>
      <c r="H73" s="3">
        <f>IF(ISERROR(G24-B!F67),0,G24-B!F67)</f>
        <v>0</v>
      </c>
      <c r="I73" s="3">
        <f>IF(ISERROR(H24-B!G67),0,H24-B!G67)</f>
        <v>0</v>
      </c>
      <c r="J73" s="3">
        <f>IF(ISERROR(I24-B!H67),0,I24-B!H67)</f>
        <v>0</v>
      </c>
      <c r="K73" s="3">
        <f>IF(ISERROR(J24-B!I67),0,J24-B!I67)</f>
        <v>0</v>
      </c>
      <c r="L73" s="4"/>
      <c r="M73" s="4"/>
      <c r="R73" s="4"/>
    </row>
    <row r="74" spans="1:18">
      <c r="A74" s="80" t="s">
        <v>70</v>
      </c>
      <c r="B74" s="3">
        <f>IF(ISERROR(B65-'C'!B67),0,B65-'C'!B67)</f>
        <v>0</v>
      </c>
      <c r="C74" s="3">
        <f>IF(ISERROR(C65-'C'!C67),0,C65-'C'!C67)</f>
        <v>0</v>
      </c>
      <c r="D74" s="3">
        <f>IF(ISERROR(D65-'C'!D67),0,D65-'C'!D67)</f>
        <v>0</v>
      </c>
      <c r="E74" s="3">
        <f>IF(ISERROR(E65-'C'!E67),0,E65-'C'!E67)</f>
        <v>0</v>
      </c>
      <c r="F74" s="3">
        <f>IF(ISERROR(F65-'C'!F67),0,F65-'C'!F67)</f>
        <v>0</v>
      </c>
      <c r="G74" s="3">
        <f>IF(ISERROR(G65-'C'!G67),0,G65-'C'!G67)</f>
        <v>0</v>
      </c>
      <c r="H74" s="3">
        <f>IF(ISERROR(H65-'C'!H67),0,H65-'C'!H67)</f>
        <v>0</v>
      </c>
      <c r="I74" s="3">
        <f>IF(ISERROR(I65-'C'!I67),0,I65-'C'!I67)</f>
        <v>0</v>
      </c>
      <c r="J74" s="3">
        <f>IF(ISERROR(J65-'C'!J67),0,J65-'C'!J67)</f>
        <v>0</v>
      </c>
      <c r="K74" s="3">
        <f>IF(ISERROR(K65-'C'!K67),0,K65-'C'!K67)</f>
        <v>0</v>
      </c>
      <c r="L74" s="3">
        <f>IF(ISERROR(L65-'C'!L67),0,L65-'C'!L67)</f>
        <v>0</v>
      </c>
      <c r="M74" s="4"/>
      <c r="R74" s="4"/>
    </row>
    <row r="75" spans="1:18">
      <c r="M75" s="4"/>
      <c r="R75" s="4"/>
    </row>
    <row r="76" spans="1:18">
      <c r="M76" s="4"/>
      <c r="R76" s="4"/>
    </row>
    <row r="77" spans="1:18">
      <c r="M77" s="4"/>
      <c r="R77" s="4"/>
    </row>
  </sheetData>
  <phoneticPr fontId="0" type="noConversion"/>
  <pageMargins left="0.6" right="0.6" top="0.75" bottom="0.5" header="0.5" footer="0.5"/>
  <pageSetup scale="101" orientation="landscape" verticalDpi="0" r:id="rId1"/>
  <headerFooter alignWithMargins="0"/>
  <ignoredErrors>
    <ignoredError sqref="C21 D21:K21 B62:L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2"/>
  <dimension ref="A1:AW116"/>
  <sheetViews>
    <sheetView defaultGridColor="0" topLeftCell="A10" colorId="22" zoomScale="127" zoomScaleNormal="127" workbookViewId="0">
      <selection activeCell="B19" sqref="B19"/>
    </sheetView>
  </sheetViews>
  <sheetFormatPr defaultColWidth="9.75" defaultRowHeight="9"/>
  <cols>
    <col min="1" max="1" width="16.75" style="3" customWidth="1"/>
    <col min="2" max="10" width="14.75" style="3" customWidth="1"/>
    <col min="11" max="11" width="4.75" style="3" customWidth="1"/>
    <col min="12" max="14" width="12.75" style="3" customWidth="1"/>
    <col min="15" max="15" width="4.75" style="3" customWidth="1"/>
    <col min="16" max="16" width="9.75" style="3"/>
    <col min="17" max="17" width="11.75" style="3" customWidth="1"/>
    <col min="18" max="20" width="9.75" style="3"/>
    <col min="21" max="23" width="9.75" style="83"/>
    <col min="24" max="16384" width="9.75" style="3"/>
  </cols>
  <sheetData>
    <row r="1" spans="1:49" ht="10.5">
      <c r="A1" s="81"/>
      <c r="B1" s="82"/>
      <c r="C1" s="82"/>
      <c r="D1" s="82"/>
      <c r="E1" s="82"/>
      <c r="F1" s="82"/>
      <c r="G1" s="82"/>
      <c r="H1" s="82"/>
      <c r="I1" s="82"/>
      <c r="J1" s="83"/>
      <c r="K1" s="84"/>
      <c r="L1" s="82"/>
      <c r="M1" s="83"/>
      <c r="N1" s="83"/>
      <c r="O1" s="84"/>
      <c r="P1" s="83"/>
      <c r="Q1" s="83"/>
      <c r="R1" s="83"/>
      <c r="S1" s="83"/>
      <c r="T1" s="83"/>
    </row>
    <row r="2" spans="1:49">
      <c r="A2" s="85" t="str">
        <f>A!B1</f>
        <v>STATE OBLIGATIONS FOR LOCAL HIGHWAYS - 2018  1/</v>
      </c>
      <c r="B2" s="82"/>
      <c r="C2" s="82"/>
      <c r="D2" s="82"/>
      <c r="E2" s="82"/>
      <c r="F2" s="82"/>
      <c r="G2" s="82"/>
      <c r="H2" s="82"/>
      <c r="I2" s="82"/>
      <c r="J2" s="83"/>
      <c r="K2" s="84"/>
      <c r="L2" s="83"/>
      <c r="M2" s="83"/>
      <c r="N2" s="83"/>
      <c r="O2" s="84"/>
      <c r="P2" s="83"/>
      <c r="Q2" s="83"/>
      <c r="R2" s="83"/>
      <c r="S2" s="83"/>
      <c r="T2" s="83"/>
    </row>
    <row r="3" spans="1:49" ht="11.5">
      <c r="A3" s="86" t="s">
        <v>139</v>
      </c>
      <c r="B3" s="82"/>
      <c r="C3" s="82"/>
      <c r="D3" s="82"/>
      <c r="E3" s="82"/>
      <c r="F3" s="82"/>
      <c r="G3" s="82"/>
      <c r="H3" s="82"/>
      <c r="I3" s="82"/>
      <c r="J3" s="83"/>
      <c r="K3" s="84"/>
      <c r="L3" s="83"/>
      <c r="M3" s="83"/>
      <c r="N3" s="83"/>
      <c r="O3" s="84"/>
      <c r="P3" s="83"/>
      <c r="Q3" s="83"/>
      <c r="R3" s="83"/>
      <c r="S3" s="83"/>
      <c r="T3" s="83"/>
    </row>
    <row r="4" spans="1:49" ht="4.1500000000000004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4"/>
      <c r="L4" s="83"/>
      <c r="M4" s="83"/>
      <c r="N4" s="83"/>
      <c r="O4" s="84"/>
      <c r="P4" s="83"/>
      <c r="Q4" s="83"/>
      <c r="R4" s="83"/>
      <c r="S4" s="83"/>
      <c r="T4" s="83"/>
    </row>
    <row r="5" spans="1:49" ht="4.1500000000000004" customHeight="1">
      <c r="A5" s="83"/>
      <c r="C5" s="83"/>
      <c r="D5" s="83"/>
      <c r="E5" s="83"/>
      <c r="F5" s="83"/>
      <c r="G5" s="83"/>
      <c r="H5" s="83"/>
      <c r="I5" s="83"/>
      <c r="J5" s="83"/>
      <c r="K5" s="84"/>
      <c r="L5" s="83"/>
      <c r="M5" s="83"/>
      <c r="N5" s="83"/>
      <c r="O5" s="84"/>
      <c r="P5" s="83"/>
      <c r="Q5" s="83"/>
      <c r="R5" s="83"/>
      <c r="S5" s="83"/>
      <c r="T5" s="83"/>
    </row>
    <row r="6" spans="1:49" ht="4.1500000000000004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4"/>
      <c r="L6" s="83"/>
      <c r="M6" s="83"/>
      <c r="N6" s="83"/>
      <c r="O6" s="84"/>
      <c r="P6" s="83"/>
      <c r="Q6" s="83"/>
      <c r="R6" s="83"/>
      <c r="S6" s="83"/>
      <c r="T6" s="83"/>
    </row>
    <row r="7" spans="1:49" ht="4.1500000000000004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4"/>
      <c r="L7" s="83"/>
      <c r="M7" s="83"/>
      <c r="N7" s="83"/>
      <c r="O7" s="84"/>
      <c r="P7" s="83"/>
      <c r="Q7" s="83"/>
      <c r="R7" s="83"/>
      <c r="S7" s="83"/>
      <c r="T7" s="83"/>
    </row>
    <row r="8" spans="1:49" ht="4.1500000000000004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4"/>
      <c r="L8" s="83"/>
      <c r="M8" s="83"/>
      <c r="N8" s="83"/>
      <c r="O8" s="84"/>
      <c r="P8" s="83"/>
      <c r="Q8" s="83"/>
      <c r="R8" s="83"/>
      <c r="S8" s="83"/>
      <c r="T8" s="83"/>
    </row>
    <row r="9" spans="1:49">
      <c r="A9" s="87" t="s">
        <v>71</v>
      </c>
      <c r="B9" s="83"/>
      <c r="C9" s="83"/>
      <c r="D9" s="83"/>
      <c r="E9" s="83"/>
      <c r="F9" s="83"/>
      <c r="G9" s="83"/>
      <c r="H9" s="83"/>
      <c r="I9" s="83"/>
      <c r="J9" s="88" t="s">
        <v>5</v>
      </c>
      <c r="K9" s="84"/>
      <c r="L9" s="83"/>
      <c r="M9" s="83"/>
      <c r="N9" s="83"/>
      <c r="O9" s="84"/>
      <c r="P9" s="83"/>
      <c r="Q9" s="83"/>
      <c r="R9" s="83"/>
      <c r="S9" s="83"/>
      <c r="T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</row>
    <row r="10" spans="1:49">
      <c r="A10" s="87" t="s">
        <v>72</v>
      </c>
      <c r="B10" s="89"/>
      <c r="C10" s="89" t="s">
        <v>1</v>
      </c>
      <c r="D10" s="82"/>
      <c r="E10" s="82"/>
      <c r="F10" s="82"/>
      <c r="G10" s="82"/>
      <c r="H10" s="82"/>
      <c r="I10" s="83"/>
      <c r="J10" s="90" t="s">
        <v>11</v>
      </c>
      <c r="K10" s="84"/>
      <c r="L10" s="83"/>
      <c r="M10" s="83"/>
      <c r="N10" s="83"/>
      <c r="O10" s="84"/>
      <c r="P10" s="83"/>
      <c r="Q10" s="83"/>
      <c r="R10" s="83"/>
      <c r="S10" s="83"/>
      <c r="T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49">
      <c r="A11" s="91"/>
      <c r="B11" s="92" t="s">
        <v>4</v>
      </c>
      <c r="C11" s="93" t="s">
        <v>73</v>
      </c>
      <c r="D11" s="94"/>
      <c r="E11" s="94"/>
      <c r="F11" s="93" t="s">
        <v>3</v>
      </c>
      <c r="G11" s="94"/>
      <c r="H11" s="94"/>
      <c r="I11" s="95" t="s">
        <v>4</v>
      </c>
      <c r="J11" s="90" t="s">
        <v>18</v>
      </c>
      <c r="K11" s="84"/>
      <c r="L11" s="83"/>
      <c r="M11" s="83"/>
      <c r="N11" s="83"/>
      <c r="O11" s="84"/>
      <c r="P11" s="83"/>
      <c r="Q11" s="83"/>
      <c r="R11" s="83"/>
      <c r="S11" s="83"/>
      <c r="T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</row>
    <row r="12" spans="1:49">
      <c r="A12" s="96" t="s">
        <v>12</v>
      </c>
      <c r="B12" s="96" t="s">
        <v>6</v>
      </c>
      <c r="C12" s="97" t="s">
        <v>7</v>
      </c>
      <c r="D12" s="92" t="s">
        <v>8</v>
      </c>
      <c r="E12" s="98"/>
      <c r="F12" s="97" t="s">
        <v>74</v>
      </c>
      <c r="G12" s="99" t="s">
        <v>10</v>
      </c>
      <c r="H12" s="100"/>
      <c r="I12" s="101" t="s">
        <v>6</v>
      </c>
      <c r="J12" s="90" t="s">
        <v>75</v>
      </c>
      <c r="K12" s="84"/>
      <c r="L12" s="83"/>
      <c r="M12" s="83"/>
      <c r="N12" s="83"/>
      <c r="O12" s="84"/>
      <c r="P12" s="83"/>
      <c r="Q12" s="83"/>
      <c r="R12" s="83"/>
      <c r="S12" s="83"/>
      <c r="T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49">
      <c r="A13" s="102"/>
      <c r="B13" s="96" t="s">
        <v>13</v>
      </c>
      <c r="C13" s="103" t="s">
        <v>14</v>
      </c>
      <c r="D13" s="96" t="s">
        <v>14</v>
      </c>
      <c r="E13" s="96" t="s">
        <v>15</v>
      </c>
      <c r="F13" s="103" t="s">
        <v>76</v>
      </c>
      <c r="G13" s="96" t="s">
        <v>8</v>
      </c>
      <c r="H13" s="96" t="s">
        <v>15</v>
      </c>
      <c r="I13" s="101" t="s">
        <v>17</v>
      </c>
      <c r="J13" s="90" t="s">
        <v>77</v>
      </c>
      <c r="K13" s="84"/>
      <c r="L13" s="83"/>
      <c r="M13" s="83"/>
      <c r="N13" s="83"/>
      <c r="O13" s="84"/>
      <c r="P13" s="83"/>
      <c r="Q13" s="83"/>
      <c r="R13" s="83"/>
      <c r="S13" s="83"/>
      <c r="T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</row>
    <row r="14" spans="1:49">
      <c r="A14" s="104"/>
      <c r="B14" s="105" t="s">
        <v>19</v>
      </c>
      <c r="C14" s="106"/>
      <c r="D14" s="104"/>
      <c r="E14" s="107"/>
      <c r="F14" s="108" t="s">
        <v>78</v>
      </c>
      <c r="G14" s="104"/>
      <c r="H14" s="104"/>
      <c r="I14" s="109"/>
      <c r="J14" s="110" t="s">
        <v>19</v>
      </c>
      <c r="K14" s="84"/>
      <c r="L14" s="83"/>
      <c r="M14" s="83"/>
      <c r="N14" s="83"/>
      <c r="O14" s="84"/>
      <c r="P14" s="111"/>
      <c r="Q14" s="83"/>
      <c r="R14" s="83"/>
      <c r="S14" s="83"/>
      <c r="T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</row>
    <row r="15" spans="1:49" ht="7.4" customHeight="1">
      <c r="A15" s="112" t="s">
        <v>79</v>
      </c>
      <c r="B15" s="113">
        <f>([1]B!B43)</f>
        <v>0</v>
      </c>
      <c r="C15" s="114">
        <f>([1]B!C43)</f>
        <v>0</v>
      </c>
      <c r="D15" s="91">
        <f>([1]B!D43)</f>
        <v>0</v>
      </c>
      <c r="E15" s="113">
        <f>([1]B!E43)</f>
        <v>0</v>
      </c>
      <c r="F15" s="114">
        <f>([1]B!F43)</f>
        <v>0</v>
      </c>
      <c r="G15" s="91">
        <f>([1]B!G43)</f>
        <v>0</v>
      </c>
      <c r="H15" s="113">
        <f>([1]B!H43)</f>
        <v>0</v>
      </c>
      <c r="I15" s="115">
        <f>([1]B!I43)</f>
        <v>0</v>
      </c>
      <c r="J15" s="116">
        <f>([1]B!J43)</f>
        <v>0</v>
      </c>
      <c r="K15" s="84"/>
      <c r="L15" s="83">
        <f>B15+E15-H15-I15</f>
        <v>0</v>
      </c>
      <c r="M15" s="83">
        <f t="shared" ref="M15:M46" si="0">SUM(C15:D15)-E15</f>
        <v>0</v>
      </c>
      <c r="N15" s="83">
        <f t="shared" ref="N15:N46" si="1">SUM(F15:G15)-H15</f>
        <v>0</v>
      </c>
      <c r="O15" s="84"/>
      <c r="P15" s="83"/>
      <c r="Q15" s="83"/>
      <c r="R15" s="83"/>
      <c r="S15" s="83"/>
      <c r="T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</row>
    <row r="16" spans="1:49" ht="7.4" customHeight="1">
      <c r="A16" s="112" t="s">
        <v>24</v>
      </c>
      <c r="B16" s="117">
        <f>([2]B!B43)</f>
        <v>0</v>
      </c>
      <c r="C16" s="118">
        <f>([2]B!C43)</f>
        <v>0</v>
      </c>
      <c r="D16" s="102">
        <f>([2]B!D43)</f>
        <v>0</v>
      </c>
      <c r="E16" s="117">
        <f>([2]B!E43)</f>
        <v>0</v>
      </c>
      <c r="F16" s="118">
        <f>([2]B!F43)</f>
        <v>0</v>
      </c>
      <c r="G16" s="102">
        <f>([2]B!G43)</f>
        <v>0</v>
      </c>
      <c r="H16" s="117">
        <f>([2]B!H43)</f>
        <v>0</v>
      </c>
      <c r="I16" s="119">
        <f>([2]B!I43)</f>
        <v>0</v>
      </c>
      <c r="J16" s="120">
        <f>([2]B!J43)</f>
        <v>0</v>
      </c>
      <c r="K16" s="84"/>
      <c r="L16" s="83">
        <f t="shared" ref="L16:L46" si="2">B16+E16-H16-I16</f>
        <v>0</v>
      </c>
      <c r="M16" s="83">
        <f t="shared" si="0"/>
        <v>0</v>
      </c>
      <c r="N16" s="83">
        <f t="shared" si="1"/>
        <v>0</v>
      </c>
      <c r="O16" s="84"/>
      <c r="P16" s="83"/>
      <c r="Q16" s="83"/>
      <c r="R16" s="83"/>
      <c r="S16" s="83"/>
      <c r="T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49" ht="7.4" customHeight="1">
      <c r="A17" s="112" t="s">
        <v>80</v>
      </c>
      <c r="B17" s="117">
        <f>([3]B!B43)</f>
        <v>0</v>
      </c>
      <c r="C17" s="118">
        <f>([3]B!C43)</f>
        <v>0</v>
      </c>
      <c r="D17" s="102">
        <f>([3]B!D43)</f>
        <v>0</v>
      </c>
      <c r="E17" s="117">
        <f>([3]B!E43)</f>
        <v>0</v>
      </c>
      <c r="F17" s="118">
        <f>([3]B!F43)</f>
        <v>0</v>
      </c>
      <c r="G17" s="102">
        <f>([3]B!G43)</f>
        <v>0</v>
      </c>
      <c r="H17" s="117">
        <f>([3]B!H43)</f>
        <v>0</v>
      </c>
      <c r="I17" s="119">
        <f>([3]B!I43)</f>
        <v>0</v>
      </c>
      <c r="J17" s="120">
        <f>([3]B!J43)</f>
        <v>0</v>
      </c>
      <c r="K17" s="84"/>
      <c r="L17" s="83">
        <f t="shared" si="2"/>
        <v>0</v>
      </c>
      <c r="M17" s="83">
        <f t="shared" si="0"/>
        <v>0</v>
      </c>
      <c r="N17" s="83">
        <f t="shared" si="1"/>
        <v>0</v>
      </c>
      <c r="O17" s="84"/>
      <c r="P17" s="83"/>
      <c r="Q17" s="83"/>
      <c r="R17" s="83"/>
      <c r="S17" s="83"/>
      <c r="T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</row>
    <row r="18" spans="1:49" ht="7.4" customHeight="1">
      <c r="A18" s="112" t="s">
        <v>81</v>
      </c>
      <c r="B18" s="107">
        <f>([4]B!B43)</f>
        <v>0</v>
      </c>
      <c r="C18" s="106">
        <f>([4]B!C43)</f>
        <v>0</v>
      </c>
      <c r="D18" s="104">
        <f>([4]B!D43)</f>
        <v>0</v>
      </c>
      <c r="E18" s="107">
        <f>([4]B!E43)</f>
        <v>0</v>
      </c>
      <c r="F18" s="106">
        <f>([4]B!F43)</f>
        <v>0</v>
      </c>
      <c r="G18" s="104">
        <f>([4]B!G43)</f>
        <v>0</v>
      </c>
      <c r="H18" s="107">
        <f>([4]B!H43)</f>
        <v>0</v>
      </c>
      <c r="I18" s="109">
        <f>([4]B!I43)</f>
        <v>0</v>
      </c>
      <c r="J18" s="121">
        <f>([4]B!J43)</f>
        <v>0</v>
      </c>
      <c r="K18" s="84"/>
      <c r="L18" s="83">
        <f t="shared" si="2"/>
        <v>0</v>
      </c>
      <c r="M18" s="83">
        <f t="shared" si="0"/>
        <v>0</v>
      </c>
      <c r="N18" s="83">
        <f t="shared" si="1"/>
        <v>0</v>
      </c>
      <c r="O18" s="84"/>
      <c r="P18" s="83"/>
      <c r="Q18" s="83"/>
      <c r="R18" s="83"/>
      <c r="S18" s="83"/>
      <c r="T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49" ht="7.4" customHeight="1">
      <c r="A19" s="122" t="s">
        <v>82</v>
      </c>
      <c r="B19" s="113">
        <f>([5]B!B43)</f>
        <v>4635404</v>
      </c>
      <c r="C19" s="114">
        <f>([5]B!C43)</f>
        <v>0</v>
      </c>
      <c r="D19" s="91">
        <f>([5]B!D43)</f>
        <v>0</v>
      </c>
      <c r="E19" s="113">
        <f>([5]B!E43)</f>
        <v>0</v>
      </c>
      <c r="F19" s="114">
        <f>([5]B!F43)</f>
        <v>0</v>
      </c>
      <c r="G19" s="91">
        <f>([5]B!G43)</f>
        <v>0</v>
      </c>
      <c r="H19" s="113">
        <f>([5]B!H43)</f>
        <v>0</v>
      </c>
      <c r="I19" s="115">
        <f>([5]B!I43)</f>
        <v>4635404</v>
      </c>
      <c r="J19" s="116">
        <f>([5]B!J43)</f>
        <v>0</v>
      </c>
      <c r="K19" s="84"/>
      <c r="L19" s="83">
        <f t="shared" si="2"/>
        <v>0</v>
      </c>
      <c r="M19" s="83">
        <f t="shared" si="0"/>
        <v>0</v>
      </c>
      <c r="N19" s="83">
        <f t="shared" si="1"/>
        <v>0</v>
      </c>
      <c r="O19" s="84"/>
      <c r="P19" s="83"/>
      <c r="Q19" s="83"/>
      <c r="R19" s="83"/>
      <c r="S19" s="83"/>
      <c r="T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</row>
    <row r="20" spans="1:49" ht="7.4" customHeight="1">
      <c r="A20" s="112" t="s">
        <v>83</v>
      </c>
      <c r="B20" s="117">
        <f>([6]B!B43)</f>
        <v>0</v>
      </c>
      <c r="C20" s="118">
        <f>([6]B!C43)</f>
        <v>0</v>
      </c>
      <c r="D20" s="102">
        <f>([6]B!D43)</f>
        <v>0</v>
      </c>
      <c r="E20" s="117">
        <f>([6]B!E43)</f>
        <v>0</v>
      </c>
      <c r="F20" s="118">
        <f>([6]B!F43)</f>
        <v>0</v>
      </c>
      <c r="G20" s="102">
        <f>([6]B!G43)</f>
        <v>0</v>
      </c>
      <c r="H20" s="117">
        <f>([6]B!H43)</f>
        <v>0</v>
      </c>
      <c r="I20" s="119">
        <f>([6]B!I43)</f>
        <v>0</v>
      </c>
      <c r="J20" s="120">
        <f>([6]B!J43)</f>
        <v>0</v>
      </c>
      <c r="K20" s="84"/>
      <c r="L20" s="83">
        <f t="shared" si="2"/>
        <v>0</v>
      </c>
      <c r="M20" s="83">
        <f t="shared" si="0"/>
        <v>0</v>
      </c>
      <c r="N20" s="83">
        <f t="shared" si="1"/>
        <v>0</v>
      </c>
      <c r="O20" s="84"/>
      <c r="P20" s="83"/>
      <c r="Q20" s="83"/>
      <c r="R20" s="83"/>
      <c r="S20" s="83"/>
      <c r="T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49" ht="7.4" customHeight="1">
      <c r="A21" s="112" t="s">
        <v>84</v>
      </c>
      <c r="B21" s="117">
        <f>([7]B!B43)</f>
        <v>0</v>
      </c>
      <c r="C21" s="118">
        <f>([7]B!C43)</f>
        <v>0</v>
      </c>
      <c r="D21" s="102">
        <f>([7]B!D43)</f>
        <v>0</v>
      </c>
      <c r="E21" s="117">
        <f>([7]B!E43)</f>
        <v>0</v>
      </c>
      <c r="F21" s="118">
        <f>([7]B!F43)</f>
        <v>0</v>
      </c>
      <c r="G21" s="102">
        <f>([7]B!G43)</f>
        <v>0</v>
      </c>
      <c r="H21" s="117">
        <f>([7]B!H43)</f>
        <v>0</v>
      </c>
      <c r="I21" s="119">
        <f>([7]B!I43)</f>
        <v>0</v>
      </c>
      <c r="J21" s="120">
        <f>([7]B!J43)</f>
        <v>0</v>
      </c>
      <c r="K21" s="84"/>
      <c r="L21" s="83">
        <f t="shared" si="2"/>
        <v>0</v>
      </c>
      <c r="M21" s="83">
        <f t="shared" si="0"/>
        <v>0</v>
      </c>
      <c r="N21" s="83">
        <f t="shared" si="1"/>
        <v>0</v>
      </c>
      <c r="O21" s="84"/>
      <c r="P21" s="83"/>
      <c r="Q21" s="83"/>
      <c r="R21" s="83"/>
      <c r="S21" s="83"/>
      <c r="T21" s="83"/>
    </row>
    <row r="22" spans="1:49" ht="7.4" customHeight="1">
      <c r="A22" s="112" t="s">
        <v>85</v>
      </c>
      <c r="B22" s="107">
        <f>([8]B!B43)</f>
        <v>0</v>
      </c>
      <c r="C22" s="106">
        <f>([8]B!C43)</f>
        <v>0</v>
      </c>
      <c r="D22" s="104">
        <f>([8]B!D43)</f>
        <v>0</v>
      </c>
      <c r="E22" s="107">
        <f>([8]B!E43)</f>
        <v>0</v>
      </c>
      <c r="F22" s="106">
        <f>([8]B!F43)</f>
        <v>0</v>
      </c>
      <c r="G22" s="104">
        <f>([8]B!G43)</f>
        <v>0</v>
      </c>
      <c r="H22" s="107">
        <f>([8]B!H43)</f>
        <v>0</v>
      </c>
      <c r="I22" s="109">
        <f>([8]B!I43)</f>
        <v>0</v>
      </c>
      <c r="J22" s="121">
        <f>([8]B!J43)</f>
        <v>0</v>
      </c>
      <c r="K22" s="84"/>
      <c r="L22" s="83">
        <f t="shared" si="2"/>
        <v>0</v>
      </c>
      <c r="M22" s="83">
        <f t="shared" si="0"/>
        <v>0</v>
      </c>
      <c r="N22" s="83">
        <f t="shared" si="1"/>
        <v>0</v>
      </c>
      <c r="O22" s="84"/>
      <c r="P22" s="83"/>
      <c r="Q22" s="83"/>
      <c r="R22" s="83"/>
      <c r="S22" s="83"/>
      <c r="T22" s="83"/>
    </row>
    <row r="23" spans="1:49" ht="7.4" customHeight="1">
      <c r="A23" s="122" t="s">
        <v>25</v>
      </c>
      <c r="B23" s="113">
        <f>([9]B!B43)</f>
        <v>899290</v>
      </c>
      <c r="C23" s="114">
        <f>([9]B!C43)</f>
        <v>129126</v>
      </c>
      <c r="D23" s="91">
        <f>([9]B!D43)</f>
        <v>0</v>
      </c>
      <c r="E23" s="113">
        <f>([9]B!E43)</f>
        <v>129126</v>
      </c>
      <c r="F23" s="114">
        <f>([9]B!F43)</f>
        <v>18924</v>
      </c>
      <c r="G23" s="91">
        <f>([9]B!G43)</f>
        <v>0</v>
      </c>
      <c r="H23" s="113">
        <f>([9]B!H43)</f>
        <v>18924</v>
      </c>
      <c r="I23" s="115">
        <f>([9]B!I43)</f>
        <v>1009492</v>
      </c>
      <c r="J23" s="116">
        <f>([9]B!J43)</f>
        <v>0</v>
      </c>
      <c r="K23" s="84"/>
      <c r="L23" s="83">
        <f t="shared" si="2"/>
        <v>0</v>
      </c>
      <c r="M23" s="83">
        <f t="shared" si="0"/>
        <v>0</v>
      </c>
      <c r="N23" s="83">
        <f t="shared" si="1"/>
        <v>0</v>
      </c>
      <c r="O23" s="84"/>
      <c r="P23" s="83"/>
      <c r="Q23" s="83"/>
      <c r="R23" s="83"/>
      <c r="S23" s="83"/>
      <c r="T23" s="83"/>
    </row>
    <row r="24" spans="1:49" ht="7.4" customHeight="1">
      <c r="A24" s="112" t="s">
        <v>26</v>
      </c>
      <c r="B24" s="117">
        <f>([10]B!B43)</f>
        <v>0</v>
      </c>
      <c r="C24" s="118">
        <f>([10]B!C43)</f>
        <v>0</v>
      </c>
      <c r="D24" s="102">
        <f>([10]B!D43)</f>
        <v>0</v>
      </c>
      <c r="E24" s="117">
        <f>([10]B!E43)</f>
        <v>0</v>
      </c>
      <c r="F24" s="118">
        <f>([10]B!F43)</f>
        <v>0</v>
      </c>
      <c r="G24" s="102">
        <f>([10]B!G43)</f>
        <v>0</v>
      </c>
      <c r="H24" s="117">
        <f>([10]B!H43)</f>
        <v>0</v>
      </c>
      <c r="I24" s="119">
        <f>([10]B!I43)</f>
        <v>0</v>
      </c>
      <c r="J24" s="120">
        <f>([10]B!J43)</f>
        <v>0</v>
      </c>
      <c r="K24" s="84"/>
      <c r="L24" s="83">
        <f t="shared" si="2"/>
        <v>0</v>
      </c>
      <c r="M24" s="83">
        <f t="shared" si="0"/>
        <v>0</v>
      </c>
      <c r="N24" s="83">
        <f t="shared" si="1"/>
        <v>0</v>
      </c>
      <c r="O24" s="84"/>
      <c r="P24" s="83"/>
      <c r="Q24" s="83"/>
      <c r="R24" s="83"/>
      <c r="S24" s="83"/>
      <c r="T24" s="83"/>
    </row>
    <row r="25" spans="1:49" ht="7.4" customHeight="1">
      <c r="A25" s="112" t="s">
        <v>86</v>
      </c>
      <c r="B25" s="117">
        <f>([11]B!B43)</f>
        <v>0</v>
      </c>
      <c r="C25" s="118">
        <f>([11]B!C43)</f>
        <v>0</v>
      </c>
      <c r="D25" s="102">
        <f>([11]B!D43)</f>
        <v>0</v>
      </c>
      <c r="E25" s="117">
        <f>([11]B!E43)</f>
        <v>0</v>
      </c>
      <c r="F25" s="118">
        <f>([11]B!F43)</f>
        <v>0</v>
      </c>
      <c r="G25" s="102">
        <f>([11]B!G43)</f>
        <v>0</v>
      </c>
      <c r="H25" s="117">
        <f>([11]B!H43)</f>
        <v>0</v>
      </c>
      <c r="I25" s="119">
        <f>([11]B!I43)</f>
        <v>0</v>
      </c>
      <c r="J25" s="120">
        <f>([11]B!J43)</f>
        <v>0</v>
      </c>
      <c r="K25" s="84"/>
      <c r="L25" s="83">
        <f t="shared" si="2"/>
        <v>0</v>
      </c>
      <c r="M25" s="83">
        <f t="shared" si="0"/>
        <v>0</v>
      </c>
      <c r="N25" s="83">
        <f t="shared" si="1"/>
        <v>0</v>
      </c>
      <c r="O25" s="84"/>
      <c r="P25" s="83"/>
      <c r="Q25" s="83"/>
      <c r="R25" s="83"/>
      <c r="S25" s="83"/>
      <c r="T25" s="83"/>
    </row>
    <row r="26" spans="1:49" ht="7.4" customHeight="1">
      <c r="A26" s="112" t="s">
        <v>87</v>
      </c>
      <c r="B26" s="107">
        <f>([12]B!B43)</f>
        <v>0</v>
      </c>
      <c r="C26" s="106">
        <f>([12]B!C43)</f>
        <v>0</v>
      </c>
      <c r="D26" s="104">
        <f>([12]B!D43)</f>
        <v>0</v>
      </c>
      <c r="E26" s="107">
        <f>([12]B!E43)</f>
        <v>0</v>
      </c>
      <c r="F26" s="106">
        <f>([12]B!F43)</f>
        <v>0</v>
      </c>
      <c r="G26" s="104">
        <f>([12]B!G43)</f>
        <v>0</v>
      </c>
      <c r="H26" s="107">
        <f>([12]B!H43)</f>
        <v>0</v>
      </c>
      <c r="I26" s="109">
        <f>([12]B!I43)</f>
        <v>0</v>
      </c>
      <c r="J26" s="121">
        <f>([12]B!J43)</f>
        <v>0</v>
      </c>
      <c r="K26" s="84"/>
      <c r="L26" s="83">
        <f t="shared" si="2"/>
        <v>0</v>
      </c>
      <c r="M26" s="83">
        <f t="shared" si="0"/>
        <v>0</v>
      </c>
      <c r="N26" s="83">
        <f t="shared" si="1"/>
        <v>0</v>
      </c>
      <c r="O26" s="84"/>
      <c r="P26" s="83"/>
      <c r="Q26" s="83"/>
      <c r="R26" s="83"/>
      <c r="S26" s="83"/>
      <c r="T26" s="83"/>
    </row>
    <row r="27" spans="1:49" ht="7.4" customHeight="1">
      <c r="A27" s="122" t="s">
        <v>88</v>
      </c>
      <c r="B27" s="113">
        <f>([13]B!B43)</f>
        <v>0</v>
      </c>
      <c r="C27" s="114">
        <f>([13]B!C43)</f>
        <v>0</v>
      </c>
      <c r="D27" s="91">
        <f>([13]B!D43)</f>
        <v>0</v>
      </c>
      <c r="E27" s="113">
        <f>([13]B!E43)</f>
        <v>0</v>
      </c>
      <c r="F27" s="114">
        <f>([13]B!F43)</f>
        <v>0</v>
      </c>
      <c r="G27" s="91">
        <f>([13]B!G43)</f>
        <v>0</v>
      </c>
      <c r="H27" s="113">
        <f>([13]B!H43)</f>
        <v>0</v>
      </c>
      <c r="I27" s="115">
        <f>([13]B!I43)</f>
        <v>0</v>
      </c>
      <c r="J27" s="116">
        <f>([13]B!J43)</f>
        <v>0</v>
      </c>
      <c r="K27" s="84"/>
      <c r="L27" s="83">
        <f t="shared" si="2"/>
        <v>0</v>
      </c>
      <c r="M27" s="83">
        <f t="shared" si="0"/>
        <v>0</v>
      </c>
      <c r="N27" s="83">
        <f t="shared" si="1"/>
        <v>0</v>
      </c>
      <c r="O27" s="84"/>
      <c r="P27" s="83"/>
      <c r="Q27" s="83"/>
      <c r="R27" s="83"/>
      <c r="S27" s="83"/>
      <c r="T27" s="83"/>
    </row>
    <row r="28" spans="1:49" ht="7.4" customHeight="1">
      <c r="A28" s="112" t="s">
        <v>89</v>
      </c>
      <c r="B28" s="117">
        <f>([14]B!B43)</f>
        <v>0</v>
      </c>
      <c r="C28" s="118">
        <f>([14]B!C43)</f>
        <v>0</v>
      </c>
      <c r="D28" s="102">
        <f>([14]B!D43)</f>
        <v>0</v>
      </c>
      <c r="E28" s="117">
        <f>([14]B!E43)</f>
        <v>0</v>
      </c>
      <c r="F28" s="118">
        <f>([14]B!F43)</f>
        <v>0</v>
      </c>
      <c r="G28" s="102">
        <f>([14]B!G43)</f>
        <v>0</v>
      </c>
      <c r="H28" s="117">
        <f>([14]B!H43)</f>
        <v>0</v>
      </c>
      <c r="I28" s="119">
        <f>([14]B!I43)</f>
        <v>0</v>
      </c>
      <c r="J28" s="120">
        <f>([14]B!J43)</f>
        <v>0</v>
      </c>
      <c r="K28" s="84"/>
      <c r="L28" s="83">
        <f t="shared" si="2"/>
        <v>0</v>
      </c>
      <c r="M28" s="83">
        <f t="shared" si="0"/>
        <v>0</v>
      </c>
      <c r="N28" s="83">
        <f t="shared" si="1"/>
        <v>0</v>
      </c>
      <c r="O28" s="84"/>
      <c r="P28" s="83"/>
      <c r="Q28" s="83"/>
      <c r="R28" s="83"/>
      <c r="S28" s="83"/>
      <c r="T28" s="83"/>
    </row>
    <row r="29" spans="1:49" ht="7.4" customHeight="1">
      <c r="A29" s="112" t="s">
        <v>90</v>
      </c>
      <c r="B29" s="117">
        <f>([15]B!B43)</f>
        <v>0</v>
      </c>
      <c r="C29" s="118">
        <f>([15]B!C43)</f>
        <v>0</v>
      </c>
      <c r="D29" s="102">
        <f>([15]B!D43)</f>
        <v>0</v>
      </c>
      <c r="E29" s="117">
        <f>([15]B!E43)</f>
        <v>0</v>
      </c>
      <c r="F29" s="118">
        <f>([15]B!F43)</f>
        <v>0</v>
      </c>
      <c r="G29" s="102">
        <f>([15]B!G43)</f>
        <v>0</v>
      </c>
      <c r="H29" s="117">
        <f>([15]B!H43)</f>
        <v>0</v>
      </c>
      <c r="I29" s="119">
        <f>([15]B!I43)</f>
        <v>0</v>
      </c>
      <c r="J29" s="120">
        <f>([15]B!J43)</f>
        <v>0</v>
      </c>
      <c r="K29" s="84"/>
      <c r="L29" s="83">
        <f t="shared" si="2"/>
        <v>0</v>
      </c>
      <c r="M29" s="83">
        <f t="shared" si="0"/>
        <v>0</v>
      </c>
      <c r="N29" s="83">
        <f t="shared" si="1"/>
        <v>0</v>
      </c>
      <c r="O29" s="84"/>
      <c r="P29" s="83"/>
      <c r="Q29" s="83"/>
      <c r="R29" s="83"/>
      <c r="S29" s="83"/>
      <c r="T29" s="83"/>
    </row>
    <row r="30" spans="1:49" ht="7.4" customHeight="1">
      <c r="A30" s="112" t="s">
        <v>91</v>
      </c>
      <c r="B30" s="107">
        <f>([16]B!B43)</f>
        <v>0</v>
      </c>
      <c r="C30" s="106">
        <f>([16]B!C43)</f>
        <v>0</v>
      </c>
      <c r="D30" s="104">
        <f>([16]B!D43)</f>
        <v>0</v>
      </c>
      <c r="E30" s="107">
        <f>([16]B!E43)</f>
        <v>0</v>
      </c>
      <c r="F30" s="106">
        <f>([16]B!F43)</f>
        <v>0</v>
      </c>
      <c r="G30" s="104">
        <f>([16]B!G43)</f>
        <v>0</v>
      </c>
      <c r="H30" s="107">
        <f>([16]B!H43)</f>
        <v>0</v>
      </c>
      <c r="I30" s="109">
        <f>([16]B!I43)</f>
        <v>0</v>
      </c>
      <c r="J30" s="121">
        <f>([16]B!J43)</f>
        <v>0</v>
      </c>
      <c r="K30" s="84"/>
      <c r="L30" s="83">
        <f t="shared" si="2"/>
        <v>0</v>
      </c>
      <c r="M30" s="83">
        <f t="shared" si="0"/>
        <v>0</v>
      </c>
      <c r="N30" s="83">
        <f t="shared" si="1"/>
        <v>0</v>
      </c>
      <c r="O30" s="84"/>
      <c r="P30" s="83"/>
      <c r="Q30" s="83"/>
      <c r="R30" s="83"/>
      <c r="S30" s="83"/>
      <c r="T30" s="83"/>
    </row>
    <row r="31" spans="1:49" ht="7.4" customHeight="1">
      <c r="A31" s="122" t="s">
        <v>92</v>
      </c>
      <c r="B31" s="113">
        <f>([17]B!B43)</f>
        <v>0</v>
      </c>
      <c r="C31" s="114">
        <f>([17]B!C43)</f>
        <v>0</v>
      </c>
      <c r="D31" s="91">
        <f>([17]B!D43)</f>
        <v>0</v>
      </c>
      <c r="E31" s="113">
        <f>([17]B!E43)</f>
        <v>0</v>
      </c>
      <c r="F31" s="114">
        <f>([17]B!F43)</f>
        <v>0</v>
      </c>
      <c r="G31" s="91">
        <f>([17]B!G43)</f>
        <v>0</v>
      </c>
      <c r="H31" s="113">
        <f>([17]B!H43)</f>
        <v>0</v>
      </c>
      <c r="I31" s="115">
        <f>([17]B!I43)</f>
        <v>0</v>
      </c>
      <c r="J31" s="116">
        <f>([17]B!J43)</f>
        <v>0</v>
      </c>
      <c r="K31" s="84"/>
      <c r="L31" s="83">
        <f t="shared" si="2"/>
        <v>0</v>
      </c>
      <c r="M31" s="83">
        <f t="shared" si="0"/>
        <v>0</v>
      </c>
      <c r="N31" s="83">
        <f t="shared" si="1"/>
        <v>0</v>
      </c>
      <c r="O31" s="84"/>
      <c r="P31" s="83"/>
      <c r="Q31" s="83"/>
      <c r="R31" s="83"/>
      <c r="S31" s="83"/>
      <c r="T31" s="83"/>
    </row>
    <row r="32" spans="1:49" ht="7.4" customHeight="1">
      <c r="A32" s="112" t="s">
        <v>93</v>
      </c>
      <c r="B32" s="117">
        <f>([18]B!B43)</f>
        <v>0</v>
      </c>
      <c r="C32" s="118">
        <f>([18]B!C43)</f>
        <v>0</v>
      </c>
      <c r="D32" s="102">
        <f>([18]B!D43)</f>
        <v>0</v>
      </c>
      <c r="E32" s="117">
        <f>([18]B!E43)</f>
        <v>0</v>
      </c>
      <c r="F32" s="118">
        <f>([18]B!F43)</f>
        <v>0</v>
      </c>
      <c r="G32" s="102">
        <f>([18]B!G43)</f>
        <v>0</v>
      </c>
      <c r="H32" s="117">
        <f>([18]B!H43)</f>
        <v>0</v>
      </c>
      <c r="I32" s="119">
        <f>([18]B!I43)</f>
        <v>0</v>
      </c>
      <c r="J32" s="120">
        <f>([18]B!J43)</f>
        <v>0</v>
      </c>
      <c r="K32" s="84"/>
      <c r="L32" s="83">
        <f t="shared" si="2"/>
        <v>0</v>
      </c>
      <c r="M32" s="83">
        <f t="shared" si="0"/>
        <v>0</v>
      </c>
      <c r="N32" s="83">
        <f t="shared" si="1"/>
        <v>0</v>
      </c>
      <c r="O32" s="84"/>
      <c r="P32" s="83"/>
      <c r="Q32" s="83"/>
      <c r="R32" s="83"/>
      <c r="S32" s="83"/>
      <c r="T32" s="83"/>
    </row>
    <row r="33" spans="1:20" ht="7.4" customHeight="1">
      <c r="A33" s="112" t="s">
        <v>27</v>
      </c>
      <c r="B33" s="117">
        <f>([19]B!B43)</f>
        <v>0</v>
      </c>
      <c r="C33" s="118">
        <f>([19]B!C43)</f>
        <v>94111</v>
      </c>
      <c r="D33" s="102">
        <f>([19]B!D43)</f>
        <v>0</v>
      </c>
      <c r="E33" s="117">
        <f>([19]B!E43)</f>
        <v>94111</v>
      </c>
      <c r="F33" s="118">
        <f>([19]B!F43)</f>
        <v>0</v>
      </c>
      <c r="G33" s="102">
        <f>([19]B!G43)</f>
        <v>0</v>
      </c>
      <c r="H33" s="117">
        <f>([19]B!H43)</f>
        <v>0</v>
      </c>
      <c r="I33" s="119">
        <f>([19]B!I43)</f>
        <v>94111</v>
      </c>
      <c r="J33" s="120">
        <f>([19]B!J43)</f>
        <v>0</v>
      </c>
      <c r="K33" s="84"/>
      <c r="L33" s="83">
        <f t="shared" si="2"/>
        <v>0</v>
      </c>
      <c r="M33" s="83">
        <f t="shared" si="0"/>
        <v>0</v>
      </c>
      <c r="N33" s="83">
        <f t="shared" si="1"/>
        <v>0</v>
      </c>
      <c r="O33" s="84"/>
      <c r="P33" s="83"/>
      <c r="Q33" s="83"/>
      <c r="R33" s="83"/>
      <c r="S33" s="83"/>
      <c r="T33" s="83"/>
    </row>
    <row r="34" spans="1:20" ht="7.4" customHeight="1">
      <c r="A34" s="112" t="s">
        <v>94</v>
      </c>
      <c r="B34" s="107">
        <f>([20]B!B43)</f>
        <v>0</v>
      </c>
      <c r="C34" s="106">
        <f>([20]B!C43)</f>
        <v>0</v>
      </c>
      <c r="D34" s="104">
        <f>([20]B!D43)</f>
        <v>0</v>
      </c>
      <c r="E34" s="107">
        <f>([20]B!E43)</f>
        <v>0</v>
      </c>
      <c r="F34" s="106">
        <f>([20]B!F43)</f>
        <v>0</v>
      </c>
      <c r="G34" s="104">
        <f>([20]B!G43)</f>
        <v>0</v>
      </c>
      <c r="H34" s="107">
        <f>([20]B!H43)</f>
        <v>0</v>
      </c>
      <c r="I34" s="109">
        <f>([20]B!I43)</f>
        <v>0</v>
      </c>
      <c r="J34" s="121">
        <f>([20]B!J43)</f>
        <v>0</v>
      </c>
      <c r="K34" s="84"/>
      <c r="L34" s="83">
        <f t="shared" si="2"/>
        <v>0</v>
      </c>
      <c r="M34" s="83">
        <f t="shared" si="0"/>
        <v>0</v>
      </c>
      <c r="N34" s="83">
        <f t="shared" si="1"/>
        <v>0</v>
      </c>
      <c r="O34" s="84"/>
      <c r="P34" s="83"/>
      <c r="Q34" s="83"/>
      <c r="R34" s="83"/>
      <c r="S34" s="83"/>
      <c r="T34" s="83"/>
    </row>
    <row r="35" spans="1:20" ht="7.4" customHeight="1">
      <c r="A35" s="122" t="s">
        <v>28</v>
      </c>
      <c r="B35" s="113">
        <f>([21]B!B43)</f>
        <v>0</v>
      </c>
      <c r="C35" s="114">
        <f>([21]B!C43)</f>
        <v>0</v>
      </c>
      <c r="D35" s="91">
        <f>([21]B!D43)</f>
        <v>0</v>
      </c>
      <c r="E35" s="113">
        <f>([21]B!E43)</f>
        <v>0</v>
      </c>
      <c r="F35" s="114">
        <f>([21]B!F43)</f>
        <v>0</v>
      </c>
      <c r="G35" s="91">
        <f>([21]B!G43)</f>
        <v>0</v>
      </c>
      <c r="H35" s="113">
        <f>([21]B!H43)</f>
        <v>0</v>
      </c>
      <c r="I35" s="115">
        <f>([21]B!I43)</f>
        <v>0</v>
      </c>
      <c r="J35" s="116">
        <f>([21]B!J43)</f>
        <v>0</v>
      </c>
      <c r="K35" s="84"/>
      <c r="L35" s="83">
        <f t="shared" si="2"/>
        <v>0</v>
      </c>
      <c r="M35" s="83">
        <f t="shared" si="0"/>
        <v>0</v>
      </c>
      <c r="N35" s="83">
        <f t="shared" si="1"/>
        <v>0</v>
      </c>
      <c r="O35" s="84"/>
      <c r="P35" s="83"/>
      <c r="Q35" s="83"/>
      <c r="R35" s="83"/>
      <c r="S35" s="83"/>
      <c r="T35" s="83"/>
    </row>
    <row r="36" spans="1:20" ht="7.4" customHeight="1">
      <c r="A36" s="112" t="s">
        <v>29</v>
      </c>
      <c r="B36" s="117">
        <f>([22]B!B43)</f>
        <v>0</v>
      </c>
      <c r="C36" s="118">
        <f>([22]B!C43)</f>
        <v>0</v>
      </c>
      <c r="D36" s="102">
        <f>([22]B!D43)</f>
        <v>0</v>
      </c>
      <c r="E36" s="117">
        <f>([22]B!E43)</f>
        <v>0</v>
      </c>
      <c r="F36" s="118">
        <f>([22]B!F43)</f>
        <v>0</v>
      </c>
      <c r="G36" s="102">
        <f>([22]B!G43)</f>
        <v>0</v>
      </c>
      <c r="H36" s="117">
        <f>([22]B!H43)</f>
        <v>0</v>
      </c>
      <c r="I36" s="119">
        <f>([22]B!I43)</f>
        <v>0</v>
      </c>
      <c r="J36" s="120">
        <f>([22]B!J43)</f>
        <v>0</v>
      </c>
      <c r="K36" s="84"/>
      <c r="L36" s="83">
        <f t="shared" si="2"/>
        <v>0</v>
      </c>
      <c r="M36" s="83">
        <f t="shared" si="0"/>
        <v>0</v>
      </c>
      <c r="N36" s="83">
        <f t="shared" si="1"/>
        <v>0</v>
      </c>
      <c r="O36" s="84"/>
      <c r="P36" s="83"/>
      <c r="Q36" s="83"/>
      <c r="R36" s="83"/>
      <c r="S36" s="83"/>
      <c r="T36" s="83"/>
    </row>
    <row r="37" spans="1:20" ht="7.4" customHeight="1">
      <c r="A37" s="112" t="s">
        <v>30</v>
      </c>
      <c r="B37" s="117">
        <f>([23]B!B43)</f>
        <v>0</v>
      </c>
      <c r="C37" s="118">
        <f>([23]B!C43)</f>
        <v>0</v>
      </c>
      <c r="D37" s="102">
        <f>([23]B!D43)</f>
        <v>0</v>
      </c>
      <c r="E37" s="117">
        <f>([23]B!E43)</f>
        <v>0</v>
      </c>
      <c r="F37" s="118">
        <f>([23]B!F43)</f>
        <v>0</v>
      </c>
      <c r="G37" s="102">
        <f>([23]B!G43)</f>
        <v>0</v>
      </c>
      <c r="H37" s="117">
        <f>([23]B!H43)</f>
        <v>0</v>
      </c>
      <c r="I37" s="119">
        <f>([23]B!I43)</f>
        <v>0</v>
      </c>
      <c r="J37" s="120">
        <f>([23]B!J43)</f>
        <v>0</v>
      </c>
      <c r="K37" s="84"/>
      <c r="L37" s="83">
        <f t="shared" si="2"/>
        <v>0</v>
      </c>
      <c r="M37" s="83">
        <f t="shared" si="0"/>
        <v>0</v>
      </c>
      <c r="N37" s="83">
        <f t="shared" si="1"/>
        <v>0</v>
      </c>
      <c r="O37" s="84"/>
      <c r="P37" s="83"/>
      <c r="Q37" s="83"/>
      <c r="R37" s="83"/>
      <c r="S37" s="83"/>
      <c r="T37" s="83"/>
    </row>
    <row r="38" spans="1:20" ht="7.4" customHeight="1">
      <c r="A38" s="112" t="s">
        <v>95</v>
      </c>
      <c r="B38" s="107">
        <f>([24]B!B43)</f>
        <v>201316</v>
      </c>
      <c r="C38" s="106">
        <f>([24]B!C43)</f>
        <v>-22369</v>
      </c>
      <c r="D38" s="104">
        <f>([24]B!D43)</f>
        <v>24000</v>
      </c>
      <c r="E38" s="107">
        <f>([24]B!E43)</f>
        <v>1631</v>
      </c>
      <c r="F38" s="106">
        <f>([24]B!F43)</f>
        <v>17310</v>
      </c>
      <c r="G38" s="104">
        <f>([24]B!G43)</f>
        <v>24000</v>
      </c>
      <c r="H38" s="107">
        <f>([24]B!H43)</f>
        <v>41310</v>
      </c>
      <c r="I38" s="109">
        <f>([24]B!I43)</f>
        <v>161637</v>
      </c>
      <c r="J38" s="121">
        <f>([24]B!J43)</f>
        <v>0</v>
      </c>
      <c r="K38" s="84"/>
      <c r="L38" s="83">
        <f t="shared" si="2"/>
        <v>0</v>
      </c>
      <c r="M38" s="83">
        <f t="shared" si="0"/>
        <v>0</v>
      </c>
      <c r="N38" s="83">
        <f t="shared" si="1"/>
        <v>0</v>
      </c>
      <c r="O38" s="84"/>
      <c r="P38" s="83"/>
      <c r="Q38" s="83"/>
      <c r="R38" s="83"/>
      <c r="S38" s="83"/>
      <c r="T38" s="83"/>
    </row>
    <row r="39" spans="1:20" ht="7.4" customHeight="1">
      <c r="A39" s="122" t="s">
        <v>31</v>
      </c>
      <c r="B39" s="113">
        <f>([25]B!B43)</f>
        <v>0</v>
      </c>
      <c r="C39" s="114">
        <f>([25]B!C43)</f>
        <v>0</v>
      </c>
      <c r="D39" s="91">
        <f>([25]B!D43)</f>
        <v>0</v>
      </c>
      <c r="E39" s="113">
        <f>([25]B!E43)</f>
        <v>0</v>
      </c>
      <c r="F39" s="114">
        <f>([25]B!F43)</f>
        <v>0</v>
      </c>
      <c r="G39" s="91">
        <f>([25]B!G43)</f>
        <v>0</v>
      </c>
      <c r="H39" s="113">
        <f>([25]B!H43)</f>
        <v>0</v>
      </c>
      <c r="I39" s="115">
        <f>([25]B!I43)</f>
        <v>0</v>
      </c>
      <c r="J39" s="116">
        <f>([25]B!J43)</f>
        <v>0</v>
      </c>
      <c r="K39" s="84"/>
      <c r="L39" s="83">
        <f t="shared" si="2"/>
        <v>0</v>
      </c>
      <c r="M39" s="83">
        <f t="shared" si="0"/>
        <v>0</v>
      </c>
      <c r="N39" s="83">
        <f t="shared" si="1"/>
        <v>0</v>
      </c>
      <c r="O39" s="84"/>
      <c r="P39" s="83"/>
      <c r="Q39" s="83"/>
      <c r="R39" s="83"/>
      <c r="S39" s="83"/>
      <c r="T39" s="83"/>
    </row>
    <row r="40" spans="1:20" ht="7.4" customHeight="1">
      <c r="A40" s="112" t="s">
        <v>96</v>
      </c>
      <c r="B40" s="117">
        <f>([26]B!B43)</f>
        <v>0</v>
      </c>
      <c r="C40" s="118">
        <f>([26]B!C43)</f>
        <v>0</v>
      </c>
      <c r="D40" s="102">
        <f>([26]B!D43)</f>
        <v>0</v>
      </c>
      <c r="E40" s="117">
        <f>([26]B!E43)</f>
        <v>0</v>
      </c>
      <c r="F40" s="118">
        <f>([26]B!F43)</f>
        <v>0</v>
      </c>
      <c r="G40" s="102">
        <f>([26]B!G43)</f>
        <v>0</v>
      </c>
      <c r="H40" s="117">
        <f>([26]B!H43)</f>
        <v>0</v>
      </c>
      <c r="I40" s="119">
        <f>([26]B!I43)</f>
        <v>0</v>
      </c>
      <c r="J40" s="120">
        <f>([26]B!J43)</f>
        <v>0</v>
      </c>
      <c r="K40" s="84"/>
      <c r="L40" s="83">
        <f t="shared" si="2"/>
        <v>0</v>
      </c>
      <c r="M40" s="83">
        <f t="shared" si="0"/>
        <v>0</v>
      </c>
      <c r="N40" s="83">
        <f t="shared" si="1"/>
        <v>0</v>
      </c>
      <c r="O40" s="84"/>
      <c r="P40" s="83"/>
      <c r="Q40" s="83"/>
      <c r="R40" s="83"/>
      <c r="S40" s="83"/>
      <c r="T40" s="83"/>
    </row>
    <row r="41" spans="1:20" ht="7.4" customHeight="1">
      <c r="A41" s="112" t="s">
        <v>97</v>
      </c>
      <c r="B41" s="117">
        <f>([27]B!B43)</f>
        <v>0</v>
      </c>
      <c r="C41" s="118">
        <f>([27]B!C43)</f>
        <v>0</v>
      </c>
      <c r="D41" s="102">
        <f>([27]B!D43)</f>
        <v>0</v>
      </c>
      <c r="E41" s="117">
        <f>([27]B!E43)</f>
        <v>0</v>
      </c>
      <c r="F41" s="118">
        <f>([27]B!F43)</f>
        <v>0</v>
      </c>
      <c r="G41" s="102">
        <f>([27]B!G43)</f>
        <v>0</v>
      </c>
      <c r="H41" s="117">
        <f>([27]B!H43)</f>
        <v>0</v>
      </c>
      <c r="I41" s="119">
        <f>([27]B!I43)</f>
        <v>0</v>
      </c>
      <c r="J41" s="120">
        <f>([27]B!J43)</f>
        <v>0</v>
      </c>
      <c r="K41" s="84"/>
      <c r="L41" s="83">
        <f t="shared" si="2"/>
        <v>0</v>
      </c>
      <c r="M41" s="83">
        <f t="shared" si="0"/>
        <v>0</v>
      </c>
      <c r="N41" s="83">
        <f t="shared" si="1"/>
        <v>0</v>
      </c>
      <c r="O41" s="84"/>
      <c r="P41" s="83"/>
      <c r="Q41" s="83"/>
      <c r="R41" s="83"/>
      <c r="S41" s="83"/>
      <c r="T41" s="83"/>
    </row>
    <row r="42" spans="1:20" ht="7.4" customHeight="1">
      <c r="A42" s="112" t="s">
        <v>98</v>
      </c>
      <c r="B42" s="107">
        <f>([28]B!B43)</f>
        <v>0</v>
      </c>
      <c r="C42" s="106">
        <f>([28]B!C43)</f>
        <v>0</v>
      </c>
      <c r="D42" s="104">
        <f>([28]B!D43)</f>
        <v>0</v>
      </c>
      <c r="E42" s="107">
        <f>([28]B!E43)</f>
        <v>0</v>
      </c>
      <c r="F42" s="106">
        <f>([28]B!F43)</f>
        <v>0</v>
      </c>
      <c r="G42" s="104">
        <f>([28]B!G43)</f>
        <v>0</v>
      </c>
      <c r="H42" s="107">
        <f>([28]B!H43)</f>
        <v>0</v>
      </c>
      <c r="I42" s="109">
        <f>([28]B!I43)</f>
        <v>0</v>
      </c>
      <c r="J42" s="121">
        <f>([28]B!J43)</f>
        <v>0</v>
      </c>
      <c r="K42" s="84"/>
      <c r="L42" s="83">
        <f t="shared" si="2"/>
        <v>0</v>
      </c>
      <c r="M42" s="83">
        <f t="shared" si="0"/>
        <v>0</v>
      </c>
      <c r="N42" s="83">
        <f t="shared" si="1"/>
        <v>0</v>
      </c>
      <c r="O42" s="84"/>
      <c r="P42" s="83"/>
      <c r="Q42" s="83"/>
      <c r="R42" s="83"/>
      <c r="S42" s="83"/>
      <c r="T42" s="83"/>
    </row>
    <row r="43" spans="1:20" ht="7.4" customHeight="1">
      <c r="A43" s="122" t="s">
        <v>99</v>
      </c>
      <c r="B43" s="113">
        <f>([29]B!B43)</f>
        <v>0</v>
      </c>
      <c r="C43" s="114">
        <f>([29]B!C43)</f>
        <v>0</v>
      </c>
      <c r="D43" s="91">
        <f>([29]B!D43)</f>
        <v>0</v>
      </c>
      <c r="E43" s="113">
        <f>([29]B!E43)</f>
        <v>0</v>
      </c>
      <c r="F43" s="114">
        <f>([29]B!F43)</f>
        <v>0</v>
      </c>
      <c r="G43" s="91">
        <f>([29]B!G43)</f>
        <v>0</v>
      </c>
      <c r="H43" s="113">
        <f>([29]B!H43)</f>
        <v>0</v>
      </c>
      <c r="I43" s="115">
        <f>([29]B!I43)</f>
        <v>0</v>
      </c>
      <c r="J43" s="116">
        <f>([29]B!J43)</f>
        <v>0</v>
      </c>
      <c r="K43" s="84"/>
      <c r="L43" s="83">
        <f t="shared" si="2"/>
        <v>0</v>
      </c>
      <c r="M43" s="83">
        <f t="shared" si="0"/>
        <v>0</v>
      </c>
      <c r="N43" s="83">
        <f t="shared" si="1"/>
        <v>0</v>
      </c>
      <c r="O43" s="84"/>
      <c r="P43" s="83"/>
      <c r="Q43" s="83"/>
      <c r="R43" s="83"/>
      <c r="S43" s="83"/>
      <c r="T43" s="83"/>
    </row>
    <row r="44" spans="1:20" ht="7.4" customHeight="1">
      <c r="A44" s="112" t="s">
        <v>100</v>
      </c>
      <c r="B44" s="117">
        <f>([30]B!B43)</f>
        <v>0</v>
      </c>
      <c r="C44" s="118">
        <f>([30]B!C43)</f>
        <v>0</v>
      </c>
      <c r="D44" s="102">
        <f>([30]B!D43)</f>
        <v>0</v>
      </c>
      <c r="E44" s="117">
        <f>([30]B!E43)</f>
        <v>0</v>
      </c>
      <c r="F44" s="118">
        <f>([30]B!F43)</f>
        <v>0</v>
      </c>
      <c r="G44" s="102">
        <f>([30]B!G43)</f>
        <v>0</v>
      </c>
      <c r="H44" s="117">
        <f>([30]B!H43)</f>
        <v>0</v>
      </c>
      <c r="I44" s="119">
        <f>([30]B!I43)</f>
        <v>0</v>
      </c>
      <c r="J44" s="120">
        <f>([30]B!J43)</f>
        <v>0</v>
      </c>
      <c r="K44" s="84"/>
      <c r="L44" s="83">
        <f t="shared" si="2"/>
        <v>0</v>
      </c>
      <c r="M44" s="83">
        <f t="shared" si="0"/>
        <v>0</v>
      </c>
      <c r="N44" s="83">
        <f t="shared" si="1"/>
        <v>0</v>
      </c>
      <c r="O44" s="84"/>
      <c r="P44" s="83"/>
      <c r="Q44" s="83"/>
      <c r="R44" s="83"/>
      <c r="S44" s="83"/>
      <c r="T44" s="83"/>
    </row>
    <row r="45" spans="1:20" ht="7.4" customHeight="1">
      <c r="A45" s="112" t="s">
        <v>32</v>
      </c>
      <c r="B45" s="117">
        <f>([31]B!B43)</f>
        <v>4900370</v>
      </c>
      <c r="C45" s="118">
        <f>([31]B!C43)</f>
        <v>0</v>
      </c>
      <c r="D45" s="102">
        <f>([31]B!D43)</f>
        <v>0</v>
      </c>
      <c r="E45" s="117">
        <f>([31]B!E43)</f>
        <v>0</v>
      </c>
      <c r="F45" s="118">
        <f>([31]B!F43)</f>
        <v>30660</v>
      </c>
      <c r="G45" s="102">
        <f>([31]B!G43)</f>
        <v>0</v>
      </c>
      <c r="H45" s="117">
        <f>([31]B!H43)</f>
        <v>30660</v>
      </c>
      <c r="I45" s="119">
        <f>([31]B!I43)</f>
        <v>4869710</v>
      </c>
      <c r="J45" s="120">
        <f>([31]B!J43)</f>
        <v>0</v>
      </c>
      <c r="K45" s="84"/>
      <c r="L45" s="83">
        <f t="shared" si="2"/>
        <v>0</v>
      </c>
      <c r="M45" s="83">
        <f t="shared" si="0"/>
        <v>0</v>
      </c>
      <c r="N45" s="83">
        <f t="shared" si="1"/>
        <v>0</v>
      </c>
      <c r="O45" s="84"/>
      <c r="P45" s="83"/>
      <c r="Q45" s="83"/>
      <c r="R45" s="83"/>
      <c r="S45" s="83"/>
      <c r="T45" s="83"/>
    </row>
    <row r="46" spans="1:20" ht="7.4" customHeight="1">
      <c r="A46" s="112" t="s">
        <v>101</v>
      </c>
      <c r="B46" s="107">
        <f>([32]B!B43)</f>
        <v>0</v>
      </c>
      <c r="C46" s="106">
        <f>([32]B!C43)</f>
        <v>0</v>
      </c>
      <c r="D46" s="104">
        <f>([32]B!D43)</f>
        <v>0</v>
      </c>
      <c r="E46" s="107">
        <f>([32]B!E43)</f>
        <v>0</v>
      </c>
      <c r="F46" s="106">
        <f>([32]B!F43)</f>
        <v>0</v>
      </c>
      <c r="G46" s="104">
        <f>([32]B!G43)</f>
        <v>0</v>
      </c>
      <c r="H46" s="107">
        <f>([32]B!H43)</f>
        <v>0</v>
      </c>
      <c r="I46" s="109">
        <f>([32]B!I43)</f>
        <v>0</v>
      </c>
      <c r="J46" s="121">
        <f>([32]B!J43)</f>
        <v>0</v>
      </c>
      <c r="K46" s="84"/>
      <c r="L46" s="83">
        <f t="shared" si="2"/>
        <v>0</v>
      </c>
      <c r="M46" s="83">
        <f t="shared" si="0"/>
        <v>0</v>
      </c>
      <c r="N46" s="83">
        <f t="shared" si="1"/>
        <v>0</v>
      </c>
      <c r="O46" s="84"/>
      <c r="P46" s="83"/>
      <c r="Q46" s="83"/>
      <c r="R46" s="83"/>
      <c r="S46" s="83"/>
      <c r="T46" s="83"/>
    </row>
    <row r="47" spans="1:20" ht="7.4" customHeight="1">
      <c r="A47" s="122" t="s">
        <v>33</v>
      </c>
      <c r="B47" s="113">
        <f>([33]B!B43)</f>
        <v>0</v>
      </c>
      <c r="C47" s="114">
        <f>([33]B!C43)</f>
        <v>0</v>
      </c>
      <c r="D47" s="91">
        <f>([33]B!D43)</f>
        <v>0</v>
      </c>
      <c r="E47" s="113">
        <f>([33]B!E43)</f>
        <v>0</v>
      </c>
      <c r="F47" s="114">
        <f>([33]B!F43)</f>
        <v>0</v>
      </c>
      <c r="G47" s="91">
        <f>([33]B!G43)</f>
        <v>0</v>
      </c>
      <c r="H47" s="113">
        <f>([33]B!H43)</f>
        <v>0</v>
      </c>
      <c r="I47" s="115">
        <f>([33]B!I43)</f>
        <v>0</v>
      </c>
      <c r="J47" s="116">
        <f>([33]B!J43)</f>
        <v>0</v>
      </c>
      <c r="K47" s="84"/>
      <c r="L47" s="83">
        <f t="shared" ref="L47:L65" si="3">B47+E47-H47-I47</f>
        <v>0</v>
      </c>
      <c r="M47" s="83">
        <f t="shared" ref="M47:M65" si="4">SUM(C47:D47)-E47</f>
        <v>0</v>
      </c>
      <c r="N47" s="83">
        <f t="shared" ref="N47:N65" si="5">SUM(F47:G47)-H47</f>
        <v>0</v>
      </c>
      <c r="O47" s="84"/>
      <c r="P47" s="83"/>
      <c r="Q47" s="83"/>
      <c r="R47" s="83"/>
      <c r="S47" s="83"/>
      <c r="T47" s="83"/>
    </row>
    <row r="48" spans="1:20" ht="7.4" customHeight="1">
      <c r="A48" s="112" t="s">
        <v>102</v>
      </c>
      <c r="B48" s="117">
        <f>([34]B!B43)</f>
        <v>0</v>
      </c>
      <c r="C48" s="118">
        <f>([34]B!C43)</f>
        <v>0</v>
      </c>
      <c r="D48" s="102">
        <f>([34]B!D43)</f>
        <v>0</v>
      </c>
      <c r="E48" s="117">
        <f>([34]B!E43)</f>
        <v>0</v>
      </c>
      <c r="F48" s="118">
        <f>([34]B!F43)</f>
        <v>0</v>
      </c>
      <c r="G48" s="102">
        <f>([34]B!G43)</f>
        <v>0</v>
      </c>
      <c r="H48" s="117">
        <f>([34]B!H43)</f>
        <v>0</v>
      </c>
      <c r="I48" s="119">
        <f>([34]B!I43)</f>
        <v>0</v>
      </c>
      <c r="J48" s="120">
        <f>([34]B!J43)</f>
        <v>0</v>
      </c>
      <c r="K48" s="84"/>
      <c r="L48" s="83">
        <f t="shared" si="3"/>
        <v>0</v>
      </c>
      <c r="M48" s="83">
        <f t="shared" si="4"/>
        <v>0</v>
      </c>
      <c r="N48" s="83">
        <f t="shared" si="5"/>
        <v>0</v>
      </c>
      <c r="O48" s="84"/>
      <c r="P48" s="83"/>
      <c r="Q48" s="83"/>
      <c r="R48" s="83"/>
      <c r="S48" s="83"/>
      <c r="T48" s="83"/>
    </row>
    <row r="49" spans="1:20" ht="7.4" customHeight="1">
      <c r="A49" s="112" t="s">
        <v>103</v>
      </c>
      <c r="B49" s="117">
        <f>([35]B!B43)</f>
        <v>0</v>
      </c>
      <c r="C49" s="118">
        <f>([35]B!C43)</f>
        <v>0</v>
      </c>
      <c r="D49" s="102">
        <f>([35]B!D43)</f>
        <v>0</v>
      </c>
      <c r="E49" s="117">
        <f>([35]B!E43)</f>
        <v>0</v>
      </c>
      <c r="F49" s="118">
        <f>([35]B!F43)</f>
        <v>0</v>
      </c>
      <c r="G49" s="102">
        <f>([35]B!G43)</f>
        <v>0</v>
      </c>
      <c r="H49" s="117">
        <f>([35]B!H43)</f>
        <v>0</v>
      </c>
      <c r="I49" s="119">
        <f>([35]B!I43)</f>
        <v>0</v>
      </c>
      <c r="J49" s="120">
        <f>([35]B!J43)</f>
        <v>0</v>
      </c>
      <c r="K49" s="84"/>
      <c r="L49" s="83">
        <f t="shared" si="3"/>
        <v>0</v>
      </c>
      <c r="M49" s="83">
        <f t="shared" si="4"/>
        <v>0</v>
      </c>
      <c r="N49" s="83">
        <f t="shared" si="5"/>
        <v>0</v>
      </c>
      <c r="O49" s="84"/>
      <c r="P49" s="83"/>
      <c r="Q49" s="83"/>
      <c r="R49" s="83"/>
      <c r="S49" s="83"/>
      <c r="T49" s="83"/>
    </row>
    <row r="50" spans="1:20" ht="7.4" customHeight="1">
      <c r="A50" s="112" t="s">
        <v>104</v>
      </c>
      <c r="B50" s="107">
        <f>([36]B!B43)</f>
        <v>124695</v>
      </c>
      <c r="C50" s="106">
        <f>([36]B!C43)</f>
        <v>0</v>
      </c>
      <c r="D50" s="104">
        <f>([36]B!D43)</f>
        <v>0</v>
      </c>
      <c r="E50" s="107">
        <f>([36]B!E43)</f>
        <v>0</v>
      </c>
      <c r="F50" s="106">
        <f>([36]B!F43)</f>
        <v>15590</v>
      </c>
      <c r="G50" s="104">
        <f>([36]B!G43)</f>
        <v>0</v>
      </c>
      <c r="H50" s="107">
        <f>([36]B!H43)</f>
        <v>15590</v>
      </c>
      <c r="I50" s="109">
        <f>([36]B!I43)</f>
        <v>109105</v>
      </c>
      <c r="J50" s="121">
        <f>([36]B!J43)</f>
        <v>0</v>
      </c>
      <c r="K50" s="84"/>
      <c r="L50" s="83">
        <f t="shared" si="3"/>
        <v>0</v>
      </c>
      <c r="M50" s="83">
        <f t="shared" si="4"/>
        <v>0</v>
      </c>
      <c r="N50" s="83">
        <f t="shared" si="5"/>
        <v>0</v>
      </c>
      <c r="O50" s="84"/>
      <c r="P50" s="83"/>
      <c r="Q50" s="83"/>
      <c r="R50" s="83"/>
      <c r="S50" s="83"/>
      <c r="T50" s="83"/>
    </row>
    <row r="51" spans="1:20" ht="7.4" customHeight="1">
      <c r="A51" s="122" t="s">
        <v>105</v>
      </c>
      <c r="B51" s="113">
        <f>([37]B!B43)</f>
        <v>0</v>
      </c>
      <c r="C51" s="114">
        <f>([37]B!C43)</f>
        <v>0</v>
      </c>
      <c r="D51" s="91">
        <f>([37]B!D43)</f>
        <v>0</v>
      </c>
      <c r="E51" s="113">
        <f>([37]B!E43)</f>
        <v>0</v>
      </c>
      <c r="F51" s="114">
        <f>([37]B!F43)</f>
        <v>0</v>
      </c>
      <c r="G51" s="91">
        <f>([37]B!G43)</f>
        <v>0</v>
      </c>
      <c r="H51" s="113">
        <f>([37]B!H43)</f>
        <v>0</v>
      </c>
      <c r="I51" s="115">
        <f>([37]B!I43)</f>
        <v>0</v>
      </c>
      <c r="J51" s="116">
        <f>([37]B!J43)</f>
        <v>0</v>
      </c>
      <c r="K51" s="84"/>
      <c r="L51" s="83">
        <f t="shared" si="3"/>
        <v>0</v>
      </c>
      <c r="M51" s="83">
        <f t="shared" si="4"/>
        <v>0</v>
      </c>
      <c r="N51" s="83">
        <f t="shared" si="5"/>
        <v>0</v>
      </c>
      <c r="O51" s="84"/>
      <c r="P51" s="83"/>
      <c r="Q51" s="83"/>
      <c r="R51" s="83"/>
      <c r="S51" s="83"/>
      <c r="T51" s="83"/>
    </row>
    <row r="52" spans="1:20" ht="7.4" customHeight="1">
      <c r="A52" s="112" t="s">
        <v>106</v>
      </c>
      <c r="B52" s="117">
        <f>([38]B!B43)</f>
        <v>0</v>
      </c>
      <c r="C52" s="118">
        <f>([38]B!C43)</f>
        <v>0</v>
      </c>
      <c r="D52" s="102">
        <f>([38]B!D43)</f>
        <v>0</v>
      </c>
      <c r="E52" s="117">
        <f>([38]B!E43)</f>
        <v>0</v>
      </c>
      <c r="F52" s="118">
        <f>([38]B!F43)</f>
        <v>0</v>
      </c>
      <c r="G52" s="102">
        <f>([38]B!G43)</f>
        <v>0</v>
      </c>
      <c r="H52" s="117">
        <f>([38]B!H43)</f>
        <v>0</v>
      </c>
      <c r="I52" s="119">
        <f>([38]B!I43)</f>
        <v>0</v>
      </c>
      <c r="J52" s="120">
        <f>([38]B!J43)</f>
        <v>0</v>
      </c>
      <c r="K52" s="84"/>
      <c r="L52" s="83">
        <f t="shared" si="3"/>
        <v>0</v>
      </c>
      <c r="M52" s="83">
        <f t="shared" si="4"/>
        <v>0</v>
      </c>
      <c r="N52" s="83">
        <f t="shared" si="5"/>
        <v>0</v>
      </c>
      <c r="O52" s="84"/>
      <c r="P52" s="83"/>
      <c r="Q52" s="83"/>
      <c r="R52" s="83"/>
      <c r="S52" s="83"/>
      <c r="T52" s="83"/>
    </row>
    <row r="53" spans="1:20" ht="7.4" customHeight="1">
      <c r="A53" s="112" t="s">
        <v>107</v>
      </c>
      <c r="B53" s="117">
        <f>([39]B!B43)</f>
        <v>0</v>
      </c>
      <c r="C53" s="118">
        <f>([39]B!C43)</f>
        <v>0</v>
      </c>
      <c r="D53" s="102">
        <f>([39]B!D43)</f>
        <v>0</v>
      </c>
      <c r="E53" s="117">
        <f>([39]B!E43)</f>
        <v>0</v>
      </c>
      <c r="F53" s="118">
        <f>([39]B!F43)</f>
        <v>0</v>
      </c>
      <c r="G53" s="102">
        <f>([39]B!G43)</f>
        <v>0</v>
      </c>
      <c r="H53" s="117">
        <f>([39]B!H43)</f>
        <v>0</v>
      </c>
      <c r="I53" s="119">
        <f>([39]B!I43)</f>
        <v>0</v>
      </c>
      <c r="J53" s="120">
        <f>([39]B!J43)</f>
        <v>0</v>
      </c>
      <c r="K53" s="84"/>
      <c r="L53" s="83">
        <f t="shared" si="3"/>
        <v>0</v>
      </c>
      <c r="M53" s="83">
        <f t="shared" si="4"/>
        <v>0</v>
      </c>
      <c r="N53" s="83">
        <f t="shared" si="5"/>
        <v>0</v>
      </c>
      <c r="O53" s="84"/>
      <c r="P53" s="83"/>
      <c r="Q53" s="83"/>
      <c r="R53" s="83"/>
      <c r="S53" s="83"/>
      <c r="T53" s="83"/>
    </row>
    <row r="54" spans="1:20" ht="7.4" customHeight="1">
      <c r="A54" s="112" t="s">
        <v>108</v>
      </c>
      <c r="B54" s="107">
        <f>([40]B!B43)</f>
        <v>0</v>
      </c>
      <c r="C54" s="106">
        <f>([40]B!C43)</f>
        <v>0</v>
      </c>
      <c r="D54" s="104">
        <f>([40]B!D43)</f>
        <v>0</v>
      </c>
      <c r="E54" s="107">
        <f>([40]B!E43)</f>
        <v>0</v>
      </c>
      <c r="F54" s="106">
        <f>([40]B!F43)</f>
        <v>0</v>
      </c>
      <c r="G54" s="104">
        <f>([40]B!G43)</f>
        <v>0</v>
      </c>
      <c r="H54" s="107">
        <f>([40]B!H43)</f>
        <v>0</v>
      </c>
      <c r="I54" s="109">
        <f>([40]B!I43)</f>
        <v>0</v>
      </c>
      <c r="J54" s="121">
        <f>([40]B!J43)</f>
        <v>0</v>
      </c>
      <c r="K54" s="84"/>
      <c r="L54" s="83">
        <f t="shared" si="3"/>
        <v>0</v>
      </c>
      <c r="M54" s="83">
        <f t="shared" si="4"/>
        <v>0</v>
      </c>
      <c r="N54" s="83">
        <f t="shared" si="5"/>
        <v>0</v>
      </c>
      <c r="O54" s="84"/>
      <c r="P54" s="83"/>
      <c r="Q54" s="83"/>
      <c r="R54" s="83"/>
      <c r="S54" s="83"/>
      <c r="T54" s="83"/>
    </row>
    <row r="55" spans="1:20" ht="7.4" customHeight="1">
      <c r="A55" s="122" t="s">
        <v>109</v>
      </c>
      <c r="B55" s="113">
        <f>([41]B!B43)</f>
        <v>0</v>
      </c>
      <c r="C55" s="114">
        <f>([41]B!C43)</f>
        <v>0</v>
      </c>
      <c r="D55" s="91">
        <f>([41]B!D43)</f>
        <v>0</v>
      </c>
      <c r="E55" s="113">
        <f>([41]B!E43)</f>
        <v>0</v>
      </c>
      <c r="F55" s="114">
        <f>([41]B!F43)</f>
        <v>0</v>
      </c>
      <c r="G55" s="91">
        <f>([41]B!G43)</f>
        <v>0</v>
      </c>
      <c r="H55" s="113">
        <f>([41]B!H43)</f>
        <v>0</v>
      </c>
      <c r="I55" s="115">
        <f>([41]B!I43)</f>
        <v>0</v>
      </c>
      <c r="J55" s="116">
        <f>([41]B!J43)</f>
        <v>0</v>
      </c>
      <c r="K55" s="84"/>
      <c r="L55" s="83">
        <f t="shared" si="3"/>
        <v>0</v>
      </c>
      <c r="M55" s="83">
        <f t="shared" si="4"/>
        <v>0</v>
      </c>
      <c r="N55" s="83">
        <f t="shared" si="5"/>
        <v>0</v>
      </c>
      <c r="O55" s="84"/>
      <c r="P55" s="83"/>
      <c r="Q55" s="83"/>
      <c r="R55" s="83"/>
      <c r="S55" s="83"/>
      <c r="T55" s="83"/>
    </row>
    <row r="56" spans="1:20" ht="7.4" customHeight="1">
      <c r="A56" s="112" t="s">
        <v>110</v>
      </c>
      <c r="B56" s="117">
        <f>([42]B!B43)</f>
        <v>0</v>
      </c>
      <c r="C56" s="118">
        <f>([42]B!C43)</f>
        <v>0</v>
      </c>
      <c r="D56" s="102">
        <f>([42]B!D43)</f>
        <v>0</v>
      </c>
      <c r="E56" s="117">
        <f>([42]B!E43)</f>
        <v>0</v>
      </c>
      <c r="F56" s="118">
        <f>([42]B!F43)</f>
        <v>0</v>
      </c>
      <c r="G56" s="102">
        <f>([42]B!G43)</f>
        <v>0</v>
      </c>
      <c r="H56" s="117">
        <f>([42]B!H43)</f>
        <v>0</v>
      </c>
      <c r="I56" s="119">
        <f>([42]B!I43)</f>
        <v>0</v>
      </c>
      <c r="J56" s="120">
        <f>([42]B!J43)</f>
        <v>0</v>
      </c>
      <c r="K56" s="84"/>
      <c r="L56" s="83">
        <f t="shared" si="3"/>
        <v>0</v>
      </c>
      <c r="M56" s="83">
        <f t="shared" si="4"/>
        <v>0</v>
      </c>
      <c r="N56" s="83">
        <f t="shared" si="5"/>
        <v>0</v>
      </c>
      <c r="O56" s="84"/>
      <c r="P56" s="83"/>
      <c r="Q56" s="83"/>
      <c r="R56" s="83"/>
      <c r="S56" s="83"/>
      <c r="T56" s="83"/>
    </row>
    <row r="57" spans="1:20" ht="7.4" customHeight="1">
      <c r="A57" s="112" t="s">
        <v>111</v>
      </c>
      <c r="B57" s="117">
        <f>([43]B!B43)</f>
        <v>0</v>
      </c>
      <c r="C57" s="118">
        <f>([43]B!C43)</f>
        <v>0</v>
      </c>
      <c r="D57" s="102">
        <f>([43]B!D43)</f>
        <v>0</v>
      </c>
      <c r="E57" s="117">
        <f>([43]B!E43)</f>
        <v>0</v>
      </c>
      <c r="F57" s="118">
        <f>([43]B!F43)</f>
        <v>0</v>
      </c>
      <c r="G57" s="102">
        <f>([43]B!G43)</f>
        <v>0</v>
      </c>
      <c r="H57" s="117">
        <f>([43]B!H43)</f>
        <v>0</v>
      </c>
      <c r="I57" s="119">
        <f>([43]B!I43)</f>
        <v>0</v>
      </c>
      <c r="J57" s="120">
        <f>([43]B!J43)</f>
        <v>0</v>
      </c>
      <c r="K57" s="84"/>
      <c r="L57" s="83">
        <f t="shared" si="3"/>
        <v>0</v>
      </c>
      <c r="M57" s="83">
        <f t="shared" si="4"/>
        <v>0</v>
      </c>
      <c r="N57" s="83">
        <f t="shared" si="5"/>
        <v>0</v>
      </c>
      <c r="O57" s="84"/>
      <c r="P57" s="83"/>
      <c r="Q57" s="83"/>
      <c r="R57" s="83"/>
      <c r="S57" s="83"/>
      <c r="T57" s="83"/>
    </row>
    <row r="58" spans="1:20" ht="7.4" customHeight="1">
      <c r="A58" s="112" t="s">
        <v>112</v>
      </c>
      <c r="B58" s="107">
        <f>([44]B!B43)</f>
        <v>0</v>
      </c>
      <c r="C58" s="106">
        <f>([44]B!C43)</f>
        <v>0</v>
      </c>
      <c r="D58" s="104">
        <f>([44]B!D43)</f>
        <v>0</v>
      </c>
      <c r="E58" s="107">
        <f>([44]B!E43)</f>
        <v>0</v>
      </c>
      <c r="F58" s="106">
        <f>([44]B!F43)</f>
        <v>0</v>
      </c>
      <c r="G58" s="104">
        <f>([44]B!G43)</f>
        <v>0</v>
      </c>
      <c r="H58" s="107">
        <f>([44]B!H43)</f>
        <v>0</v>
      </c>
      <c r="I58" s="109">
        <f>([44]B!I43)</f>
        <v>0</v>
      </c>
      <c r="J58" s="121">
        <f>([44]B!J43)</f>
        <v>0</v>
      </c>
      <c r="K58" s="84"/>
      <c r="L58" s="83">
        <f t="shared" si="3"/>
        <v>0</v>
      </c>
      <c r="M58" s="83">
        <f t="shared" si="4"/>
        <v>0</v>
      </c>
      <c r="N58" s="83">
        <f t="shared" si="5"/>
        <v>0</v>
      </c>
      <c r="O58" s="84"/>
      <c r="P58" s="83"/>
      <c r="Q58" s="83"/>
      <c r="R58" s="83"/>
      <c r="S58" s="83"/>
      <c r="T58" s="83"/>
    </row>
    <row r="59" spans="1:20" ht="7.4" customHeight="1">
      <c r="A59" s="122" t="s">
        <v>113</v>
      </c>
      <c r="B59" s="113">
        <f>([45]B!B43)</f>
        <v>0</v>
      </c>
      <c r="C59" s="114">
        <f>([45]B!C43)</f>
        <v>41260</v>
      </c>
      <c r="D59" s="91">
        <f>([45]B!D43)</f>
        <v>0</v>
      </c>
      <c r="E59" s="113">
        <f>([45]B!E43)</f>
        <v>41260</v>
      </c>
      <c r="F59" s="114">
        <f>([45]B!F43)</f>
        <v>0</v>
      </c>
      <c r="G59" s="91">
        <f>([45]B!G43)</f>
        <v>0</v>
      </c>
      <c r="H59" s="113">
        <f>([45]B!H43)</f>
        <v>0</v>
      </c>
      <c r="I59" s="115">
        <f>([45]B!I43)</f>
        <v>41260</v>
      </c>
      <c r="J59" s="116">
        <f>([45]B!J43)</f>
        <v>0</v>
      </c>
      <c r="K59" s="84"/>
      <c r="L59" s="83">
        <f t="shared" si="3"/>
        <v>0</v>
      </c>
      <c r="M59" s="83">
        <f t="shared" si="4"/>
        <v>0</v>
      </c>
      <c r="N59" s="83">
        <f t="shared" si="5"/>
        <v>0</v>
      </c>
      <c r="O59" s="84"/>
      <c r="P59" s="83"/>
      <c r="Q59" s="83"/>
      <c r="R59" s="83"/>
      <c r="S59" s="83"/>
      <c r="T59" s="83"/>
    </row>
    <row r="60" spans="1:20" ht="7.4" customHeight="1">
      <c r="A60" s="112" t="s">
        <v>114</v>
      </c>
      <c r="B60" s="117">
        <f>([46]B!B43)</f>
        <v>0</v>
      </c>
      <c r="C60" s="118">
        <f>([46]B!C43)</f>
        <v>0</v>
      </c>
      <c r="D60" s="102">
        <f>([46]B!D43)</f>
        <v>0</v>
      </c>
      <c r="E60" s="117">
        <f>([46]B!E43)</f>
        <v>0</v>
      </c>
      <c r="F60" s="118">
        <f>([46]B!F43)</f>
        <v>0</v>
      </c>
      <c r="G60" s="102">
        <f>([46]B!G43)</f>
        <v>0</v>
      </c>
      <c r="H60" s="117">
        <f>([46]B!H43)</f>
        <v>0</v>
      </c>
      <c r="I60" s="119">
        <f>([46]B!I43)</f>
        <v>0</v>
      </c>
      <c r="J60" s="120">
        <f>([46]B!J43)</f>
        <v>0</v>
      </c>
      <c r="K60" s="84"/>
      <c r="L60" s="83">
        <f t="shared" si="3"/>
        <v>0</v>
      </c>
      <c r="M60" s="83">
        <f t="shared" si="4"/>
        <v>0</v>
      </c>
      <c r="N60" s="83">
        <f t="shared" si="5"/>
        <v>0</v>
      </c>
      <c r="O60" s="84"/>
      <c r="P60" s="83"/>
      <c r="Q60" s="83"/>
      <c r="R60" s="83"/>
      <c r="S60" s="83"/>
      <c r="T60" s="83"/>
    </row>
    <row r="61" spans="1:20" ht="7.4" customHeight="1">
      <c r="A61" s="112" t="s">
        <v>115</v>
      </c>
      <c r="B61" s="117">
        <f>([47]B!B43)</f>
        <v>0</v>
      </c>
      <c r="C61" s="118">
        <f>([47]B!C43)</f>
        <v>0</v>
      </c>
      <c r="D61" s="102">
        <f>([47]B!D43)</f>
        <v>0</v>
      </c>
      <c r="E61" s="117">
        <f>([47]B!E43)</f>
        <v>0</v>
      </c>
      <c r="F61" s="118">
        <f>([47]B!F43)</f>
        <v>0</v>
      </c>
      <c r="G61" s="102">
        <f>([47]B!G43)</f>
        <v>0</v>
      </c>
      <c r="H61" s="117">
        <f>([47]B!H43)</f>
        <v>0</v>
      </c>
      <c r="I61" s="119">
        <f>([47]B!I43)</f>
        <v>0</v>
      </c>
      <c r="J61" s="120">
        <f>([47]B!J43)</f>
        <v>0</v>
      </c>
      <c r="K61" s="84"/>
      <c r="L61" s="83">
        <f t="shared" si="3"/>
        <v>0</v>
      </c>
      <c r="M61" s="83">
        <f t="shared" si="4"/>
        <v>0</v>
      </c>
      <c r="N61" s="83">
        <f t="shared" si="5"/>
        <v>0</v>
      </c>
      <c r="O61" s="84"/>
      <c r="P61" s="83"/>
      <c r="Q61" s="83"/>
      <c r="R61" s="83"/>
      <c r="S61" s="83"/>
      <c r="T61" s="83"/>
    </row>
    <row r="62" spans="1:20" ht="7.4" customHeight="1">
      <c r="A62" s="112" t="s">
        <v>34</v>
      </c>
      <c r="B62" s="107">
        <f>([48]B!B43)</f>
        <v>0</v>
      </c>
      <c r="C62" s="106">
        <f>([48]B!C43)</f>
        <v>0</v>
      </c>
      <c r="D62" s="104">
        <f>([48]B!D43)</f>
        <v>0</v>
      </c>
      <c r="E62" s="107">
        <f>([48]B!E43)</f>
        <v>0</v>
      </c>
      <c r="F62" s="106">
        <f>([48]B!F43)</f>
        <v>0</v>
      </c>
      <c r="G62" s="104">
        <f>([48]B!G43)</f>
        <v>0</v>
      </c>
      <c r="H62" s="107">
        <f>([48]B!H43)</f>
        <v>0</v>
      </c>
      <c r="I62" s="109">
        <f>([48]B!I43)</f>
        <v>0</v>
      </c>
      <c r="J62" s="121">
        <f>([48]B!J43)</f>
        <v>0</v>
      </c>
      <c r="K62" s="84"/>
      <c r="L62" s="83">
        <f t="shared" si="3"/>
        <v>0</v>
      </c>
      <c r="M62" s="83">
        <f t="shared" si="4"/>
        <v>0</v>
      </c>
      <c r="N62" s="83">
        <f t="shared" si="5"/>
        <v>0</v>
      </c>
      <c r="O62" s="84"/>
      <c r="P62" s="83"/>
      <c r="Q62" s="83"/>
      <c r="R62" s="83"/>
      <c r="S62" s="83"/>
      <c r="T62" s="83"/>
    </row>
    <row r="63" spans="1:20" ht="7.4" customHeight="1">
      <c r="A63" s="122" t="s">
        <v>116</v>
      </c>
      <c r="B63" s="117">
        <f>([49]B!B43)</f>
        <v>0</v>
      </c>
      <c r="C63" s="118">
        <f>([49]B!C43)</f>
        <v>0</v>
      </c>
      <c r="D63" s="102">
        <f>([49]B!D43)</f>
        <v>0</v>
      </c>
      <c r="E63" s="117">
        <f>([49]B!E43)</f>
        <v>0</v>
      </c>
      <c r="F63" s="118">
        <f>([49]B!F43)</f>
        <v>0</v>
      </c>
      <c r="G63" s="102">
        <f>([49]B!G43)</f>
        <v>0</v>
      </c>
      <c r="H63" s="117">
        <f>([49]B!H43)</f>
        <v>0</v>
      </c>
      <c r="I63" s="119">
        <f>([49]B!I43)</f>
        <v>0</v>
      </c>
      <c r="J63" s="120">
        <f>([49]B!J43)</f>
        <v>0</v>
      </c>
      <c r="K63" s="84"/>
      <c r="L63" s="83">
        <f t="shared" si="3"/>
        <v>0</v>
      </c>
      <c r="M63" s="83">
        <f t="shared" si="4"/>
        <v>0</v>
      </c>
      <c r="N63" s="83">
        <f t="shared" si="5"/>
        <v>0</v>
      </c>
      <c r="O63" s="84"/>
      <c r="P63" s="83"/>
      <c r="Q63" s="83"/>
      <c r="R63" s="83"/>
      <c r="S63" s="83"/>
      <c r="T63" s="83"/>
    </row>
    <row r="64" spans="1:20" ht="7.4" customHeight="1">
      <c r="A64" s="112" t="s">
        <v>117</v>
      </c>
      <c r="B64" s="117">
        <f>([50]B!B43)</f>
        <v>0</v>
      </c>
      <c r="C64" s="118">
        <f>([50]B!C43)</f>
        <v>0</v>
      </c>
      <c r="D64" s="102">
        <f>([50]B!D43)</f>
        <v>0</v>
      </c>
      <c r="E64" s="117">
        <f>([50]B!E43)</f>
        <v>0</v>
      </c>
      <c r="F64" s="118">
        <f>([50]B!F43)</f>
        <v>0</v>
      </c>
      <c r="G64" s="102">
        <f>([50]B!G43)</f>
        <v>0</v>
      </c>
      <c r="H64" s="117">
        <f>([50]B!H43)</f>
        <v>0</v>
      </c>
      <c r="I64" s="119">
        <f>([50]B!I43)</f>
        <v>0</v>
      </c>
      <c r="J64" s="120">
        <f>([50]B!J43)</f>
        <v>0</v>
      </c>
      <c r="K64" s="84"/>
      <c r="L64" s="83">
        <f t="shared" si="3"/>
        <v>0</v>
      </c>
      <c r="M64" s="83">
        <f t="shared" si="4"/>
        <v>0</v>
      </c>
      <c r="N64" s="83">
        <f t="shared" si="5"/>
        <v>0</v>
      </c>
      <c r="O64" s="84"/>
      <c r="P64" s="83"/>
      <c r="Q64" s="83"/>
      <c r="R64" s="83"/>
      <c r="S64" s="83"/>
      <c r="T64" s="83"/>
    </row>
    <row r="65" spans="1:20" ht="7.4" customHeight="1">
      <c r="A65" s="112" t="s">
        <v>118</v>
      </c>
      <c r="B65" s="117">
        <f>([51]B!B43)</f>
        <v>0</v>
      </c>
      <c r="C65" s="118">
        <f>([51]B!C43)</f>
        <v>0</v>
      </c>
      <c r="D65" s="102">
        <f>([51]B!D43)</f>
        <v>0</v>
      </c>
      <c r="E65" s="117">
        <f>([51]B!E43)</f>
        <v>0</v>
      </c>
      <c r="F65" s="118">
        <f>([51]B!F43)</f>
        <v>0</v>
      </c>
      <c r="G65" s="102">
        <f>([51]B!G43)</f>
        <v>0</v>
      </c>
      <c r="H65" s="117">
        <f>([51]B!H43)</f>
        <v>0</v>
      </c>
      <c r="I65" s="119">
        <f>([51]B!I43)</f>
        <v>0</v>
      </c>
      <c r="J65" s="120">
        <f>([51]B!J43)</f>
        <v>0</v>
      </c>
      <c r="K65" s="84"/>
      <c r="L65" s="83">
        <f t="shared" si="3"/>
        <v>0</v>
      </c>
      <c r="M65" s="83">
        <f t="shared" si="4"/>
        <v>0</v>
      </c>
      <c r="N65" s="83">
        <f t="shared" si="5"/>
        <v>0</v>
      </c>
      <c r="O65" s="84"/>
      <c r="P65" s="83"/>
      <c r="Q65" s="83"/>
      <c r="R65" s="83"/>
      <c r="S65" s="83"/>
      <c r="T65" s="83"/>
    </row>
    <row r="66" spans="1:20" ht="9.5" thickBot="1">
      <c r="A66" s="112"/>
      <c r="B66" s="112"/>
      <c r="C66" s="123"/>
      <c r="D66" s="124"/>
      <c r="E66" s="125"/>
      <c r="F66" s="126"/>
      <c r="G66" s="124"/>
      <c r="H66" s="125"/>
      <c r="I66" s="127"/>
      <c r="J66" s="128"/>
      <c r="K66" s="84"/>
      <c r="L66" s="83"/>
      <c r="M66" s="83"/>
      <c r="N66" s="83"/>
      <c r="O66" s="84"/>
      <c r="P66" s="83"/>
      <c r="Q66" s="83"/>
      <c r="R66" s="83"/>
      <c r="S66" s="83"/>
      <c r="T66" s="83"/>
    </row>
    <row r="67" spans="1:20" ht="9.5" thickTop="1">
      <c r="A67" s="129" t="s">
        <v>35</v>
      </c>
      <c r="B67" s="130">
        <f>SUM(B15:B65)</f>
        <v>10761075</v>
      </c>
      <c r="C67" s="131">
        <f t="shared" ref="C67:I67" si="6">SUM(C15:C65)</f>
        <v>242128</v>
      </c>
      <c r="D67" s="130">
        <f t="shared" si="6"/>
        <v>24000</v>
      </c>
      <c r="E67" s="130">
        <f t="shared" si="6"/>
        <v>266128</v>
      </c>
      <c r="F67" s="131">
        <f t="shared" si="6"/>
        <v>82484</v>
      </c>
      <c r="G67" s="130">
        <f t="shared" si="6"/>
        <v>24000</v>
      </c>
      <c r="H67" s="130">
        <f t="shared" si="6"/>
        <v>106484</v>
      </c>
      <c r="I67" s="132">
        <f t="shared" si="6"/>
        <v>10920719</v>
      </c>
      <c r="J67" s="133">
        <f>SUM(J$13:J$63)</f>
        <v>0</v>
      </c>
      <c r="K67" s="84"/>
      <c r="L67" s="83">
        <f>B67+E67-H67-I67</f>
        <v>0</v>
      </c>
      <c r="M67" s="83">
        <f>SUM(C67:D67)-E67</f>
        <v>0</v>
      </c>
      <c r="N67" s="83">
        <f>SUM(F67:G67)-H67</f>
        <v>0</v>
      </c>
      <c r="O67" s="84"/>
      <c r="P67" s="83"/>
      <c r="Q67" s="83"/>
      <c r="R67" s="83"/>
      <c r="S67" s="83"/>
      <c r="T67" s="83"/>
    </row>
    <row r="85" spans="2:7" ht="9.5" thickBot="1"/>
    <row r="86" spans="2:7">
      <c r="B86" s="190" t="s">
        <v>151</v>
      </c>
      <c r="C86" s="191"/>
      <c r="D86" s="191"/>
      <c r="E86" s="191"/>
      <c r="F86" s="192"/>
      <c r="G86" s="169"/>
    </row>
    <row r="87" spans="2:7">
      <c r="B87" s="170" t="s">
        <v>145</v>
      </c>
      <c r="C87" s="134" t="s">
        <v>146</v>
      </c>
      <c r="D87" s="171" t="s">
        <v>147</v>
      </c>
      <c r="E87" s="134" t="s">
        <v>148</v>
      </c>
      <c r="F87" s="172" t="s">
        <v>149</v>
      </c>
      <c r="G87" s="135"/>
    </row>
    <row r="88" spans="2:7" ht="9.5" thickBot="1">
      <c r="B88" s="173" t="s">
        <v>150</v>
      </c>
      <c r="C88" s="174" t="s">
        <v>153</v>
      </c>
      <c r="D88" s="174" t="s">
        <v>154</v>
      </c>
      <c r="E88" s="175" t="s">
        <v>152</v>
      </c>
      <c r="F88" s="176" t="s">
        <v>150</v>
      </c>
      <c r="G88" s="137"/>
    </row>
    <row r="89" spans="2:7">
      <c r="B89" s="185"/>
      <c r="C89" s="185"/>
      <c r="D89" s="185"/>
      <c r="E89" s="138"/>
      <c r="F89" s="137"/>
      <c r="G89" s="136"/>
    </row>
    <row r="90" spans="2:7">
      <c r="B90" s="186"/>
      <c r="C90" s="186"/>
      <c r="D90" s="186"/>
    </row>
    <row r="116" spans="8:10">
      <c r="H116" s="111"/>
      <c r="I116" s="139"/>
      <c r="J116" s="139"/>
    </row>
  </sheetData>
  <mergeCells count="1">
    <mergeCell ref="B86:F86"/>
  </mergeCells>
  <phoneticPr fontId="0" type="noConversion"/>
  <pageMargins left="0.6" right="0.6" top="0.75" bottom="0.5" header="0.5" footer="0.5"/>
  <pageSetup scale="8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89"/>
  <sheetViews>
    <sheetView zoomScaleNormal="100" workbookViewId="0">
      <selection activeCell="K60" sqref="K60"/>
    </sheetView>
  </sheetViews>
  <sheetFormatPr defaultColWidth="9.75" defaultRowHeight="9"/>
  <cols>
    <col min="1" max="2" width="16.75" style="3" customWidth="1"/>
    <col min="3" max="12" width="14.75" style="3" customWidth="1"/>
    <col min="13" max="18" width="4.75" style="3" customWidth="1"/>
    <col min="19" max="19" width="10.75" style="3" customWidth="1"/>
    <col min="20" max="24" width="4.75" style="3" customWidth="1"/>
    <col min="25" max="16384" width="9.75" style="3"/>
  </cols>
  <sheetData>
    <row r="1" spans="1:24" ht="10.9" customHeight="1">
      <c r="A1" s="81" t="str">
        <f>A!A40</f>
        <v>STATE OBLIGATIONS FOR LOCAL HIGHWAYS - 2018  1/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4"/>
      <c r="N1" s="82"/>
      <c r="O1" s="83"/>
      <c r="P1" s="83"/>
      <c r="Q1" s="84"/>
      <c r="R1" s="83"/>
      <c r="S1" s="83"/>
      <c r="T1" s="83"/>
      <c r="U1" s="83"/>
      <c r="V1" s="83"/>
      <c r="W1" s="83"/>
      <c r="X1" s="84"/>
    </row>
    <row r="2" spans="1:24" ht="4.1500000000000004" customHeight="1">
      <c r="A2" s="85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4"/>
      <c r="N2" s="83"/>
      <c r="O2" s="83"/>
      <c r="P2" s="83"/>
      <c r="Q2" s="84"/>
      <c r="R2" s="83"/>
      <c r="S2" s="83"/>
      <c r="T2" s="83"/>
      <c r="U2" s="83"/>
      <c r="V2" s="83"/>
      <c r="W2" s="83"/>
      <c r="X2" s="84"/>
    </row>
    <row r="3" spans="1:24" ht="10.9" customHeight="1">
      <c r="A3" s="86" t="s">
        <v>140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4"/>
      <c r="N3" s="83"/>
      <c r="O3" s="83"/>
      <c r="P3" s="83"/>
      <c r="Q3" s="84"/>
      <c r="R3" s="83"/>
      <c r="S3" s="83"/>
      <c r="T3" s="83"/>
      <c r="U3" s="83"/>
      <c r="V3" s="83"/>
      <c r="W3" s="83"/>
      <c r="X3" s="84"/>
    </row>
    <row r="4" spans="1:24" ht="3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2"/>
      <c r="L4" s="82"/>
      <c r="M4" s="84"/>
      <c r="N4" s="83"/>
      <c r="O4" s="83"/>
      <c r="P4" s="83"/>
      <c r="Q4" s="84"/>
      <c r="R4" s="83"/>
      <c r="S4" s="83"/>
      <c r="T4" s="83"/>
      <c r="U4" s="83"/>
      <c r="V4" s="83"/>
      <c r="W4" s="83"/>
      <c r="X4" s="84"/>
    </row>
    <row r="5" spans="1:24" ht="3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2"/>
      <c r="L5" s="82"/>
      <c r="M5" s="84"/>
      <c r="N5" s="83"/>
      <c r="O5" s="83"/>
      <c r="P5" s="83"/>
      <c r="Q5" s="84"/>
      <c r="R5" s="83"/>
      <c r="S5" s="83"/>
      <c r="T5" s="83"/>
      <c r="U5" s="83"/>
      <c r="V5" s="83"/>
      <c r="W5" s="83"/>
      <c r="X5" s="84"/>
    </row>
    <row r="6" spans="1:24" ht="3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9"/>
      <c r="L6" s="89" t="s">
        <v>141</v>
      </c>
      <c r="M6" s="84"/>
      <c r="N6" s="83"/>
      <c r="O6" s="83"/>
      <c r="P6" s="83"/>
      <c r="Q6" s="84"/>
      <c r="R6" s="83"/>
      <c r="S6" s="83"/>
      <c r="T6" s="83"/>
      <c r="U6" s="83"/>
      <c r="V6" s="83"/>
      <c r="W6" s="83"/>
      <c r="X6" s="84"/>
    </row>
    <row r="7" spans="1:24" ht="7.15" customHeight="1">
      <c r="A7" s="87" t="s">
        <v>71</v>
      </c>
      <c r="B7" s="87"/>
      <c r="C7" s="87"/>
      <c r="D7" s="87"/>
      <c r="E7" s="87"/>
      <c r="F7" s="87"/>
      <c r="G7" s="87"/>
      <c r="H7" s="87"/>
      <c r="I7" s="87"/>
      <c r="J7" s="87"/>
      <c r="K7" s="89"/>
      <c r="L7" s="89" t="s">
        <v>142</v>
      </c>
      <c r="M7" s="84"/>
      <c r="N7" s="83"/>
      <c r="O7" s="83"/>
      <c r="P7" s="83"/>
      <c r="Q7" s="84"/>
      <c r="R7" s="83"/>
      <c r="S7" s="83"/>
      <c r="T7" s="83"/>
      <c r="U7" s="83"/>
      <c r="V7" s="83"/>
      <c r="W7" s="83"/>
      <c r="X7" s="84"/>
    </row>
    <row r="8" spans="1:24" ht="7.15" customHeight="1">
      <c r="A8" s="87" t="s">
        <v>72</v>
      </c>
      <c r="B8" s="87"/>
      <c r="C8" s="89" t="s">
        <v>1</v>
      </c>
      <c r="D8" s="89"/>
      <c r="E8" s="89"/>
      <c r="F8" s="89"/>
      <c r="G8" s="89"/>
      <c r="H8" s="89"/>
      <c r="I8" s="89"/>
      <c r="J8" s="89"/>
      <c r="K8" s="87"/>
      <c r="L8" s="140"/>
      <c r="M8" s="84"/>
      <c r="N8" s="83"/>
      <c r="O8" s="83"/>
      <c r="P8" s="83"/>
      <c r="Q8" s="84"/>
      <c r="R8" s="83"/>
      <c r="S8" s="83"/>
      <c r="T8" s="83"/>
      <c r="U8" s="83"/>
      <c r="V8" s="83"/>
      <c r="W8" s="83"/>
      <c r="X8" s="84"/>
    </row>
    <row r="9" spans="1:24" ht="6.75" customHeight="1">
      <c r="A9" s="91"/>
      <c r="B9" s="95" t="s">
        <v>5</v>
      </c>
      <c r="C9" s="93" t="s">
        <v>143</v>
      </c>
      <c r="D9" s="94"/>
      <c r="E9" s="94"/>
      <c r="F9" s="94"/>
      <c r="G9" s="94"/>
      <c r="H9" s="141" t="s">
        <v>47</v>
      </c>
      <c r="I9" s="94"/>
      <c r="J9" s="94"/>
      <c r="K9" s="94"/>
      <c r="L9" s="88" t="s">
        <v>5</v>
      </c>
      <c r="M9" s="84"/>
      <c r="N9" s="83"/>
      <c r="O9" s="83"/>
      <c r="P9" s="83"/>
      <c r="Q9" s="84"/>
      <c r="R9" s="83"/>
      <c r="S9" s="83"/>
      <c r="T9" s="83"/>
      <c r="U9" s="83"/>
      <c r="V9" s="83"/>
      <c r="W9" s="83"/>
      <c r="X9" s="84"/>
    </row>
    <row r="10" spans="1:24" ht="6.75" customHeight="1">
      <c r="A10" s="102"/>
      <c r="B10" s="142" t="s">
        <v>11</v>
      </c>
      <c r="C10" s="143"/>
      <c r="D10" s="144" t="s">
        <v>51</v>
      </c>
      <c r="E10" s="145"/>
      <c r="F10" s="144" t="s">
        <v>121</v>
      </c>
      <c r="G10" s="145"/>
      <c r="H10" s="88"/>
      <c r="I10" s="100" t="s">
        <v>122</v>
      </c>
      <c r="J10" s="146"/>
      <c r="K10" s="147"/>
      <c r="L10" s="90" t="s">
        <v>11</v>
      </c>
      <c r="M10" s="84"/>
      <c r="N10" s="83"/>
      <c r="O10" s="83"/>
      <c r="P10" s="83"/>
      <c r="Q10" s="84"/>
      <c r="R10" s="83"/>
      <c r="S10" s="83"/>
      <c r="T10" s="83"/>
      <c r="U10" s="83"/>
      <c r="V10" s="83"/>
      <c r="W10" s="83"/>
      <c r="X10" s="84"/>
    </row>
    <row r="11" spans="1:24" ht="6.75" customHeight="1">
      <c r="A11" s="96" t="s">
        <v>12</v>
      </c>
      <c r="B11" s="148" t="s">
        <v>18</v>
      </c>
      <c r="C11" s="148" t="s">
        <v>50</v>
      </c>
      <c r="D11" s="149" t="s">
        <v>53</v>
      </c>
      <c r="E11" s="149" t="s">
        <v>123</v>
      </c>
      <c r="F11" s="149" t="s">
        <v>124</v>
      </c>
      <c r="G11" s="150" t="s">
        <v>15</v>
      </c>
      <c r="H11" s="90"/>
      <c r="I11" s="149" t="s">
        <v>125</v>
      </c>
      <c r="J11" s="149" t="s">
        <v>51</v>
      </c>
      <c r="K11" s="147" t="s">
        <v>15</v>
      </c>
      <c r="L11" s="90" t="s">
        <v>18</v>
      </c>
      <c r="M11" s="84"/>
      <c r="N11" s="83"/>
      <c r="O11" s="83"/>
      <c r="P11" s="83"/>
      <c r="Q11" s="84"/>
      <c r="R11" s="83"/>
      <c r="S11" s="83"/>
      <c r="T11" s="83"/>
      <c r="U11" s="83"/>
      <c r="V11" s="83"/>
      <c r="W11" s="83"/>
      <c r="X11" s="84"/>
    </row>
    <row r="12" spans="1:24" ht="6.75" customHeight="1">
      <c r="A12" s="102"/>
      <c r="B12" s="148" t="s">
        <v>21</v>
      </c>
      <c r="C12" s="148" t="s">
        <v>52</v>
      </c>
      <c r="D12" s="149" t="s">
        <v>57</v>
      </c>
      <c r="E12" s="149" t="s">
        <v>126</v>
      </c>
      <c r="F12" s="149" t="s">
        <v>127</v>
      </c>
      <c r="G12" s="151" t="s">
        <v>46</v>
      </c>
      <c r="H12" s="90" t="s">
        <v>60</v>
      </c>
      <c r="I12" s="149" t="s">
        <v>128</v>
      </c>
      <c r="J12" s="149" t="s">
        <v>62</v>
      </c>
      <c r="K12" s="147" t="s">
        <v>129</v>
      </c>
      <c r="L12" s="90" t="s">
        <v>75</v>
      </c>
      <c r="M12" s="84"/>
      <c r="N12" s="83"/>
      <c r="O12" s="83"/>
      <c r="P12" s="83"/>
      <c r="Q12" s="84"/>
      <c r="R12" s="83"/>
      <c r="S12" s="83"/>
      <c r="T12" s="83"/>
      <c r="U12" s="83"/>
      <c r="V12" s="83"/>
      <c r="W12" s="83"/>
      <c r="X12" s="84"/>
    </row>
    <row r="13" spans="1:24" ht="6.75" customHeight="1">
      <c r="A13" s="102"/>
      <c r="B13" s="148" t="s">
        <v>13</v>
      </c>
      <c r="C13" s="148" t="s">
        <v>16</v>
      </c>
      <c r="D13" s="149" t="s">
        <v>130</v>
      </c>
      <c r="E13" s="149" t="s">
        <v>58</v>
      </c>
      <c r="F13" s="150" t="s">
        <v>124</v>
      </c>
      <c r="G13" s="151"/>
      <c r="H13" s="90"/>
      <c r="I13" s="149" t="s">
        <v>144</v>
      </c>
      <c r="J13" s="149"/>
      <c r="K13" s="147" t="s">
        <v>131</v>
      </c>
      <c r="L13" s="90" t="s">
        <v>77</v>
      </c>
      <c r="M13" s="84"/>
      <c r="N13" s="83"/>
      <c r="O13" s="83"/>
      <c r="P13" s="83"/>
      <c r="Q13" s="84"/>
      <c r="R13" s="83"/>
      <c r="S13" s="83"/>
      <c r="T13" s="83"/>
      <c r="U13" s="83"/>
      <c r="V13" s="83"/>
      <c r="W13" s="83"/>
      <c r="X13" s="84"/>
    </row>
    <row r="14" spans="1:24" ht="6.75" customHeight="1">
      <c r="A14" s="104"/>
      <c r="B14" s="152" t="s">
        <v>132</v>
      </c>
      <c r="C14" s="153"/>
      <c r="D14" s="154" t="s">
        <v>131</v>
      </c>
      <c r="E14" s="154" t="s">
        <v>133</v>
      </c>
      <c r="F14" s="150" t="s">
        <v>134</v>
      </c>
      <c r="G14" s="155"/>
      <c r="H14" s="110"/>
      <c r="I14" s="154" t="s">
        <v>135</v>
      </c>
      <c r="J14" s="154"/>
      <c r="K14" s="156"/>
      <c r="L14" s="110" t="s">
        <v>19</v>
      </c>
      <c r="M14" s="84"/>
      <c r="N14" s="83"/>
      <c r="O14" s="83"/>
      <c r="P14" s="83"/>
      <c r="Q14" s="84"/>
      <c r="R14" s="111"/>
      <c r="S14" s="83"/>
      <c r="T14" s="157"/>
      <c r="U14" s="84"/>
      <c r="V14" s="84"/>
      <c r="W14" s="84"/>
      <c r="X14" s="84"/>
    </row>
    <row r="15" spans="1:24" ht="6.75" customHeight="1">
      <c r="A15" s="112" t="s">
        <v>79</v>
      </c>
      <c r="B15" s="113">
        <f>([1]B!B49)</f>
        <v>0</v>
      </c>
      <c r="C15" s="113">
        <f>([1]B!C49)</f>
        <v>0</v>
      </c>
      <c r="D15" s="113">
        <f>([1]B!D49)</f>
        <v>0</v>
      </c>
      <c r="E15" s="113">
        <f>([1]B!E49)</f>
        <v>0</v>
      </c>
      <c r="F15" s="113">
        <f>([1]B!F49)</f>
        <v>0</v>
      </c>
      <c r="G15" s="113">
        <f>([1]B!G49)</f>
        <v>0</v>
      </c>
      <c r="H15" s="113">
        <f>([1]B!H49)</f>
        <v>0</v>
      </c>
      <c r="I15" s="113">
        <f>([1]B!I49)</f>
        <v>0</v>
      </c>
      <c r="J15" s="113">
        <f>([1]B!J49)</f>
        <v>0</v>
      </c>
      <c r="K15" s="113">
        <f>([1]B!K49)</f>
        <v>0</v>
      </c>
      <c r="L15" s="113">
        <f>([1]B!L49)</f>
        <v>0</v>
      </c>
      <c r="M15" s="84"/>
      <c r="N15" s="83"/>
      <c r="O15" s="83"/>
      <c r="P15" s="83"/>
      <c r="Q15" s="84"/>
      <c r="R15" s="83"/>
      <c r="S15" s="83"/>
      <c r="T15" s="83"/>
      <c r="U15" s="83"/>
      <c r="V15" s="83"/>
      <c r="W15" s="83"/>
      <c r="X15" s="84"/>
    </row>
    <row r="16" spans="1:24" ht="6.75" customHeight="1">
      <c r="A16" s="112" t="s">
        <v>24</v>
      </c>
      <c r="B16" s="117">
        <f>([2]B!B49)</f>
        <v>0</v>
      </c>
      <c r="C16" s="117">
        <f>([2]B!C49)</f>
        <v>0</v>
      </c>
      <c r="D16" s="117">
        <f>([2]B!D49)</f>
        <v>0</v>
      </c>
      <c r="E16" s="117">
        <f>([2]B!E49)</f>
        <v>0</v>
      </c>
      <c r="F16" s="117">
        <f>([2]B!F49)</f>
        <v>0</v>
      </c>
      <c r="G16" s="117">
        <f>([2]B!G49)</f>
        <v>0</v>
      </c>
      <c r="H16" s="117">
        <f>([2]B!H49)</f>
        <v>0</v>
      </c>
      <c r="I16" s="117">
        <f>([2]B!I49)</f>
        <v>0</v>
      </c>
      <c r="J16" s="117">
        <f>([2]B!J49)</f>
        <v>0</v>
      </c>
      <c r="K16" s="117">
        <f>([2]B!K49)</f>
        <v>0</v>
      </c>
      <c r="L16" s="117">
        <f>([2]B!L49)</f>
        <v>0</v>
      </c>
      <c r="M16" s="84"/>
      <c r="N16" s="83"/>
      <c r="O16" s="83"/>
      <c r="P16" s="83"/>
      <c r="Q16" s="84"/>
      <c r="R16" s="83"/>
      <c r="S16" s="83"/>
      <c r="T16" s="83"/>
      <c r="U16" s="83"/>
      <c r="V16" s="83"/>
      <c r="W16" s="83"/>
      <c r="X16" s="84"/>
    </row>
    <row r="17" spans="1:24" ht="6.75" customHeight="1">
      <c r="A17" s="112" t="s">
        <v>80</v>
      </c>
      <c r="B17" s="117">
        <f>([3]B!B49)</f>
        <v>0</v>
      </c>
      <c r="C17" s="117">
        <f>([3]B!C49)</f>
        <v>0</v>
      </c>
      <c r="D17" s="117">
        <f>([3]B!D49)</f>
        <v>0</v>
      </c>
      <c r="E17" s="117">
        <f>([3]B!E49)</f>
        <v>0</v>
      </c>
      <c r="F17" s="117">
        <f>([3]B!F49)</f>
        <v>0</v>
      </c>
      <c r="G17" s="117">
        <f>([3]B!G49)</f>
        <v>0</v>
      </c>
      <c r="H17" s="117">
        <f>([3]B!H49)</f>
        <v>0</v>
      </c>
      <c r="I17" s="117">
        <f>([3]B!I49)</f>
        <v>0</v>
      </c>
      <c r="J17" s="117">
        <f>([3]B!J49)</f>
        <v>0</v>
      </c>
      <c r="K17" s="117">
        <f>([3]B!K49)</f>
        <v>0</v>
      </c>
      <c r="L17" s="117">
        <f>([3]B!L49)</f>
        <v>0</v>
      </c>
      <c r="M17" s="84"/>
      <c r="N17" s="83"/>
      <c r="O17" s="83"/>
      <c r="P17" s="83"/>
      <c r="Q17" s="84"/>
      <c r="R17" s="83"/>
      <c r="S17" s="83"/>
      <c r="T17" s="83"/>
      <c r="U17" s="83"/>
      <c r="V17" s="83"/>
      <c r="W17" s="83"/>
      <c r="X17" s="84"/>
    </row>
    <row r="18" spans="1:24" ht="6.75" customHeight="1">
      <c r="A18" s="112" t="s">
        <v>81</v>
      </c>
      <c r="B18" s="107">
        <f>([4]B!B49)</f>
        <v>0</v>
      </c>
      <c r="C18" s="107">
        <f>([4]B!C49)</f>
        <v>0</v>
      </c>
      <c r="D18" s="107">
        <f>([4]B!D49)</f>
        <v>0</v>
      </c>
      <c r="E18" s="107">
        <f>([4]B!E49)</f>
        <v>0</v>
      </c>
      <c r="F18" s="107">
        <f>([4]B!F49)</f>
        <v>0</v>
      </c>
      <c r="G18" s="107">
        <f>([4]B!G49)</f>
        <v>0</v>
      </c>
      <c r="H18" s="107">
        <f>([4]B!H49)</f>
        <v>0</v>
      </c>
      <c r="I18" s="107">
        <f>([4]B!I49)</f>
        <v>0</v>
      </c>
      <c r="J18" s="107">
        <f>([4]B!J49)</f>
        <v>0</v>
      </c>
      <c r="K18" s="107">
        <f>([4]B!K49)</f>
        <v>0</v>
      </c>
      <c r="L18" s="107">
        <f>([4]B!L49)</f>
        <v>0</v>
      </c>
      <c r="M18" s="84"/>
      <c r="N18" s="83"/>
      <c r="O18" s="83"/>
      <c r="P18" s="83"/>
      <c r="Q18" s="84"/>
      <c r="R18" s="83"/>
      <c r="S18" s="83"/>
      <c r="T18" s="83"/>
      <c r="U18" s="83"/>
      <c r="V18" s="83"/>
      <c r="W18" s="83"/>
      <c r="X18" s="84"/>
    </row>
    <row r="19" spans="1:24" ht="6.75" customHeight="1">
      <c r="A19" s="122" t="s">
        <v>82</v>
      </c>
      <c r="B19" s="113">
        <f>([5]B!B49)</f>
        <v>0</v>
      </c>
      <c r="C19" s="113">
        <f>([5]B!C49)</f>
        <v>0</v>
      </c>
      <c r="D19" s="113">
        <f>([5]B!D49)</f>
        <v>0</v>
      </c>
      <c r="E19" s="113">
        <f>([5]B!E49)</f>
        <v>0</v>
      </c>
      <c r="F19" s="113">
        <f>([5]B!F49)</f>
        <v>0</v>
      </c>
      <c r="G19" s="113">
        <f>([5]B!G49)</f>
        <v>0</v>
      </c>
      <c r="H19" s="113">
        <f>([5]B!H49)</f>
        <v>0</v>
      </c>
      <c r="I19" s="113">
        <f>([5]B!I49)</f>
        <v>0</v>
      </c>
      <c r="J19" s="113">
        <f>([5]B!J49)</f>
        <v>0</v>
      </c>
      <c r="K19" s="113">
        <f>([5]B!K49)</f>
        <v>0</v>
      </c>
      <c r="L19" s="113">
        <f>([5]B!L49)</f>
        <v>0</v>
      </c>
      <c r="M19" s="84"/>
      <c r="N19" s="83"/>
      <c r="O19" s="83"/>
      <c r="P19" s="83"/>
      <c r="Q19" s="84"/>
      <c r="R19" s="83"/>
      <c r="S19" s="83"/>
      <c r="T19" s="83"/>
      <c r="U19" s="83"/>
      <c r="V19" s="83"/>
      <c r="W19" s="83"/>
      <c r="X19" s="84"/>
    </row>
    <row r="20" spans="1:24" ht="6.75" customHeight="1">
      <c r="A20" s="112" t="s">
        <v>83</v>
      </c>
      <c r="B20" s="117">
        <f>([6]B!B49)</f>
        <v>0</v>
      </c>
      <c r="C20" s="117">
        <f>([6]B!C49)</f>
        <v>0</v>
      </c>
      <c r="D20" s="117">
        <f>([6]B!D49)</f>
        <v>0</v>
      </c>
      <c r="E20" s="117">
        <f>([6]B!E49)</f>
        <v>0</v>
      </c>
      <c r="F20" s="117">
        <f>([6]B!F49)</f>
        <v>0</v>
      </c>
      <c r="G20" s="117">
        <f>([6]B!G49)</f>
        <v>0</v>
      </c>
      <c r="H20" s="117">
        <f>([6]B!H49)</f>
        <v>0</v>
      </c>
      <c r="I20" s="117">
        <f>([6]B!I49)</f>
        <v>0</v>
      </c>
      <c r="J20" s="117">
        <f>([6]B!J49)</f>
        <v>0</v>
      </c>
      <c r="K20" s="117">
        <f>([6]B!K49)</f>
        <v>0</v>
      </c>
      <c r="L20" s="117">
        <f>([6]B!L49)</f>
        <v>0</v>
      </c>
      <c r="M20" s="84"/>
      <c r="N20" s="83"/>
      <c r="O20" s="83"/>
      <c r="P20" s="83"/>
      <c r="Q20" s="84"/>
      <c r="R20" s="83"/>
      <c r="S20" s="83"/>
      <c r="T20" s="83"/>
      <c r="U20" s="83"/>
      <c r="V20" s="83"/>
      <c r="W20" s="83"/>
      <c r="X20" s="84"/>
    </row>
    <row r="21" spans="1:24" ht="6.75" customHeight="1">
      <c r="A21" s="112" t="s">
        <v>84</v>
      </c>
      <c r="B21" s="117">
        <f>([7]B!B49)</f>
        <v>0</v>
      </c>
      <c r="C21" s="117">
        <f>([7]B!C49)</f>
        <v>0</v>
      </c>
      <c r="D21" s="117">
        <f>([7]B!D49)</f>
        <v>0</v>
      </c>
      <c r="E21" s="117">
        <f>([7]B!E49)</f>
        <v>0</v>
      </c>
      <c r="F21" s="117">
        <f>([7]B!F49)</f>
        <v>0</v>
      </c>
      <c r="G21" s="117">
        <f>([7]B!G49)</f>
        <v>0</v>
      </c>
      <c r="H21" s="117">
        <f>([7]B!H49)</f>
        <v>0</v>
      </c>
      <c r="I21" s="117">
        <f>([7]B!I49)</f>
        <v>0</v>
      </c>
      <c r="J21" s="117">
        <f>([7]B!J49)</f>
        <v>0</v>
      </c>
      <c r="K21" s="117">
        <f>([7]B!K49)</f>
        <v>0</v>
      </c>
      <c r="L21" s="117">
        <f>([7]B!L49)</f>
        <v>0</v>
      </c>
      <c r="M21" s="84"/>
      <c r="N21" s="83"/>
      <c r="O21" s="83"/>
      <c r="P21" s="83"/>
      <c r="Q21" s="84"/>
      <c r="R21" s="83"/>
      <c r="S21" s="83"/>
      <c r="T21" s="83"/>
      <c r="U21" s="83"/>
      <c r="V21" s="83"/>
      <c r="W21" s="83"/>
      <c r="X21" s="84"/>
    </row>
    <row r="22" spans="1:24" ht="6.75" customHeight="1">
      <c r="A22" s="112" t="s">
        <v>85</v>
      </c>
      <c r="B22" s="107">
        <f>([8]B!B49)</f>
        <v>0</v>
      </c>
      <c r="C22" s="107">
        <f>([8]B!C49)</f>
        <v>0</v>
      </c>
      <c r="D22" s="107">
        <f>([8]B!D49)</f>
        <v>0</v>
      </c>
      <c r="E22" s="107">
        <f>([8]B!E49)</f>
        <v>0</v>
      </c>
      <c r="F22" s="107">
        <f>([8]B!F49)</f>
        <v>0</v>
      </c>
      <c r="G22" s="107">
        <f>([8]B!G49)</f>
        <v>0</v>
      </c>
      <c r="H22" s="107">
        <f>([8]B!H49)</f>
        <v>0</v>
      </c>
      <c r="I22" s="107">
        <f>([8]B!I49)</f>
        <v>0</v>
      </c>
      <c r="J22" s="107">
        <f>([8]B!J49)</f>
        <v>0</v>
      </c>
      <c r="K22" s="107">
        <f>([8]B!K49)</f>
        <v>0</v>
      </c>
      <c r="L22" s="107">
        <f>([8]B!L49)</f>
        <v>0</v>
      </c>
      <c r="M22" s="84"/>
      <c r="N22" s="83"/>
      <c r="O22" s="83"/>
      <c r="P22" s="83"/>
      <c r="Q22" s="84"/>
      <c r="R22" s="83"/>
      <c r="S22" s="83"/>
      <c r="T22" s="83"/>
      <c r="U22" s="83"/>
      <c r="V22" s="83"/>
      <c r="W22" s="83"/>
      <c r="X22" s="84"/>
    </row>
    <row r="23" spans="1:24" ht="6.75" customHeight="1">
      <c r="A23" s="122" t="s">
        <v>25</v>
      </c>
      <c r="B23" s="113">
        <f>([9]B!B49)</f>
        <v>0</v>
      </c>
      <c r="C23" s="113">
        <v>79541</v>
      </c>
      <c r="D23" s="113">
        <f>([9]B!D49)</f>
        <v>0</v>
      </c>
      <c r="E23" s="113">
        <f>([9]B!E49)</f>
        <v>0</v>
      </c>
      <c r="F23" s="113">
        <f>([9]B!F49)</f>
        <v>0</v>
      </c>
      <c r="G23" s="113">
        <v>79541</v>
      </c>
      <c r="H23" s="113">
        <f>([9]B!H49)</f>
        <v>0</v>
      </c>
      <c r="I23" s="113">
        <f>152+589</f>
        <v>741</v>
      </c>
      <c r="J23" s="113">
        <f>79541-741</f>
        <v>78800</v>
      </c>
      <c r="K23" s="113">
        <v>79541</v>
      </c>
      <c r="L23" s="113">
        <f>([9]B!L49)</f>
        <v>0</v>
      </c>
      <c r="M23" s="84"/>
      <c r="N23" s="83"/>
      <c r="O23" s="83"/>
      <c r="P23" s="83"/>
      <c r="Q23" s="84"/>
      <c r="R23" s="83"/>
      <c r="S23" s="83"/>
      <c r="T23" s="83"/>
      <c r="U23" s="83"/>
      <c r="V23" s="83"/>
      <c r="W23" s="83"/>
      <c r="X23" s="84"/>
    </row>
    <row r="24" spans="1:24" ht="6.75" customHeight="1">
      <c r="A24" s="112" t="s">
        <v>26</v>
      </c>
      <c r="B24" s="117">
        <f>([10]B!B49)</f>
        <v>0</v>
      </c>
      <c r="C24" s="117">
        <f>([10]B!C49)</f>
        <v>0</v>
      </c>
      <c r="D24" s="117">
        <f>([10]B!D49)</f>
        <v>0</v>
      </c>
      <c r="E24" s="117">
        <f>([10]B!E49)</f>
        <v>0</v>
      </c>
      <c r="F24" s="117">
        <f>([10]B!F49)</f>
        <v>0</v>
      </c>
      <c r="G24" s="117">
        <f>([10]B!G49)</f>
        <v>0</v>
      </c>
      <c r="H24" s="117">
        <f>([10]B!H49)</f>
        <v>0</v>
      </c>
      <c r="I24" s="117">
        <f>([10]B!I49)</f>
        <v>0</v>
      </c>
      <c r="J24" s="117">
        <f>([10]B!J49)</f>
        <v>0</v>
      </c>
      <c r="K24" s="117">
        <f>([10]B!K49)</f>
        <v>0</v>
      </c>
      <c r="L24" s="117">
        <f>([10]B!L49)</f>
        <v>0</v>
      </c>
      <c r="M24" s="84"/>
      <c r="N24" s="83"/>
      <c r="O24" s="83"/>
      <c r="P24" s="83"/>
      <c r="Q24" s="84"/>
      <c r="R24" s="83"/>
      <c r="S24" s="83"/>
      <c r="T24" s="83"/>
      <c r="U24" s="83"/>
      <c r="V24" s="83"/>
      <c r="W24" s="83"/>
      <c r="X24" s="84"/>
    </row>
    <row r="25" spans="1:24" ht="6.75" customHeight="1">
      <c r="A25" s="112" t="s">
        <v>86</v>
      </c>
      <c r="B25" s="117">
        <f>([11]B!B49)</f>
        <v>0</v>
      </c>
      <c r="C25" s="117">
        <f>([11]B!C49)</f>
        <v>0</v>
      </c>
      <c r="D25" s="117">
        <f>([11]B!D49)</f>
        <v>0</v>
      </c>
      <c r="E25" s="117">
        <f>([11]B!E49)</f>
        <v>0</v>
      </c>
      <c r="F25" s="117">
        <f>([11]B!F49)</f>
        <v>0</v>
      </c>
      <c r="G25" s="117">
        <f>([11]B!G49)</f>
        <v>0</v>
      </c>
      <c r="H25" s="117">
        <f>([11]B!H49)</f>
        <v>0</v>
      </c>
      <c r="I25" s="117">
        <f>([11]B!I49)</f>
        <v>0</v>
      </c>
      <c r="J25" s="117">
        <f>([11]B!J49)</f>
        <v>0</v>
      </c>
      <c r="K25" s="117">
        <f>([11]B!K49)</f>
        <v>0</v>
      </c>
      <c r="L25" s="117">
        <f>([11]B!L49)</f>
        <v>0</v>
      </c>
      <c r="M25" s="84"/>
      <c r="N25" s="83"/>
      <c r="O25" s="83"/>
      <c r="P25" s="83"/>
      <c r="Q25" s="84"/>
      <c r="R25" s="83"/>
      <c r="S25" s="83"/>
      <c r="T25" s="83"/>
      <c r="U25" s="83"/>
      <c r="V25" s="83"/>
      <c r="W25" s="83"/>
      <c r="X25" s="84"/>
    </row>
    <row r="26" spans="1:24" ht="6.75" customHeight="1">
      <c r="A26" s="112" t="s">
        <v>87</v>
      </c>
      <c r="B26" s="107">
        <f>([12]B!B49)</f>
        <v>0</v>
      </c>
      <c r="C26" s="107">
        <f>([12]B!C49)</f>
        <v>0</v>
      </c>
      <c r="D26" s="107">
        <f>([12]B!D49)</f>
        <v>0</v>
      </c>
      <c r="E26" s="107">
        <f>([12]B!E49)</f>
        <v>0</v>
      </c>
      <c r="F26" s="107">
        <f>([12]B!F49)</f>
        <v>0</v>
      </c>
      <c r="G26" s="107">
        <f>([12]B!G49)</f>
        <v>0</v>
      </c>
      <c r="H26" s="107">
        <f>([12]B!H49)</f>
        <v>0</v>
      </c>
      <c r="I26" s="107">
        <f>([12]B!I49)</f>
        <v>0</v>
      </c>
      <c r="J26" s="107">
        <f>([12]B!J49)</f>
        <v>0</v>
      </c>
      <c r="K26" s="107">
        <f>([12]B!K49)</f>
        <v>0</v>
      </c>
      <c r="L26" s="107">
        <f>([12]B!L49)</f>
        <v>0</v>
      </c>
      <c r="M26" s="84"/>
      <c r="N26" s="83"/>
      <c r="O26" s="83"/>
      <c r="P26" s="83"/>
      <c r="Q26" s="84"/>
      <c r="R26" s="83"/>
      <c r="S26" s="83"/>
      <c r="T26" s="83"/>
      <c r="U26" s="83"/>
      <c r="V26" s="83"/>
      <c r="W26" s="83"/>
      <c r="X26" s="84"/>
    </row>
    <row r="27" spans="1:24" ht="6.75" customHeight="1">
      <c r="A27" s="122" t="s">
        <v>88</v>
      </c>
      <c r="B27" s="113">
        <f>([13]B!B49)</f>
        <v>0</v>
      </c>
      <c r="C27" s="113">
        <f>([13]B!C49)</f>
        <v>0</v>
      </c>
      <c r="D27" s="113">
        <f>([13]B!D49)</f>
        <v>0</v>
      </c>
      <c r="E27" s="113">
        <f>([13]B!E49)</f>
        <v>0</v>
      </c>
      <c r="F27" s="113">
        <f>([13]B!F49)</f>
        <v>0</v>
      </c>
      <c r="G27" s="113">
        <f>([13]B!G49)</f>
        <v>0</v>
      </c>
      <c r="H27" s="113">
        <f>([13]B!H49)</f>
        <v>0</v>
      </c>
      <c r="I27" s="113">
        <f>([13]B!I49)</f>
        <v>0</v>
      </c>
      <c r="J27" s="113">
        <f>([13]B!J49)</f>
        <v>0</v>
      </c>
      <c r="K27" s="113">
        <f>([13]B!K49)</f>
        <v>0</v>
      </c>
      <c r="L27" s="113">
        <f>([13]B!L49)</f>
        <v>0</v>
      </c>
      <c r="M27" s="84"/>
      <c r="N27" s="83"/>
      <c r="O27" s="83"/>
      <c r="P27" s="83"/>
      <c r="Q27" s="84"/>
      <c r="R27" s="83"/>
      <c r="S27" s="83"/>
      <c r="T27" s="83"/>
      <c r="U27" s="83"/>
      <c r="V27" s="83"/>
      <c r="W27" s="83"/>
      <c r="X27" s="84"/>
    </row>
    <row r="28" spans="1:24" ht="6.75" customHeight="1">
      <c r="A28" s="112" t="s">
        <v>89</v>
      </c>
      <c r="B28" s="117">
        <f>([14]B!B49)</f>
        <v>0</v>
      </c>
      <c r="C28" s="117">
        <f>([14]B!C49)</f>
        <v>0</v>
      </c>
      <c r="D28" s="117">
        <f>([14]B!D49)</f>
        <v>0</v>
      </c>
      <c r="E28" s="117">
        <f>([14]B!E49)</f>
        <v>0</v>
      </c>
      <c r="F28" s="117">
        <f>([14]B!F49)</f>
        <v>0</v>
      </c>
      <c r="G28" s="117">
        <f>([14]B!G49)</f>
        <v>0</v>
      </c>
      <c r="H28" s="117">
        <f>([14]B!H49)</f>
        <v>0</v>
      </c>
      <c r="I28" s="117">
        <f>([14]B!I49)</f>
        <v>0</v>
      </c>
      <c r="J28" s="117">
        <f>([14]B!J49)</f>
        <v>0</v>
      </c>
      <c r="K28" s="117">
        <f>([14]B!K49)</f>
        <v>0</v>
      </c>
      <c r="L28" s="117">
        <f>([14]B!L49)</f>
        <v>0</v>
      </c>
      <c r="M28" s="84"/>
      <c r="N28" s="83"/>
      <c r="O28" s="83"/>
      <c r="P28" s="83"/>
      <c r="Q28" s="84"/>
      <c r="R28" s="83"/>
      <c r="S28" s="83"/>
      <c r="T28" s="83"/>
      <c r="U28" s="83"/>
      <c r="V28" s="83"/>
      <c r="W28" s="83"/>
      <c r="X28" s="84"/>
    </row>
    <row r="29" spans="1:24" ht="6.75" customHeight="1">
      <c r="A29" s="112" t="s">
        <v>90</v>
      </c>
      <c r="B29" s="117">
        <f>([15]B!B49)</f>
        <v>0</v>
      </c>
      <c r="C29" s="117">
        <f>([15]B!C49)</f>
        <v>0</v>
      </c>
      <c r="D29" s="117">
        <f>([15]B!D49)</f>
        <v>0</v>
      </c>
      <c r="E29" s="117">
        <f>([15]B!E49)</f>
        <v>0</v>
      </c>
      <c r="F29" s="117">
        <f>([15]B!F49)</f>
        <v>0</v>
      </c>
      <c r="G29" s="117">
        <f>([15]B!G49)</f>
        <v>0</v>
      </c>
      <c r="H29" s="117">
        <f>([15]B!H49)</f>
        <v>0</v>
      </c>
      <c r="I29" s="117">
        <f>([15]B!I49)</f>
        <v>0</v>
      </c>
      <c r="J29" s="117">
        <f>([15]B!J49)</f>
        <v>0</v>
      </c>
      <c r="K29" s="117">
        <f>([15]B!K49)</f>
        <v>0</v>
      </c>
      <c r="L29" s="117">
        <f>([15]B!L49)</f>
        <v>0</v>
      </c>
      <c r="M29" s="84"/>
      <c r="N29" s="83"/>
      <c r="O29" s="83"/>
      <c r="P29" s="83"/>
      <c r="Q29" s="84"/>
      <c r="R29" s="83"/>
      <c r="S29" s="83"/>
      <c r="T29" s="83"/>
      <c r="U29" s="83"/>
      <c r="V29" s="83"/>
      <c r="W29" s="83"/>
      <c r="X29" s="84"/>
    </row>
    <row r="30" spans="1:24" ht="6.75" customHeight="1">
      <c r="A30" s="112" t="s">
        <v>91</v>
      </c>
      <c r="B30" s="107">
        <f>([16]B!B49)</f>
        <v>0</v>
      </c>
      <c r="C30" s="107">
        <f>([16]B!C49)</f>
        <v>0</v>
      </c>
      <c r="D30" s="107">
        <f>([16]B!D49)</f>
        <v>0</v>
      </c>
      <c r="E30" s="107">
        <f>([16]B!E49)</f>
        <v>0</v>
      </c>
      <c r="F30" s="107">
        <f>([16]B!F49)</f>
        <v>0</v>
      </c>
      <c r="G30" s="107">
        <f>([16]B!G49)</f>
        <v>0</v>
      </c>
      <c r="H30" s="107">
        <f>([16]B!H49)</f>
        <v>0</v>
      </c>
      <c r="I30" s="107">
        <f>([16]B!I49)</f>
        <v>0</v>
      </c>
      <c r="J30" s="107">
        <f>([16]B!J49)</f>
        <v>0</v>
      </c>
      <c r="K30" s="107">
        <f>([16]B!K49)</f>
        <v>0</v>
      </c>
      <c r="L30" s="107">
        <f>([16]B!L49)</f>
        <v>0</v>
      </c>
      <c r="M30" s="84"/>
      <c r="N30" s="83"/>
      <c r="O30" s="83"/>
      <c r="P30" s="83"/>
      <c r="Q30" s="84"/>
      <c r="R30" s="83"/>
      <c r="S30" s="83"/>
      <c r="T30" s="83"/>
      <c r="U30" s="83"/>
      <c r="V30" s="83"/>
      <c r="W30" s="83"/>
      <c r="X30" s="84"/>
    </row>
    <row r="31" spans="1:24" ht="6.75" customHeight="1">
      <c r="A31" s="122" t="s">
        <v>92</v>
      </c>
      <c r="B31" s="113">
        <f>([17]B!B49)</f>
        <v>0</v>
      </c>
      <c r="C31" s="113">
        <f>([17]B!C49)</f>
        <v>0</v>
      </c>
      <c r="D31" s="113">
        <f>([17]B!D49)</f>
        <v>0</v>
      </c>
      <c r="E31" s="113">
        <f>([17]B!E49)</f>
        <v>0</v>
      </c>
      <c r="F31" s="113">
        <f>([17]B!F49)</f>
        <v>0</v>
      </c>
      <c r="G31" s="113">
        <f>([17]B!G49)</f>
        <v>0</v>
      </c>
      <c r="H31" s="113">
        <f>([17]B!H49)</f>
        <v>0</v>
      </c>
      <c r="I31" s="113">
        <f>([17]B!I49)</f>
        <v>0</v>
      </c>
      <c r="J31" s="113">
        <f>([17]B!J49)</f>
        <v>0</v>
      </c>
      <c r="K31" s="113">
        <f>([17]B!K49)</f>
        <v>0</v>
      </c>
      <c r="L31" s="113">
        <f>([17]B!L49)</f>
        <v>0</v>
      </c>
      <c r="M31" s="84"/>
      <c r="N31" s="83"/>
      <c r="O31" s="83"/>
      <c r="P31" s="83"/>
      <c r="Q31" s="84"/>
      <c r="R31" s="83"/>
      <c r="S31" s="83"/>
      <c r="T31" s="83"/>
      <c r="U31" s="83"/>
      <c r="V31" s="83"/>
      <c r="W31" s="83"/>
      <c r="X31" s="84"/>
    </row>
    <row r="32" spans="1:24" ht="6.75" customHeight="1">
      <c r="A32" s="112" t="s">
        <v>93</v>
      </c>
      <c r="B32" s="117">
        <f>([18]B!B49)</f>
        <v>0</v>
      </c>
      <c r="C32" s="117">
        <f>([18]B!C49)</f>
        <v>0</v>
      </c>
      <c r="D32" s="117">
        <f>([18]B!D49)</f>
        <v>0</v>
      </c>
      <c r="E32" s="117">
        <f>([18]B!E49)</f>
        <v>0</v>
      </c>
      <c r="F32" s="117">
        <f>([18]B!F49)</f>
        <v>0</v>
      </c>
      <c r="G32" s="117">
        <f>([18]B!G49)</f>
        <v>0</v>
      </c>
      <c r="H32" s="117">
        <f>([18]B!H49)</f>
        <v>0</v>
      </c>
      <c r="I32" s="117">
        <f>([18]B!I49)</f>
        <v>0</v>
      </c>
      <c r="J32" s="117">
        <f>([18]B!J49)</f>
        <v>0</v>
      </c>
      <c r="K32" s="117">
        <f>([18]B!K49)</f>
        <v>0</v>
      </c>
      <c r="L32" s="117">
        <f>([18]B!L49)</f>
        <v>0</v>
      </c>
      <c r="M32" s="84"/>
      <c r="N32" s="83"/>
      <c r="O32" s="83"/>
      <c r="P32" s="83"/>
      <c r="Q32" s="84"/>
      <c r="R32" s="83"/>
      <c r="S32" s="83"/>
      <c r="T32" s="83"/>
      <c r="U32" s="83"/>
      <c r="V32" s="83"/>
      <c r="W32" s="83"/>
      <c r="X32" s="84"/>
    </row>
    <row r="33" spans="1:24" ht="6.75" customHeight="1">
      <c r="A33" s="112" t="s">
        <v>27</v>
      </c>
      <c r="B33" s="117">
        <f>([19]B!B49)</f>
        <v>0</v>
      </c>
      <c r="C33" s="117">
        <v>4043</v>
      </c>
      <c r="D33" s="117">
        <f>([19]B!D49)</f>
        <v>0</v>
      </c>
      <c r="E33" s="117">
        <f>([19]B!E49)</f>
        <v>0</v>
      </c>
      <c r="F33" s="117">
        <f>([19]B!F49)</f>
        <v>0</v>
      </c>
      <c r="G33" s="117">
        <v>4043</v>
      </c>
      <c r="H33" s="117">
        <f>([19]B!H49)</f>
        <v>0</v>
      </c>
      <c r="I33" s="117">
        <v>751</v>
      </c>
      <c r="J33" s="117">
        <f>4043-751</f>
        <v>3292</v>
      </c>
      <c r="K33" s="117">
        <v>4043</v>
      </c>
      <c r="L33" s="117">
        <f>([19]B!L49)</f>
        <v>0</v>
      </c>
      <c r="M33" s="84"/>
      <c r="N33" s="83"/>
      <c r="O33" s="83"/>
      <c r="P33" s="83"/>
      <c r="Q33" s="84"/>
      <c r="R33" s="83"/>
      <c r="S33" s="83"/>
      <c r="T33" s="83"/>
      <c r="U33" s="83"/>
      <c r="V33" s="83"/>
      <c r="W33" s="83"/>
      <c r="X33" s="84"/>
    </row>
    <row r="34" spans="1:24" ht="6.75" customHeight="1">
      <c r="A34" s="112" t="s">
        <v>94</v>
      </c>
      <c r="B34" s="107">
        <f>([20]B!B49)</f>
        <v>0</v>
      </c>
      <c r="C34" s="107">
        <f>([20]B!C49)</f>
        <v>0</v>
      </c>
      <c r="D34" s="107">
        <f>([20]B!D49)</f>
        <v>0</v>
      </c>
      <c r="E34" s="107">
        <f>([20]B!E49)</f>
        <v>0</v>
      </c>
      <c r="F34" s="107">
        <f>([20]B!F49)</f>
        <v>0</v>
      </c>
      <c r="G34" s="107">
        <f>([20]B!G49)</f>
        <v>0</v>
      </c>
      <c r="H34" s="107">
        <f>([20]B!H49)</f>
        <v>0</v>
      </c>
      <c r="I34" s="107">
        <f>([20]B!I49)</f>
        <v>0</v>
      </c>
      <c r="J34" s="107">
        <f>([20]B!J49)</f>
        <v>0</v>
      </c>
      <c r="K34" s="107">
        <f>([20]B!K49)</f>
        <v>0</v>
      </c>
      <c r="L34" s="107">
        <f>([20]B!L49)</f>
        <v>0</v>
      </c>
      <c r="M34" s="84"/>
      <c r="N34" s="83"/>
      <c r="O34" s="83"/>
      <c r="P34" s="83"/>
      <c r="Q34" s="84"/>
      <c r="R34" s="83"/>
      <c r="S34" s="83"/>
      <c r="T34" s="83"/>
      <c r="U34" s="83"/>
      <c r="V34" s="83"/>
      <c r="W34" s="83"/>
      <c r="X34" s="84"/>
    </row>
    <row r="35" spans="1:24" ht="6.75" customHeight="1">
      <c r="A35" s="122" t="s">
        <v>28</v>
      </c>
      <c r="B35" s="113">
        <f>([21]B!B49)</f>
        <v>0</v>
      </c>
      <c r="C35" s="113">
        <f>([21]B!C49)</f>
        <v>0</v>
      </c>
      <c r="D35" s="113">
        <f>([21]B!D49)</f>
        <v>0</v>
      </c>
      <c r="E35" s="113">
        <f>([21]B!E49)</f>
        <v>0</v>
      </c>
      <c r="F35" s="113">
        <f>([21]B!F49)</f>
        <v>0</v>
      </c>
      <c r="G35" s="113">
        <f>([21]B!G49)</f>
        <v>0</v>
      </c>
      <c r="H35" s="113">
        <f>([21]B!H49)</f>
        <v>0</v>
      </c>
      <c r="I35" s="113">
        <f>([21]B!I49)</f>
        <v>0</v>
      </c>
      <c r="J35" s="113">
        <f>([21]B!J49)</f>
        <v>0</v>
      </c>
      <c r="K35" s="113">
        <f>([21]B!K49)</f>
        <v>0</v>
      </c>
      <c r="L35" s="113">
        <f>([21]B!L49)</f>
        <v>0</v>
      </c>
      <c r="M35" s="84"/>
      <c r="N35" s="83"/>
      <c r="O35" s="83"/>
      <c r="P35" s="83"/>
      <c r="Q35" s="84"/>
      <c r="R35" s="83"/>
      <c r="S35" s="83"/>
      <c r="T35" s="83"/>
      <c r="U35" s="83"/>
      <c r="V35" s="83"/>
      <c r="W35" s="83"/>
      <c r="X35" s="84"/>
    </row>
    <row r="36" spans="1:24" ht="6.75" customHeight="1">
      <c r="A36" s="112" t="s">
        <v>29</v>
      </c>
      <c r="B36" s="117">
        <f>([22]B!B49)</f>
        <v>0</v>
      </c>
      <c r="C36" s="117">
        <f>([22]B!C49)</f>
        <v>0</v>
      </c>
      <c r="D36" s="117">
        <f>([22]B!D49)</f>
        <v>0</v>
      </c>
      <c r="E36" s="117">
        <f>([22]B!E49)</f>
        <v>0</v>
      </c>
      <c r="F36" s="117">
        <f>([22]B!F49)</f>
        <v>0</v>
      </c>
      <c r="G36" s="117">
        <f>([22]B!G49)</f>
        <v>0</v>
      </c>
      <c r="H36" s="117">
        <f>([22]B!H49)</f>
        <v>0</v>
      </c>
      <c r="I36" s="117">
        <f>([22]B!I49)</f>
        <v>0</v>
      </c>
      <c r="J36" s="117">
        <f>([22]B!J49)</f>
        <v>0</v>
      </c>
      <c r="K36" s="117">
        <f>([22]B!K49)</f>
        <v>0</v>
      </c>
      <c r="L36" s="117">
        <f>([22]B!L49)</f>
        <v>0</v>
      </c>
      <c r="M36" s="84"/>
      <c r="N36" s="83"/>
      <c r="O36" s="83"/>
      <c r="P36" s="83"/>
      <c r="Q36" s="84"/>
      <c r="R36" s="83"/>
      <c r="S36" s="83"/>
      <c r="T36" s="83"/>
      <c r="U36" s="83"/>
      <c r="V36" s="83"/>
      <c r="W36" s="83"/>
      <c r="X36" s="84"/>
    </row>
    <row r="37" spans="1:24" ht="6.75" customHeight="1">
      <c r="A37" s="112" t="s">
        <v>30</v>
      </c>
      <c r="B37" s="117">
        <f>([23]B!B49)</f>
        <v>0</v>
      </c>
      <c r="C37" s="117">
        <f>([23]B!C49)</f>
        <v>0</v>
      </c>
      <c r="D37" s="117">
        <f>([23]B!D49)</f>
        <v>0</v>
      </c>
      <c r="E37" s="117">
        <f>([23]B!E49)</f>
        <v>0</v>
      </c>
      <c r="F37" s="117">
        <f>([23]B!F49)</f>
        <v>0</v>
      </c>
      <c r="G37" s="117">
        <f>([23]B!G49)</f>
        <v>0</v>
      </c>
      <c r="H37" s="117">
        <f>([23]B!H49)</f>
        <v>0</v>
      </c>
      <c r="I37" s="117">
        <f>([23]B!I49)</f>
        <v>0</v>
      </c>
      <c r="J37" s="117">
        <f>([23]B!J49)</f>
        <v>0</v>
      </c>
      <c r="K37" s="117">
        <f>([23]B!K49)</f>
        <v>0</v>
      </c>
      <c r="L37" s="117">
        <f>([23]B!L49)</f>
        <v>0</v>
      </c>
      <c r="M37" s="84"/>
      <c r="N37" s="83"/>
      <c r="O37" s="83"/>
      <c r="P37" s="83"/>
      <c r="Q37" s="84"/>
      <c r="R37" s="83"/>
      <c r="S37" s="83"/>
      <c r="T37" s="83"/>
      <c r="U37" s="83"/>
      <c r="V37" s="83"/>
      <c r="W37" s="83"/>
      <c r="X37" s="84"/>
    </row>
    <row r="38" spans="1:24" ht="6.75" customHeight="1">
      <c r="A38" s="112" t="s">
        <v>95</v>
      </c>
      <c r="B38" s="107">
        <f>([24]B!B49)</f>
        <v>0</v>
      </c>
      <c r="C38" s="107">
        <f>([24]B!C49)</f>
        <v>0</v>
      </c>
      <c r="D38" s="107">
        <f>([24]B!D49)</f>
        <v>0</v>
      </c>
      <c r="E38" s="107">
        <f>([24]B!E49)</f>
        <v>0</v>
      </c>
      <c r="F38" s="107">
        <v>1631</v>
      </c>
      <c r="G38" s="107">
        <v>1631</v>
      </c>
      <c r="H38" s="107">
        <f>([24]B!H49)</f>
        <v>0</v>
      </c>
      <c r="I38" s="107">
        <f>([24]B!I49)</f>
        <v>0</v>
      </c>
      <c r="J38" s="107">
        <v>1631</v>
      </c>
      <c r="K38" s="107">
        <v>1631</v>
      </c>
      <c r="L38" s="107">
        <f>([24]B!L49)</f>
        <v>0</v>
      </c>
      <c r="M38" s="84"/>
      <c r="N38" s="83"/>
      <c r="O38" s="83"/>
      <c r="P38" s="83"/>
      <c r="Q38" s="84"/>
      <c r="R38" s="83"/>
      <c r="S38" s="83"/>
      <c r="T38" s="83"/>
      <c r="U38" s="83"/>
      <c r="V38" s="83"/>
      <c r="W38" s="83"/>
      <c r="X38" s="84"/>
    </row>
    <row r="39" spans="1:24" ht="6.75" customHeight="1">
      <c r="A39" s="122" t="s">
        <v>31</v>
      </c>
      <c r="B39" s="113">
        <f>([25]B!B49)</f>
        <v>0</v>
      </c>
      <c r="C39" s="113">
        <f>([25]B!C49)</f>
        <v>0</v>
      </c>
      <c r="D39" s="113">
        <f>([25]B!D49)</f>
        <v>0</v>
      </c>
      <c r="E39" s="113">
        <f>([25]B!E49)</f>
        <v>0</v>
      </c>
      <c r="F39" s="113">
        <f>([25]B!F49)</f>
        <v>0</v>
      </c>
      <c r="G39" s="113">
        <f>([25]B!G49)</f>
        <v>0</v>
      </c>
      <c r="H39" s="113">
        <f>([25]B!H49)</f>
        <v>0</v>
      </c>
      <c r="I39" s="113">
        <f>([25]B!I49)</f>
        <v>0</v>
      </c>
      <c r="J39" s="113">
        <f>([25]B!J49)</f>
        <v>0</v>
      </c>
      <c r="K39" s="113">
        <f>([25]B!K49)</f>
        <v>0</v>
      </c>
      <c r="L39" s="113">
        <f>([25]B!L49)</f>
        <v>0</v>
      </c>
      <c r="M39" s="84"/>
      <c r="N39" s="83"/>
      <c r="O39" s="83"/>
      <c r="P39" s="83"/>
      <c r="Q39" s="84"/>
      <c r="R39" s="83"/>
      <c r="S39" s="83"/>
      <c r="T39" s="83"/>
      <c r="U39" s="83"/>
      <c r="V39" s="83"/>
      <c r="W39" s="83"/>
      <c r="X39" s="84"/>
    </row>
    <row r="40" spans="1:24" ht="6.75" customHeight="1">
      <c r="A40" s="112" t="s">
        <v>96</v>
      </c>
      <c r="B40" s="117">
        <f>([26]B!B49)</f>
        <v>0</v>
      </c>
      <c r="C40" s="117">
        <f>([26]B!C49)</f>
        <v>0</v>
      </c>
      <c r="D40" s="117">
        <f>([26]B!D49)</f>
        <v>0</v>
      </c>
      <c r="E40" s="117">
        <f>([26]B!E49)</f>
        <v>0</v>
      </c>
      <c r="F40" s="117">
        <f>([26]B!F49)</f>
        <v>0</v>
      </c>
      <c r="G40" s="117">
        <f>([26]B!G49)</f>
        <v>0</v>
      </c>
      <c r="H40" s="117">
        <f>([26]B!H49)</f>
        <v>0</v>
      </c>
      <c r="I40" s="117">
        <f>([26]B!I49)</f>
        <v>0</v>
      </c>
      <c r="J40" s="117">
        <f>([26]B!J49)</f>
        <v>0</v>
      </c>
      <c r="K40" s="117">
        <f>([26]B!K49)</f>
        <v>0</v>
      </c>
      <c r="L40" s="117">
        <f>([26]B!L49)</f>
        <v>0</v>
      </c>
      <c r="M40" s="84"/>
      <c r="N40" s="83"/>
      <c r="O40" s="83"/>
      <c r="P40" s="83"/>
      <c r="Q40" s="84"/>
      <c r="R40" s="83"/>
      <c r="S40" s="83"/>
      <c r="T40" s="83"/>
      <c r="U40" s="83"/>
      <c r="V40" s="83"/>
      <c r="W40" s="83"/>
      <c r="X40" s="84"/>
    </row>
    <row r="41" spans="1:24" ht="6.75" customHeight="1">
      <c r="A41" s="112" t="s">
        <v>97</v>
      </c>
      <c r="B41" s="117">
        <f>([27]B!B49)</f>
        <v>0</v>
      </c>
      <c r="C41" s="117">
        <f>([27]B!C49)</f>
        <v>0</v>
      </c>
      <c r="D41" s="117">
        <f>([27]B!D49)</f>
        <v>0</v>
      </c>
      <c r="E41" s="117">
        <f>([27]B!E49)</f>
        <v>0</v>
      </c>
      <c r="F41" s="117">
        <f>([27]B!F49)</f>
        <v>0</v>
      </c>
      <c r="G41" s="117">
        <f>([27]B!G49)</f>
        <v>0</v>
      </c>
      <c r="H41" s="117">
        <f>([27]B!H49)</f>
        <v>0</v>
      </c>
      <c r="I41" s="117">
        <f>([27]B!I49)</f>
        <v>0</v>
      </c>
      <c r="J41" s="117">
        <f>([27]B!J49)</f>
        <v>0</v>
      </c>
      <c r="K41" s="117">
        <f>([27]B!K49)</f>
        <v>0</v>
      </c>
      <c r="L41" s="117">
        <f>([27]B!L49)</f>
        <v>0</v>
      </c>
      <c r="M41" s="84"/>
      <c r="N41" s="83"/>
      <c r="O41" s="83"/>
      <c r="P41" s="83"/>
      <c r="Q41" s="84"/>
      <c r="R41" s="83"/>
      <c r="S41" s="83"/>
      <c r="T41" s="83"/>
      <c r="U41" s="83"/>
      <c r="V41" s="83"/>
      <c r="W41" s="83"/>
      <c r="X41" s="84"/>
    </row>
    <row r="42" spans="1:24" ht="6.75" customHeight="1">
      <c r="A42" s="112" t="s">
        <v>98</v>
      </c>
      <c r="B42" s="107">
        <f>([28]B!B49)</f>
        <v>0</v>
      </c>
      <c r="C42" s="107">
        <f>([28]B!C49)</f>
        <v>0</v>
      </c>
      <c r="D42" s="107">
        <f>([28]B!D49)</f>
        <v>0</v>
      </c>
      <c r="E42" s="107">
        <f>([28]B!E49)</f>
        <v>0</v>
      </c>
      <c r="F42" s="107">
        <f>([28]B!F49)</f>
        <v>0</v>
      </c>
      <c r="G42" s="107">
        <f>([28]B!G49)</f>
        <v>0</v>
      </c>
      <c r="H42" s="107">
        <f>([28]B!H49)</f>
        <v>0</v>
      </c>
      <c r="I42" s="107">
        <f>([28]B!I49)</f>
        <v>0</v>
      </c>
      <c r="J42" s="107">
        <f>([28]B!J49)</f>
        <v>0</v>
      </c>
      <c r="K42" s="107">
        <f>([28]B!K49)</f>
        <v>0</v>
      </c>
      <c r="L42" s="107">
        <f>([28]B!L49)</f>
        <v>0</v>
      </c>
      <c r="M42" s="84"/>
      <c r="N42" s="83"/>
      <c r="O42" s="83"/>
      <c r="P42" s="83"/>
      <c r="Q42" s="84"/>
      <c r="R42" s="83"/>
      <c r="S42" s="83"/>
      <c r="T42" s="83"/>
      <c r="U42" s="83"/>
      <c r="V42" s="83"/>
      <c r="W42" s="83"/>
      <c r="X42" s="84"/>
    </row>
    <row r="43" spans="1:24" ht="6.75" customHeight="1">
      <c r="A43" s="122" t="s">
        <v>99</v>
      </c>
      <c r="B43" s="113">
        <f>([29]B!B49)</f>
        <v>0</v>
      </c>
      <c r="C43" s="113">
        <f>([29]B!C49)</f>
        <v>0</v>
      </c>
      <c r="D43" s="113">
        <f>([29]B!D49)</f>
        <v>0</v>
      </c>
      <c r="E43" s="113">
        <f>([29]B!E49)</f>
        <v>0</v>
      </c>
      <c r="F43" s="113">
        <f>([29]B!F49)</f>
        <v>0</v>
      </c>
      <c r="G43" s="113">
        <f>([29]B!G49)</f>
        <v>0</v>
      </c>
      <c r="H43" s="113">
        <f>([29]B!H49)</f>
        <v>0</v>
      </c>
      <c r="I43" s="113">
        <f>([29]B!I49)</f>
        <v>0</v>
      </c>
      <c r="J43" s="113">
        <f>([29]B!J49)</f>
        <v>0</v>
      </c>
      <c r="K43" s="113">
        <f>([29]B!K49)</f>
        <v>0</v>
      </c>
      <c r="L43" s="113">
        <f>([29]B!L49)</f>
        <v>0</v>
      </c>
      <c r="M43" s="84"/>
      <c r="N43" s="83"/>
      <c r="O43" s="83"/>
      <c r="P43" s="83"/>
      <c r="Q43" s="84"/>
      <c r="R43" s="83"/>
      <c r="S43" s="83"/>
      <c r="T43" s="83"/>
      <c r="U43" s="83"/>
      <c r="V43" s="83"/>
      <c r="W43" s="83"/>
      <c r="X43" s="84"/>
    </row>
    <row r="44" spans="1:24" ht="6.75" customHeight="1">
      <c r="A44" s="112" t="s">
        <v>100</v>
      </c>
      <c r="B44" s="117">
        <f>([30]B!B49)</f>
        <v>0</v>
      </c>
      <c r="C44" s="117">
        <f>([30]B!C49)</f>
        <v>0</v>
      </c>
      <c r="D44" s="117">
        <f>([30]B!D49)</f>
        <v>0</v>
      </c>
      <c r="E44" s="117">
        <f>([30]B!E49)</f>
        <v>0</v>
      </c>
      <c r="F44" s="117">
        <f>([30]B!F49)</f>
        <v>0</v>
      </c>
      <c r="G44" s="117">
        <f>([30]B!G49)</f>
        <v>0</v>
      </c>
      <c r="H44" s="117">
        <f>([30]B!H49)</f>
        <v>0</v>
      </c>
      <c r="I44" s="117">
        <f>([30]B!I49)</f>
        <v>0</v>
      </c>
      <c r="J44" s="117">
        <f>([30]B!J49)</f>
        <v>0</v>
      </c>
      <c r="K44" s="117">
        <f>([30]B!K49)</f>
        <v>0</v>
      </c>
      <c r="L44" s="117">
        <f>([30]B!L49)</f>
        <v>0</v>
      </c>
      <c r="M44" s="84"/>
      <c r="N44" s="83"/>
      <c r="O44" s="83"/>
      <c r="P44" s="83"/>
      <c r="Q44" s="84"/>
      <c r="R44" s="83"/>
      <c r="S44" s="83"/>
      <c r="T44" s="83"/>
      <c r="U44" s="83"/>
      <c r="V44" s="83"/>
      <c r="W44" s="83"/>
      <c r="X44" s="84"/>
    </row>
    <row r="45" spans="1:24" ht="6.75" customHeight="1">
      <c r="A45" s="112" t="s">
        <v>32</v>
      </c>
      <c r="B45" s="117">
        <f>([31]B!B49)</f>
        <v>0</v>
      </c>
      <c r="C45" s="117">
        <v>30660</v>
      </c>
      <c r="D45" s="117">
        <f>([31]B!D49)</f>
        <v>0</v>
      </c>
      <c r="E45" s="117">
        <f>([31]B!E49)</f>
        <v>0</v>
      </c>
      <c r="F45" s="117">
        <f>([31]B!F49)</f>
        <v>0</v>
      </c>
      <c r="G45" s="117">
        <v>30660</v>
      </c>
      <c r="H45" s="117">
        <f>([31]B!H49)</f>
        <v>0</v>
      </c>
      <c r="I45" s="117">
        <f>([31]B!I49)</f>
        <v>0</v>
      </c>
      <c r="J45" s="117">
        <v>30660</v>
      </c>
      <c r="K45" s="117">
        <v>30660</v>
      </c>
      <c r="L45" s="117">
        <f>([31]B!L49)</f>
        <v>0</v>
      </c>
      <c r="M45" s="84"/>
      <c r="N45" s="83"/>
      <c r="O45" s="83"/>
      <c r="P45" s="83"/>
      <c r="Q45" s="84"/>
      <c r="R45" s="83"/>
      <c r="S45" s="83"/>
      <c r="T45" s="83"/>
      <c r="U45" s="83"/>
      <c r="V45" s="83"/>
      <c r="W45" s="83"/>
      <c r="X45" s="84"/>
    </row>
    <row r="46" spans="1:24" ht="6.75" customHeight="1">
      <c r="A46" s="112" t="s">
        <v>101</v>
      </c>
      <c r="B46" s="107">
        <f>([32]B!B49)</f>
        <v>0</v>
      </c>
      <c r="C46" s="107">
        <f>([32]B!C49)</f>
        <v>0</v>
      </c>
      <c r="D46" s="107">
        <f>([32]B!D49)</f>
        <v>0</v>
      </c>
      <c r="E46" s="107">
        <f>([32]B!E49)</f>
        <v>0</v>
      </c>
      <c r="F46" s="107">
        <f>([32]B!F49)</f>
        <v>0</v>
      </c>
      <c r="G46" s="107">
        <f>([32]B!G49)</f>
        <v>0</v>
      </c>
      <c r="H46" s="107">
        <f>([32]B!H49)</f>
        <v>0</v>
      </c>
      <c r="I46" s="107">
        <f>([32]B!I49)</f>
        <v>0</v>
      </c>
      <c r="J46" s="107">
        <f>([32]B!J49)</f>
        <v>0</v>
      </c>
      <c r="K46" s="107">
        <f>([32]B!K49)</f>
        <v>0</v>
      </c>
      <c r="L46" s="107">
        <f>([32]B!L49)</f>
        <v>0</v>
      </c>
      <c r="M46" s="84"/>
      <c r="N46" s="83"/>
      <c r="O46" s="83"/>
      <c r="P46" s="83"/>
      <c r="Q46" s="84"/>
      <c r="R46" s="83"/>
      <c r="S46" s="83"/>
      <c r="T46" s="83"/>
      <c r="U46" s="83"/>
      <c r="V46" s="83"/>
      <c r="W46" s="83"/>
      <c r="X46" s="84"/>
    </row>
    <row r="47" spans="1:24" ht="6.75" customHeight="1">
      <c r="A47" s="122" t="s">
        <v>33</v>
      </c>
      <c r="B47" s="113">
        <f>([33]B!B49)</f>
        <v>0</v>
      </c>
      <c r="C47" s="113">
        <f>([33]B!C49)</f>
        <v>0</v>
      </c>
      <c r="D47" s="113">
        <f>([33]B!D49)</f>
        <v>0</v>
      </c>
      <c r="E47" s="113">
        <f>([33]B!E49)</f>
        <v>0</v>
      </c>
      <c r="F47" s="113">
        <f>([33]B!F49)</f>
        <v>0</v>
      </c>
      <c r="G47" s="113">
        <f>([33]B!G49)</f>
        <v>0</v>
      </c>
      <c r="H47" s="113">
        <f>([33]B!H49)</f>
        <v>0</v>
      </c>
      <c r="I47" s="113">
        <f>([33]B!I49)</f>
        <v>0</v>
      </c>
      <c r="J47" s="113">
        <f>([33]B!J49)</f>
        <v>0</v>
      </c>
      <c r="K47" s="113">
        <f>([33]B!K49)</f>
        <v>0</v>
      </c>
      <c r="L47" s="113">
        <f>([33]B!L49)</f>
        <v>0</v>
      </c>
      <c r="M47" s="84"/>
      <c r="N47" s="83"/>
      <c r="O47" s="83"/>
      <c r="P47" s="83"/>
      <c r="Q47" s="84"/>
      <c r="R47" s="83"/>
      <c r="S47" s="83"/>
      <c r="T47" s="83"/>
      <c r="U47" s="83"/>
      <c r="V47" s="83"/>
      <c r="W47" s="83"/>
      <c r="X47" s="84"/>
    </row>
    <row r="48" spans="1:24" ht="6.75" customHeight="1">
      <c r="A48" s="112" t="s">
        <v>102</v>
      </c>
      <c r="B48" s="117">
        <f>([34]B!B49)</f>
        <v>0</v>
      </c>
      <c r="C48" s="117">
        <f>([34]B!C49)</f>
        <v>0</v>
      </c>
      <c r="D48" s="117">
        <f>([34]B!D49)</f>
        <v>0</v>
      </c>
      <c r="E48" s="117">
        <f>([34]B!E49)</f>
        <v>0</v>
      </c>
      <c r="F48" s="117">
        <f>([34]B!F49)</f>
        <v>0</v>
      </c>
      <c r="G48" s="117">
        <f>([34]B!G49)</f>
        <v>0</v>
      </c>
      <c r="H48" s="117">
        <f>([34]B!H49)</f>
        <v>0</v>
      </c>
      <c r="I48" s="117">
        <f>([34]B!I49)</f>
        <v>0</v>
      </c>
      <c r="J48" s="117">
        <f>([34]B!J49)</f>
        <v>0</v>
      </c>
      <c r="K48" s="117">
        <f>([34]B!K49)</f>
        <v>0</v>
      </c>
      <c r="L48" s="117">
        <f>([34]B!L49)</f>
        <v>0</v>
      </c>
      <c r="M48" s="84"/>
      <c r="N48" s="83"/>
      <c r="O48" s="83"/>
      <c r="P48" s="83"/>
      <c r="Q48" s="84"/>
      <c r="R48" s="83"/>
      <c r="S48" s="83"/>
      <c r="T48" s="83"/>
      <c r="U48" s="83"/>
      <c r="V48" s="83"/>
      <c r="W48" s="83"/>
      <c r="X48" s="84"/>
    </row>
    <row r="49" spans="1:24" ht="6.75" customHeight="1">
      <c r="A49" s="112" t="s">
        <v>103</v>
      </c>
      <c r="B49" s="117">
        <f>([35]B!B49)</f>
        <v>0</v>
      </c>
      <c r="C49" s="117">
        <f>([35]B!C49)</f>
        <v>0</v>
      </c>
      <c r="D49" s="117">
        <f>([35]B!D49)</f>
        <v>0</v>
      </c>
      <c r="E49" s="117">
        <f>([35]B!E49)</f>
        <v>0</v>
      </c>
      <c r="F49" s="117">
        <f>([35]B!F49)</f>
        <v>0</v>
      </c>
      <c r="G49" s="117">
        <f>([35]B!G49)</f>
        <v>0</v>
      </c>
      <c r="H49" s="117">
        <f>([35]B!H49)</f>
        <v>0</v>
      </c>
      <c r="I49" s="117">
        <f>([35]B!I49)</f>
        <v>0</v>
      </c>
      <c r="J49" s="117">
        <f>([35]B!J49)</f>
        <v>0</v>
      </c>
      <c r="K49" s="117">
        <f>([35]B!K49)</f>
        <v>0</v>
      </c>
      <c r="L49" s="117">
        <f>([35]B!L49)</f>
        <v>0</v>
      </c>
      <c r="M49" s="84"/>
      <c r="N49" s="83"/>
      <c r="O49" s="83"/>
      <c r="P49" s="83"/>
      <c r="Q49" s="84"/>
      <c r="R49" s="83"/>
      <c r="S49" s="83"/>
      <c r="T49" s="83"/>
      <c r="U49" s="83"/>
      <c r="V49" s="83"/>
      <c r="W49" s="83"/>
      <c r="X49" s="84"/>
    </row>
    <row r="50" spans="1:24" ht="6.75" customHeight="1">
      <c r="A50" s="112" t="s">
        <v>104</v>
      </c>
      <c r="B50" s="107">
        <f>([36]B!B49)</f>
        <v>0</v>
      </c>
      <c r="C50" s="107">
        <f>([36]B!C49)</f>
        <v>0</v>
      </c>
      <c r="D50" s="107">
        <f>([36]B!D49)</f>
        <v>0</v>
      </c>
      <c r="E50" s="107">
        <v>15590</v>
      </c>
      <c r="F50" s="107">
        <f>([36]B!F49)</f>
        <v>0</v>
      </c>
      <c r="G50" s="107">
        <v>15590</v>
      </c>
      <c r="H50" s="107">
        <f>([36]B!H49)</f>
        <v>0</v>
      </c>
      <c r="I50" s="107">
        <f>([36]B!I49)</f>
        <v>0</v>
      </c>
      <c r="J50" s="107">
        <v>15590</v>
      </c>
      <c r="K50" s="107">
        <v>15590</v>
      </c>
      <c r="L50" s="107">
        <f>([36]B!L49)</f>
        <v>0</v>
      </c>
      <c r="M50" s="84"/>
      <c r="N50" s="83"/>
      <c r="O50" s="83"/>
      <c r="P50" s="83"/>
      <c r="Q50" s="84"/>
      <c r="R50" s="83"/>
      <c r="S50" s="83"/>
      <c r="T50" s="83"/>
      <c r="U50" s="83"/>
      <c r="V50" s="83"/>
      <c r="W50" s="83"/>
      <c r="X50" s="84"/>
    </row>
    <row r="51" spans="1:24" ht="6.75" customHeight="1">
      <c r="A51" s="122" t="s">
        <v>105</v>
      </c>
      <c r="B51" s="113">
        <f>([37]B!B49)</f>
        <v>0</v>
      </c>
      <c r="C51" s="113">
        <f>([37]B!C49)</f>
        <v>0</v>
      </c>
      <c r="D51" s="113">
        <f>([37]B!D49)</f>
        <v>0</v>
      </c>
      <c r="E51" s="113">
        <f>([37]B!E49)</f>
        <v>0</v>
      </c>
      <c r="F51" s="113">
        <f>([37]B!F49)</f>
        <v>0</v>
      </c>
      <c r="G51" s="113">
        <f>([37]B!G49)</f>
        <v>0</v>
      </c>
      <c r="H51" s="113">
        <f>([37]B!H49)</f>
        <v>0</v>
      </c>
      <c r="I51" s="113">
        <f>([37]B!I49)</f>
        <v>0</v>
      </c>
      <c r="J51" s="113">
        <f>([37]B!J49)</f>
        <v>0</v>
      </c>
      <c r="K51" s="113">
        <f>([37]B!K49)</f>
        <v>0</v>
      </c>
      <c r="L51" s="113">
        <f>([37]B!L49)</f>
        <v>0</v>
      </c>
      <c r="M51" s="84"/>
      <c r="N51" s="83"/>
      <c r="O51" s="83"/>
      <c r="P51" s="83"/>
      <c r="Q51" s="84"/>
      <c r="R51" s="83"/>
      <c r="S51" s="83"/>
      <c r="T51" s="83"/>
      <c r="U51" s="83"/>
      <c r="V51" s="83"/>
      <c r="W51" s="83"/>
      <c r="X51" s="84"/>
    </row>
    <row r="52" spans="1:24" ht="6.75" customHeight="1">
      <c r="A52" s="112" t="s">
        <v>106</v>
      </c>
      <c r="B52" s="117">
        <f>([38]B!B49)</f>
        <v>0</v>
      </c>
      <c r="C52" s="117">
        <f>([38]B!C49)</f>
        <v>0</v>
      </c>
      <c r="D52" s="117">
        <f>([38]B!D49)</f>
        <v>0</v>
      </c>
      <c r="E52" s="117">
        <f>([38]B!E49)</f>
        <v>0</v>
      </c>
      <c r="F52" s="117">
        <f>([38]B!F49)</f>
        <v>0</v>
      </c>
      <c r="G52" s="117">
        <f>([38]B!G49)</f>
        <v>0</v>
      </c>
      <c r="H52" s="117">
        <f>([38]B!H49)</f>
        <v>0</v>
      </c>
      <c r="I52" s="117">
        <f>([38]B!I49)</f>
        <v>0</v>
      </c>
      <c r="J52" s="117">
        <f>([38]B!J49)</f>
        <v>0</v>
      </c>
      <c r="K52" s="117">
        <f>([38]B!K49)</f>
        <v>0</v>
      </c>
      <c r="L52" s="117">
        <f>([38]B!L49)</f>
        <v>0</v>
      </c>
      <c r="M52" s="84"/>
      <c r="N52" s="83"/>
      <c r="O52" s="83"/>
      <c r="P52" s="83"/>
      <c r="Q52" s="84"/>
      <c r="R52" s="83"/>
      <c r="S52" s="83"/>
      <c r="T52" s="83"/>
      <c r="U52" s="83"/>
      <c r="V52" s="83"/>
      <c r="W52" s="83"/>
      <c r="X52" s="84"/>
    </row>
    <row r="53" spans="1:24" ht="6.75" customHeight="1">
      <c r="A53" s="112" t="s">
        <v>107</v>
      </c>
      <c r="B53" s="117">
        <f>([39]B!B49)</f>
        <v>0</v>
      </c>
      <c r="C53" s="117">
        <f>([39]B!C49)</f>
        <v>0</v>
      </c>
      <c r="D53" s="117">
        <f>([39]B!D49)</f>
        <v>0</v>
      </c>
      <c r="E53" s="117">
        <f>([39]B!E49)</f>
        <v>0</v>
      </c>
      <c r="F53" s="117">
        <f>([39]B!F49)</f>
        <v>0</v>
      </c>
      <c r="G53" s="117">
        <f>([39]B!G49)</f>
        <v>0</v>
      </c>
      <c r="H53" s="117">
        <f>([39]B!H49)</f>
        <v>0</v>
      </c>
      <c r="I53" s="117">
        <f>([39]B!I49)</f>
        <v>0</v>
      </c>
      <c r="J53" s="117">
        <f>([39]B!J49)</f>
        <v>0</v>
      </c>
      <c r="K53" s="117">
        <f>([39]B!K49)</f>
        <v>0</v>
      </c>
      <c r="L53" s="117">
        <f>([39]B!L49)</f>
        <v>0</v>
      </c>
      <c r="M53" s="84"/>
      <c r="N53" s="83"/>
      <c r="O53" s="83"/>
      <c r="P53" s="83"/>
      <c r="Q53" s="84"/>
      <c r="R53" s="83"/>
      <c r="S53" s="83"/>
      <c r="T53" s="83"/>
      <c r="U53" s="83"/>
      <c r="V53" s="83"/>
      <c r="W53" s="83"/>
      <c r="X53" s="84"/>
    </row>
    <row r="54" spans="1:24" ht="6.75" customHeight="1">
      <c r="A54" s="112" t="s">
        <v>108</v>
      </c>
      <c r="B54" s="107">
        <f>([40]B!B49)</f>
        <v>0</v>
      </c>
      <c r="C54" s="107">
        <f>([40]B!C49)</f>
        <v>0</v>
      </c>
      <c r="D54" s="107">
        <f>([40]B!D49)</f>
        <v>0</v>
      </c>
      <c r="E54" s="107">
        <f>([40]B!E49)</f>
        <v>0</v>
      </c>
      <c r="F54" s="107">
        <f>([40]B!F49)</f>
        <v>0</v>
      </c>
      <c r="G54" s="107">
        <f>([40]B!G49)</f>
        <v>0</v>
      </c>
      <c r="H54" s="107">
        <f>([40]B!H49)</f>
        <v>0</v>
      </c>
      <c r="I54" s="107">
        <f>([40]B!I49)</f>
        <v>0</v>
      </c>
      <c r="J54" s="107">
        <f>([40]B!J49)</f>
        <v>0</v>
      </c>
      <c r="K54" s="107">
        <f>([40]B!K49)</f>
        <v>0</v>
      </c>
      <c r="L54" s="107">
        <f>([40]B!L49)</f>
        <v>0</v>
      </c>
      <c r="M54" s="84"/>
      <c r="N54" s="83"/>
      <c r="O54" s="83"/>
      <c r="P54" s="83"/>
      <c r="Q54" s="84"/>
      <c r="R54" s="83"/>
      <c r="S54" s="83"/>
      <c r="T54" s="83"/>
      <c r="U54" s="83"/>
      <c r="V54" s="83"/>
      <c r="W54" s="83"/>
      <c r="X54" s="84"/>
    </row>
    <row r="55" spans="1:24" ht="6.75" customHeight="1">
      <c r="A55" s="122" t="s">
        <v>109</v>
      </c>
      <c r="B55" s="113">
        <f>([41]B!B49)</f>
        <v>0</v>
      </c>
      <c r="C55" s="113">
        <f>([41]B!C49)</f>
        <v>0</v>
      </c>
      <c r="D55" s="113">
        <f>([41]B!D49)</f>
        <v>0</v>
      </c>
      <c r="E55" s="113">
        <f>([41]B!E49)</f>
        <v>0</v>
      </c>
      <c r="F55" s="113">
        <f>([41]B!F49)</f>
        <v>0</v>
      </c>
      <c r="G55" s="113">
        <f>([41]B!G49)</f>
        <v>0</v>
      </c>
      <c r="H55" s="113">
        <f>([41]B!H49)</f>
        <v>0</v>
      </c>
      <c r="I55" s="113">
        <f>([41]B!I49)</f>
        <v>0</v>
      </c>
      <c r="J55" s="113">
        <f>([41]B!J49)</f>
        <v>0</v>
      </c>
      <c r="K55" s="113">
        <f>([41]B!K49)</f>
        <v>0</v>
      </c>
      <c r="L55" s="113">
        <f>([41]B!L49)</f>
        <v>0</v>
      </c>
      <c r="M55" s="84"/>
      <c r="N55" s="83"/>
      <c r="O55" s="83"/>
      <c r="P55" s="83"/>
      <c r="Q55" s="84"/>
      <c r="R55" s="83"/>
      <c r="S55" s="83"/>
      <c r="T55" s="83"/>
      <c r="U55" s="83"/>
      <c r="V55" s="83"/>
      <c r="W55" s="83"/>
      <c r="X55" s="84"/>
    </row>
    <row r="56" spans="1:24" ht="6.75" customHeight="1">
      <c r="A56" s="112" t="s">
        <v>110</v>
      </c>
      <c r="B56" s="117">
        <f>([42]B!B49)</f>
        <v>0</v>
      </c>
      <c r="C56" s="117">
        <f>([42]B!C49)</f>
        <v>0</v>
      </c>
      <c r="D56" s="117">
        <f>([42]B!D49)</f>
        <v>0</v>
      </c>
      <c r="E56" s="117">
        <f>([42]B!E49)</f>
        <v>0</v>
      </c>
      <c r="F56" s="117">
        <f>([42]B!F49)</f>
        <v>0</v>
      </c>
      <c r="G56" s="117">
        <f>([42]B!G49)</f>
        <v>0</v>
      </c>
      <c r="H56" s="117">
        <f>([42]B!H49)</f>
        <v>0</v>
      </c>
      <c r="I56" s="117">
        <f>([42]B!I49)</f>
        <v>0</v>
      </c>
      <c r="J56" s="117">
        <f>([42]B!J49)</f>
        <v>0</v>
      </c>
      <c r="K56" s="117">
        <f>([42]B!K49)</f>
        <v>0</v>
      </c>
      <c r="L56" s="117">
        <f>([42]B!L49)</f>
        <v>0</v>
      </c>
      <c r="M56" s="84"/>
      <c r="N56" s="83"/>
      <c r="O56" s="83"/>
      <c r="P56" s="83"/>
      <c r="Q56" s="84"/>
      <c r="R56" s="83"/>
      <c r="S56" s="83"/>
      <c r="T56" s="83"/>
      <c r="U56" s="83"/>
      <c r="V56" s="83"/>
      <c r="W56" s="83"/>
      <c r="X56" s="84"/>
    </row>
    <row r="57" spans="1:24" ht="6.75" customHeight="1">
      <c r="A57" s="112" t="s">
        <v>111</v>
      </c>
      <c r="B57" s="117">
        <f>([43]B!B49)</f>
        <v>0</v>
      </c>
      <c r="C57" s="117">
        <f>([43]B!C49)</f>
        <v>0</v>
      </c>
      <c r="D57" s="117">
        <f>([43]B!D49)</f>
        <v>0</v>
      </c>
      <c r="E57" s="117">
        <f>([43]B!E49)</f>
        <v>0</v>
      </c>
      <c r="F57" s="117">
        <f>([43]B!F49)</f>
        <v>0</v>
      </c>
      <c r="G57" s="117">
        <f>([43]B!G49)</f>
        <v>0</v>
      </c>
      <c r="H57" s="117">
        <f>([43]B!H49)</f>
        <v>0</v>
      </c>
      <c r="I57" s="117">
        <f>([43]B!I49)</f>
        <v>0</v>
      </c>
      <c r="J57" s="117">
        <f>([43]B!J49)</f>
        <v>0</v>
      </c>
      <c r="K57" s="117">
        <f>([43]B!K49)</f>
        <v>0</v>
      </c>
      <c r="L57" s="117">
        <f>([43]B!L49)</f>
        <v>0</v>
      </c>
      <c r="M57" s="84"/>
      <c r="N57" s="83"/>
      <c r="O57" s="83"/>
      <c r="P57" s="83"/>
      <c r="Q57" s="84"/>
      <c r="R57" s="83"/>
      <c r="S57" s="83"/>
      <c r="T57" s="83"/>
      <c r="U57" s="83"/>
      <c r="V57" s="83"/>
      <c r="W57" s="83"/>
      <c r="X57" s="84"/>
    </row>
    <row r="58" spans="1:24" ht="6.75" customHeight="1">
      <c r="A58" s="112" t="s">
        <v>112</v>
      </c>
      <c r="B58" s="107">
        <f>([44]B!B49)</f>
        <v>0</v>
      </c>
      <c r="C58" s="107">
        <f>([44]B!C49)</f>
        <v>0</v>
      </c>
      <c r="D58" s="107">
        <f>([44]B!D49)</f>
        <v>0</v>
      </c>
      <c r="E58" s="107">
        <f>([44]B!E49)</f>
        <v>0</v>
      </c>
      <c r="F58" s="107">
        <f>([44]B!F49)</f>
        <v>0</v>
      </c>
      <c r="G58" s="107">
        <f>([44]B!G49)</f>
        <v>0</v>
      </c>
      <c r="H58" s="107">
        <f>([44]B!H49)</f>
        <v>0</v>
      </c>
      <c r="I58" s="107">
        <f>([44]B!I49)</f>
        <v>0</v>
      </c>
      <c r="J58" s="107">
        <f>([44]B!J49)</f>
        <v>0</v>
      </c>
      <c r="K58" s="107">
        <f>([44]B!K49)</f>
        <v>0</v>
      </c>
      <c r="L58" s="107">
        <f>([44]B!L49)</f>
        <v>0</v>
      </c>
      <c r="M58" s="84"/>
      <c r="N58" s="83"/>
      <c r="O58" s="83"/>
      <c r="P58" s="83"/>
      <c r="Q58" s="84"/>
      <c r="R58" s="83"/>
      <c r="S58" s="83"/>
      <c r="T58" s="83"/>
      <c r="U58" s="83"/>
      <c r="V58" s="83"/>
      <c r="W58" s="83"/>
      <c r="X58" s="84"/>
    </row>
    <row r="59" spans="1:24" ht="6.75" customHeight="1">
      <c r="A59" s="122" t="s">
        <v>113</v>
      </c>
      <c r="B59" s="113">
        <f>([45]B!B49)</f>
        <v>0</v>
      </c>
      <c r="C59" s="113">
        <v>41260</v>
      </c>
      <c r="D59" s="113">
        <f>([45]B!D49)</f>
        <v>0</v>
      </c>
      <c r="E59" s="113">
        <f>([45]B!E49)</f>
        <v>0</v>
      </c>
      <c r="F59" s="113">
        <f>([45]B!F49)</f>
        <v>0</v>
      </c>
      <c r="G59" s="113">
        <v>41260</v>
      </c>
      <c r="H59" s="113">
        <f>([45]B!H49)</f>
        <v>0</v>
      </c>
      <c r="I59" s="113">
        <v>182</v>
      </c>
      <c r="J59" s="113">
        <f>41260-182</f>
        <v>41078</v>
      </c>
      <c r="K59" s="113">
        <v>41260</v>
      </c>
      <c r="L59" s="113">
        <f>([45]B!L49)</f>
        <v>0</v>
      </c>
      <c r="M59" s="84"/>
      <c r="N59" s="83"/>
      <c r="O59" s="83"/>
      <c r="P59" s="83"/>
      <c r="Q59" s="84"/>
      <c r="R59" s="83"/>
      <c r="S59" s="83"/>
      <c r="T59" s="83"/>
      <c r="U59" s="83"/>
      <c r="V59" s="83"/>
      <c r="W59" s="83"/>
      <c r="X59" s="84"/>
    </row>
    <row r="60" spans="1:24" ht="6.75" customHeight="1">
      <c r="A60" s="112" t="s">
        <v>114</v>
      </c>
      <c r="B60" s="117">
        <f>([46]B!B49)</f>
        <v>0</v>
      </c>
      <c r="C60" s="117">
        <f>([46]B!C49)</f>
        <v>0</v>
      </c>
      <c r="D60" s="117">
        <f>([46]B!D49)</f>
        <v>0</v>
      </c>
      <c r="E60" s="117">
        <f>([46]B!E49)</f>
        <v>0</v>
      </c>
      <c r="F60" s="117">
        <f>([46]B!F49)</f>
        <v>0</v>
      </c>
      <c r="G60" s="117">
        <f>([46]B!G49)</f>
        <v>0</v>
      </c>
      <c r="H60" s="117">
        <f>([46]B!H49)</f>
        <v>0</v>
      </c>
      <c r="I60" s="117">
        <f>([46]B!I49)</f>
        <v>0</v>
      </c>
      <c r="J60" s="117">
        <f>([46]B!J49)</f>
        <v>0</v>
      </c>
      <c r="K60" s="117">
        <f>([46]B!K49)</f>
        <v>0</v>
      </c>
      <c r="L60" s="117">
        <f>([46]B!L49)</f>
        <v>0</v>
      </c>
      <c r="M60" s="84"/>
      <c r="N60" s="83"/>
      <c r="O60" s="83"/>
      <c r="P60" s="83"/>
      <c r="Q60" s="84"/>
      <c r="R60" s="83"/>
      <c r="S60" s="83"/>
      <c r="T60" s="83"/>
      <c r="U60" s="83"/>
      <c r="V60" s="83"/>
      <c r="W60" s="83"/>
      <c r="X60" s="84"/>
    </row>
    <row r="61" spans="1:24" ht="6.75" customHeight="1">
      <c r="A61" s="112" t="s">
        <v>115</v>
      </c>
      <c r="B61" s="117">
        <f>([47]B!B49)</f>
        <v>0</v>
      </c>
      <c r="C61" s="117">
        <f>([47]B!C49)</f>
        <v>0</v>
      </c>
      <c r="D61" s="117">
        <f>([47]B!D49)</f>
        <v>0</v>
      </c>
      <c r="E61" s="117">
        <f>([47]B!E49)</f>
        <v>0</v>
      </c>
      <c r="F61" s="117">
        <f>([47]B!F49)</f>
        <v>0</v>
      </c>
      <c r="G61" s="117">
        <f>([47]B!G49)</f>
        <v>0</v>
      </c>
      <c r="H61" s="117">
        <f>([47]B!H49)</f>
        <v>0</v>
      </c>
      <c r="I61" s="117">
        <f>([47]B!I49)</f>
        <v>0</v>
      </c>
      <c r="J61" s="117">
        <f>([47]B!J49)</f>
        <v>0</v>
      </c>
      <c r="K61" s="117">
        <f>([47]B!K49)</f>
        <v>0</v>
      </c>
      <c r="L61" s="117">
        <f>([47]B!L49)</f>
        <v>0</v>
      </c>
      <c r="M61" s="84"/>
      <c r="N61" s="83"/>
      <c r="O61" s="83"/>
      <c r="P61" s="83"/>
      <c r="Q61" s="84"/>
      <c r="R61" s="83"/>
      <c r="S61" s="83"/>
      <c r="T61" s="83"/>
      <c r="U61" s="83"/>
      <c r="V61" s="83"/>
      <c r="W61" s="83"/>
      <c r="X61" s="84"/>
    </row>
    <row r="62" spans="1:24" ht="6.75" customHeight="1">
      <c r="A62" s="112" t="s">
        <v>34</v>
      </c>
      <c r="B62" s="107">
        <f>([48]B!B49)</f>
        <v>0</v>
      </c>
      <c r="C62" s="107">
        <f>([48]B!C49)</f>
        <v>0</v>
      </c>
      <c r="D62" s="107">
        <f>([48]B!D49)</f>
        <v>0</v>
      </c>
      <c r="E62" s="107">
        <f>([48]B!E49)</f>
        <v>0</v>
      </c>
      <c r="F62" s="107">
        <f>([48]B!F49)</f>
        <v>0</v>
      </c>
      <c r="G62" s="107">
        <f>([48]B!G49)</f>
        <v>0</v>
      </c>
      <c r="H62" s="107">
        <f>([48]B!H49)</f>
        <v>0</v>
      </c>
      <c r="I62" s="107">
        <f>([48]B!I49)</f>
        <v>0</v>
      </c>
      <c r="J62" s="107">
        <f>([48]B!J49)</f>
        <v>0</v>
      </c>
      <c r="K62" s="107">
        <f>([48]B!K49)</f>
        <v>0</v>
      </c>
      <c r="L62" s="107">
        <f>([48]B!L49)</f>
        <v>0</v>
      </c>
      <c r="M62" s="84"/>
      <c r="N62" s="83"/>
      <c r="O62" s="83"/>
      <c r="P62" s="83"/>
      <c r="Q62" s="84"/>
      <c r="R62" s="83"/>
      <c r="S62" s="83"/>
      <c r="T62" s="83"/>
      <c r="U62" s="83"/>
      <c r="V62" s="83"/>
      <c r="W62" s="83"/>
      <c r="X62" s="84"/>
    </row>
    <row r="63" spans="1:24" ht="6.75" customHeight="1">
      <c r="A63" s="122" t="s">
        <v>116</v>
      </c>
      <c r="B63" s="117">
        <f>([49]B!B49)</f>
        <v>0</v>
      </c>
      <c r="C63" s="117">
        <f>([49]B!C49)</f>
        <v>0</v>
      </c>
      <c r="D63" s="117">
        <f>([49]B!D49)</f>
        <v>0</v>
      </c>
      <c r="E63" s="117">
        <f>([49]B!E49)</f>
        <v>0</v>
      </c>
      <c r="F63" s="117">
        <f>([49]B!F49)</f>
        <v>0</v>
      </c>
      <c r="G63" s="117">
        <f>([49]B!G49)</f>
        <v>0</v>
      </c>
      <c r="H63" s="117">
        <f>([49]B!H49)</f>
        <v>0</v>
      </c>
      <c r="I63" s="117">
        <f>([49]B!I49)</f>
        <v>0</v>
      </c>
      <c r="J63" s="117">
        <f>([49]B!J49)</f>
        <v>0</v>
      </c>
      <c r="K63" s="117">
        <f>([49]B!K49)</f>
        <v>0</v>
      </c>
      <c r="L63" s="117">
        <f>([49]B!L49)</f>
        <v>0</v>
      </c>
      <c r="M63" s="84"/>
      <c r="N63" s="83"/>
      <c r="O63" s="83"/>
      <c r="P63" s="83"/>
      <c r="Q63" s="84"/>
      <c r="R63" s="83"/>
      <c r="S63" s="83"/>
      <c r="T63" s="83"/>
      <c r="U63" s="83"/>
      <c r="V63" s="83"/>
      <c r="W63" s="83"/>
      <c r="X63" s="84"/>
    </row>
    <row r="64" spans="1:24" ht="6.75" customHeight="1">
      <c r="A64" s="112" t="s">
        <v>117</v>
      </c>
      <c r="B64" s="117">
        <f>([50]B!B49)</f>
        <v>0</v>
      </c>
      <c r="C64" s="117">
        <f>([50]B!C49)</f>
        <v>0</v>
      </c>
      <c r="D64" s="117">
        <f>([50]B!D49)</f>
        <v>0</v>
      </c>
      <c r="E64" s="117">
        <f>([50]B!E49)</f>
        <v>0</v>
      </c>
      <c r="F64" s="117">
        <f>([50]B!F49)</f>
        <v>0</v>
      </c>
      <c r="G64" s="117">
        <f>([50]B!G49)</f>
        <v>0</v>
      </c>
      <c r="H64" s="117">
        <f>([50]B!H49)</f>
        <v>0</v>
      </c>
      <c r="I64" s="117">
        <f>([50]B!I49)</f>
        <v>0</v>
      </c>
      <c r="J64" s="117">
        <f>([50]B!J49)</f>
        <v>0</v>
      </c>
      <c r="K64" s="117">
        <f>([50]B!K49)</f>
        <v>0</v>
      </c>
      <c r="L64" s="117">
        <f>([50]B!L49)</f>
        <v>0</v>
      </c>
      <c r="M64" s="84"/>
      <c r="N64" s="83"/>
      <c r="O64" s="83"/>
      <c r="P64" s="83"/>
      <c r="Q64" s="84"/>
      <c r="R64" s="83"/>
      <c r="S64" s="83"/>
      <c r="T64" s="83"/>
      <c r="U64" s="83"/>
      <c r="V64" s="83"/>
      <c r="W64" s="83"/>
      <c r="X64" s="84"/>
    </row>
    <row r="65" spans="1:24" ht="6.75" customHeight="1">
      <c r="A65" s="112" t="s">
        <v>118</v>
      </c>
      <c r="B65" s="117">
        <f>([51]B!B49)</f>
        <v>0</v>
      </c>
      <c r="C65" s="117">
        <f>([51]B!C49)</f>
        <v>0</v>
      </c>
      <c r="D65" s="117">
        <f>([51]B!D49)</f>
        <v>0</v>
      </c>
      <c r="E65" s="117">
        <f>([51]B!E49)</f>
        <v>0</v>
      </c>
      <c r="F65" s="117">
        <f>([51]B!F49)</f>
        <v>0</v>
      </c>
      <c r="G65" s="117">
        <f>([51]B!G49)</f>
        <v>0</v>
      </c>
      <c r="H65" s="117">
        <f>([51]B!H49)</f>
        <v>0</v>
      </c>
      <c r="I65" s="117">
        <f>([51]B!I49)</f>
        <v>0</v>
      </c>
      <c r="J65" s="117">
        <f>([51]B!J49)</f>
        <v>0</v>
      </c>
      <c r="K65" s="117">
        <f>([51]B!K49)</f>
        <v>0</v>
      </c>
      <c r="L65" s="117">
        <f>([51]B!L49)</f>
        <v>0</v>
      </c>
      <c r="M65" s="84"/>
      <c r="N65" s="83"/>
      <c r="O65" s="83"/>
      <c r="P65" s="83"/>
      <c r="Q65" s="84"/>
      <c r="R65" s="83"/>
      <c r="S65" s="83"/>
      <c r="T65" s="83"/>
      <c r="U65" s="83"/>
      <c r="V65" s="83"/>
      <c r="W65" s="83"/>
      <c r="X65" s="84"/>
    </row>
    <row r="66" spans="1:24" ht="1.9" customHeight="1" thickBot="1">
      <c r="A66" s="158"/>
      <c r="B66" s="125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84"/>
      <c r="N66" s="83"/>
      <c r="O66" s="83"/>
      <c r="P66" s="83"/>
      <c r="Q66" s="84"/>
      <c r="R66" s="83"/>
      <c r="S66" s="83"/>
      <c r="T66" s="83"/>
      <c r="U66" s="83"/>
      <c r="V66" s="83"/>
      <c r="W66" s="83"/>
      <c r="X66" s="84"/>
    </row>
    <row r="67" spans="1:24" ht="7.4" customHeight="1" thickTop="1">
      <c r="A67" s="160" t="s">
        <v>35</v>
      </c>
      <c r="B67" s="161">
        <f t="shared" ref="B67:L67" si="0">SUM(B$15:B$65)</f>
        <v>0</v>
      </c>
      <c r="C67" s="161">
        <f t="shared" si="0"/>
        <v>155504</v>
      </c>
      <c r="D67" s="161">
        <f t="shared" si="0"/>
        <v>0</v>
      </c>
      <c r="E67" s="161">
        <f t="shared" si="0"/>
        <v>15590</v>
      </c>
      <c r="F67" s="161">
        <f t="shared" si="0"/>
        <v>1631</v>
      </c>
      <c r="G67" s="161">
        <f t="shared" si="0"/>
        <v>172725</v>
      </c>
      <c r="H67" s="161">
        <f t="shared" si="0"/>
        <v>0</v>
      </c>
      <c r="I67" s="161">
        <f t="shared" si="0"/>
        <v>1674</v>
      </c>
      <c r="J67" s="162">
        <f t="shared" si="0"/>
        <v>171051</v>
      </c>
      <c r="K67" s="161">
        <f t="shared" si="0"/>
        <v>172725</v>
      </c>
      <c r="L67" s="161">
        <f t="shared" si="0"/>
        <v>0</v>
      </c>
      <c r="M67" s="84"/>
      <c r="N67" s="83"/>
      <c r="O67" s="83"/>
      <c r="P67" s="83"/>
      <c r="Q67" s="84"/>
      <c r="R67" s="83"/>
      <c r="S67" s="83"/>
      <c r="T67" s="83"/>
      <c r="U67" s="83"/>
      <c r="V67" s="83"/>
      <c r="W67" s="83"/>
      <c r="X67" s="84"/>
    </row>
    <row r="68" spans="1:24" ht="1.9" customHeight="1">
      <c r="A68" s="163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5"/>
      <c r="M68" s="84"/>
      <c r="N68" s="83"/>
      <c r="O68" s="83"/>
      <c r="P68" s="83"/>
      <c r="Q68" s="84"/>
      <c r="R68" s="83"/>
      <c r="S68" s="83"/>
      <c r="T68" s="83"/>
      <c r="U68" s="83"/>
      <c r="V68" s="83"/>
      <c r="W68" s="83"/>
      <c r="X68" s="84"/>
    </row>
    <row r="69" spans="1:24" ht="7.15" customHeight="1">
      <c r="A69" s="164" t="s">
        <v>136</v>
      </c>
      <c r="B69" s="164"/>
      <c r="C69" s="164"/>
      <c r="D69" s="164"/>
      <c r="E69" s="164"/>
      <c r="F69" s="164"/>
      <c r="G69" s="164"/>
      <c r="I69" s="164"/>
      <c r="J69" s="164"/>
      <c r="K69" s="164"/>
      <c r="L69" s="165"/>
      <c r="M69" s="84"/>
      <c r="N69" s="83"/>
      <c r="O69" s="83"/>
      <c r="P69" s="83"/>
      <c r="Q69" s="84"/>
      <c r="R69" s="83"/>
      <c r="S69" s="83"/>
      <c r="T69" s="83"/>
      <c r="U69" s="83"/>
      <c r="V69" s="83"/>
      <c r="W69" s="83"/>
      <c r="X69" s="84"/>
    </row>
    <row r="70" spans="1:24" ht="7.15" customHeight="1">
      <c r="A70" s="164" t="s">
        <v>137</v>
      </c>
      <c r="B70" s="164"/>
      <c r="C70" s="164"/>
      <c r="D70" s="164"/>
      <c r="E70" s="164"/>
      <c r="F70" s="164"/>
      <c r="G70" s="164"/>
      <c r="I70" s="164"/>
      <c r="J70" s="164"/>
      <c r="K70" s="164"/>
      <c r="L70" s="165"/>
      <c r="M70" s="84"/>
      <c r="N70" s="83"/>
      <c r="O70" s="83"/>
      <c r="P70" s="83"/>
      <c r="Q70" s="84"/>
      <c r="R70" s="83"/>
      <c r="S70" s="83"/>
      <c r="T70" s="83"/>
      <c r="U70" s="83"/>
      <c r="V70" s="83"/>
      <c r="W70" s="83"/>
      <c r="X70" s="84"/>
    </row>
    <row r="71" spans="1:24" ht="7.15" customHeight="1">
      <c r="A71" s="164" t="s">
        <v>138</v>
      </c>
      <c r="B71" s="164"/>
      <c r="C71" s="164"/>
      <c r="D71" s="164"/>
      <c r="E71" s="164"/>
      <c r="F71" s="164"/>
      <c r="G71" s="164"/>
      <c r="I71" s="164"/>
      <c r="J71" s="164"/>
      <c r="K71" s="164"/>
      <c r="L71" s="165"/>
      <c r="M71" s="84"/>
      <c r="N71" s="83"/>
      <c r="O71" s="83"/>
      <c r="P71" s="83"/>
      <c r="Q71" s="84"/>
      <c r="R71" s="83"/>
      <c r="S71" s="83"/>
      <c r="T71" s="83"/>
      <c r="U71" s="83"/>
      <c r="V71" s="83"/>
      <c r="W71" s="83"/>
      <c r="X71" s="84"/>
    </row>
    <row r="72" spans="1:24" ht="1.9" customHeight="1">
      <c r="A72" s="1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8"/>
      <c r="M72" s="84"/>
      <c r="N72" s="83"/>
      <c r="O72" s="83"/>
      <c r="P72" s="83"/>
      <c r="Q72" s="84"/>
      <c r="R72" s="83"/>
      <c r="S72" s="83"/>
      <c r="T72" s="83"/>
      <c r="U72" s="83"/>
      <c r="V72" s="83"/>
      <c r="W72" s="83"/>
      <c r="X72" s="84"/>
    </row>
    <row r="73" spans="1:24">
      <c r="A73" s="83"/>
      <c r="B73" s="83">
        <f>A!B65-B67</f>
        <v>0</v>
      </c>
      <c r="C73" s="83">
        <f>A!C65-C67</f>
        <v>0</v>
      </c>
      <c r="D73" s="83">
        <f>A!D65-D67</f>
        <v>0</v>
      </c>
      <c r="E73" s="83">
        <f>A!E65-E67</f>
        <v>0</v>
      </c>
      <c r="F73" s="83">
        <f>A!F65-F67</f>
        <v>0</v>
      </c>
      <c r="G73" s="83">
        <f>A!G65-G67</f>
        <v>0</v>
      </c>
      <c r="H73" s="83">
        <f>A!H65-H67</f>
        <v>0</v>
      </c>
      <c r="I73" s="83">
        <f>A!I65-I67</f>
        <v>0</v>
      </c>
      <c r="J73" s="83">
        <f>A!J65-J67</f>
        <v>0</v>
      </c>
      <c r="K73" s="83">
        <f>A!K65-K67</f>
        <v>0</v>
      </c>
      <c r="L73" s="83">
        <f>A!L65-L67</f>
        <v>0</v>
      </c>
      <c r="M73" s="84"/>
      <c r="N73" s="83"/>
      <c r="O73" s="83"/>
      <c r="P73" s="83"/>
      <c r="Q73" s="84"/>
      <c r="R73" s="83"/>
      <c r="S73" s="83"/>
      <c r="T73" s="83"/>
      <c r="U73" s="83"/>
      <c r="V73" s="83"/>
      <c r="W73" s="83"/>
      <c r="X73" s="84"/>
    </row>
    <row r="74" spans="1:24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4"/>
      <c r="N74" s="83"/>
      <c r="O74" s="83"/>
      <c r="P74" s="83"/>
      <c r="Q74" s="84"/>
      <c r="R74" s="83"/>
      <c r="S74" s="83"/>
      <c r="T74" s="83"/>
      <c r="U74" s="83"/>
      <c r="V74" s="83"/>
      <c r="W74" s="83"/>
      <c r="X74" s="84"/>
    </row>
    <row r="75" spans="1:24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4"/>
      <c r="N75" s="83"/>
      <c r="O75" s="83"/>
      <c r="P75" s="83"/>
      <c r="Q75" s="84"/>
      <c r="R75" s="83"/>
      <c r="S75" s="83"/>
      <c r="T75" s="83"/>
      <c r="U75" s="83"/>
      <c r="V75" s="83"/>
      <c r="W75" s="83"/>
      <c r="X75" s="84"/>
    </row>
    <row r="76" spans="1:24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4"/>
      <c r="N76" s="83"/>
      <c r="O76" s="83"/>
      <c r="P76" s="83"/>
      <c r="Q76" s="84"/>
      <c r="R76" s="83"/>
      <c r="S76" s="83"/>
      <c r="T76" s="83"/>
      <c r="U76" s="83"/>
      <c r="V76" s="83"/>
      <c r="W76" s="83"/>
      <c r="X76" s="84"/>
    </row>
    <row r="77" spans="1:24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4"/>
      <c r="N77" s="83"/>
      <c r="O77" s="83"/>
      <c r="P77" s="83"/>
      <c r="Q77" s="84"/>
      <c r="R77" s="83"/>
      <c r="S77" s="83"/>
      <c r="T77" s="83"/>
      <c r="U77" s="83"/>
      <c r="V77" s="83"/>
      <c r="W77" s="83"/>
      <c r="X77" s="84"/>
    </row>
    <row r="85" spans="2:6" ht="9.5" thickBot="1"/>
    <row r="86" spans="2:6">
      <c r="B86" s="190" t="s">
        <v>151</v>
      </c>
      <c r="C86" s="191"/>
      <c r="D86" s="191"/>
      <c r="E86" s="191"/>
      <c r="F86" s="192"/>
    </row>
    <row r="87" spans="2:6">
      <c r="B87" s="177" t="s">
        <v>145</v>
      </c>
      <c r="C87" s="178" t="s">
        <v>146</v>
      </c>
      <c r="D87" s="179" t="s">
        <v>147</v>
      </c>
      <c r="E87" s="178" t="s">
        <v>148</v>
      </c>
      <c r="F87" s="180" t="s">
        <v>149</v>
      </c>
    </row>
    <row r="88" spans="2:6" ht="9.5" thickBot="1">
      <c r="B88" s="181" t="s">
        <v>150</v>
      </c>
      <c r="C88" s="182" t="s">
        <v>153</v>
      </c>
      <c r="D88" s="182" t="s">
        <v>154</v>
      </c>
      <c r="E88" s="183" t="s">
        <v>152</v>
      </c>
      <c r="F88" s="184" t="s">
        <v>150</v>
      </c>
    </row>
    <row r="89" spans="2:6">
      <c r="B89" s="187"/>
      <c r="C89" s="189"/>
      <c r="D89" s="189"/>
      <c r="E89" s="187"/>
      <c r="F89" s="187"/>
    </row>
  </sheetData>
  <mergeCells count="1">
    <mergeCell ref="B86:F86"/>
  </mergeCells>
  <phoneticPr fontId="0" type="noConversion"/>
  <pageMargins left="0.75" right="0.75" top="1" bottom="1" header="0.5" footer="0.5"/>
  <pageSetup scale="80" orientation="landscape" verticalDpi="0" r:id="rId1"/>
  <headerFooter alignWithMargins="0"/>
  <rowBreaks count="1" manualBreakCount="1">
    <brk id="72" max="16383" man="1"/>
  </rowBreaks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C2803B-E49B-4235-B538-980C9A718EBC}"/>
</file>

<file path=customXml/itemProps2.xml><?xml version="1.0" encoding="utf-8"?>
<ds:datastoreItem xmlns:ds="http://schemas.openxmlformats.org/officeDocument/2006/customXml" ds:itemID="{121854A0-7F22-4DFA-8A72-6603EEF1B383}"/>
</file>

<file path=customXml/itemProps3.xml><?xml version="1.0" encoding="utf-8"?>
<ds:datastoreItem xmlns:ds="http://schemas.openxmlformats.org/officeDocument/2006/customXml" ds:itemID="{5560AF8D-32E4-4900-94B7-5EC1A04E3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A</vt:lpstr>
      <vt:lpstr>B</vt:lpstr>
      <vt:lpstr>C</vt:lpstr>
      <vt:lpstr>\A</vt:lpstr>
      <vt:lpstr>\H</vt:lpstr>
      <vt:lpstr>\P</vt:lpstr>
      <vt:lpstr>EVENPRINT</vt:lpstr>
      <vt:lpstr>EXISTS</vt:lpstr>
      <vt:lpstr>MARY</vt:lpstr>
      <vt:lpstr>ODD</vt:lpstr>
      <vt:lpstr>ODDPRINT</vt:lpstr>
      <vt:lpstr>PAGENUMBER</vt:lpstr>
      <vt:lpstr>A!Print_Area</vt:lpstr>
      <vt:lpstr>B!Print_Area</vt:lpstr>
      <vt:lpstr>'C'!Print_Area</vt:lpstr>
      <vt:lpstr>SB2L3L_Validation_Index</vt:lpstr>
      <vt:lpstr>SB2L3L_Validation_Section</vt:lpstr>
      <vt:lpstr>SB2L3LL1_Validation_Index</vt:lpstr>
      <vt:lpstr>SB2L3LL1_Validation_Section</vt:lpstr>
      <vt:lpstr>TARG1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2001-12-26T15:27:27Z</cp:lastPrinted>
  <dcterms:created xsi:type="dcterms:W3CDTF">2000-08-30T18:50:15Z</dcterms:created>
  <dcterms:modified xsi:type="dcterms:W3CDTF">2020-04-10T21:51:48Z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