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hare\HPM10\HTF\2022\Published Tables\"/>
    </mc:Choice>
  </mc:AlternateContent>
  <xr:revisionPtr revIDLastSave="0" documentId="8_{45531985-A28F-41AF-93FB-6535DB11C1E9}" xr6:coauthVersionLast="47" xr6:coauthVersionMax="47" xr10:uidLastSave="{00000000-0000-0000-0000-000000000000}"/>
  <bookViews>
    <workbookView xWindow="-28920" yWindow="-120" windowWidth="29040" windowHeight="15840" xr2:uid="{F33603EB-330B-4AC7-AD77-1983C29CF30A}"/>
  </bookViews>
  <sheets>
    <sheet name="Statement" sheetId="1" r:id="rId1"/>
  </sheets>
  <externalReferences>
    <externalReference r:id="rId2"/>
  </externalReferences>
  <definedNames>
    <definedName name="_xlnm.Print_Area" localSheetId="0">Statement!$A$1:$J$86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5" i="1" l="1"/>
  <c r="H80" i="1"/>
  <c r="H81" i="1" s="1"/>
  <c r="H82" i="1" s="1"/>
  <c r="F79" i="1"/>
  <c r="J78" i="1"/>
  <c r="J77" i="1"/>
  <c r="J76" i="1"/>
  <c r="J75" i="1"/>
  <c r="J74" i="1"/>
  <c r="F73" i="1"/>
  <c r="J73" i="1" s="1"/>
  <c r="J72" i="1"/>
  <c r="J71" i="1"/>
  <c r="J70" i="1"/>
  <c r="J68" i="1"/>
  <c r="J66" i="1"/>
  <c r="J63" i="1"/>
  <c r="H61" i="1"/>
  <c r="F60" i="1"/>
  <c r="J60" i="1" s="1"/>
  <c r="J59" i="1"/>
  <c r="J58" i="1"/>
  <c r="F57" i="1"/>
  <c r="J57" i="1" s="1"/>
  <c r="J54" i="1"/>
  <c r="J53" i="1"/>
  <c r="J52" i="1"/>
  <c r="J50" i="1"/>
  <c r="J49" i="1"/>
  <c r="J47" i="1"/>
  <c r="F46" i="1"/>
  <c r="J46" i="1" s="1"/>
  <c r="F45" i="1"/>
  <c r="J45" i="1" s="1"/>
  <c r="J44" i="1"/>
  <c r="F41" i="1"/>
  <c r="H40" i="1"/>
  <c r="J40" i="1" s="1"/>
  <c r="H39" i="1"/>
  <c r="J39" i="1" s="1"/>
  <c r="H36" i="1"/>
  <c r="F36" i="1"/>
  <c r="J35" i="1"/>
  <c r="J34" i="1"/>
  <c r="J33" i="1"/>
  <c r="J32" i="1"/>
  <c r="J31" i="1"/>
  <c r="H29" i="1"/>
  <c r="F29" i="1"/>
  <c r="J29" i="1" s="1"/>
  <c r="J28" i="1"/>
  <c r="J27" i="1"/>
  <c r="H25" i="1"/>
  <c r="H24" i="1"/>
  <c r="F24" i="1"/>
  <c r="J24" i="1" s="1"/>
  <c r="J23" i="1"/>
  <c r="J22" i="1"/>
  <c r="J21" i="1"/>
  <c r="H19" i="1"/>
  <c r="F19" i="1"/>
  <c r="J19" i="1" s="1"/>
  <c r="J18" i="1"/>
  <c r="J17" i="1"/>
  <c r="J16" i="1"/>
  <c r="J15" i="1"/>
  <c r="J14" i="1"/>
  <c r="H11" i="1"/>
  <c r="F11" i="1"/>
  <c r="J10" i="1"/>
  <c r="J9" i="1"/>
  <c r="J8" i="1"/>
  <c r="H37" i="1" l="1"/>
  <c r="J11" i="1"/>
  <c r="J36" i="1"/>
  <c r="F80" i="1"/>
  <c r="F81" i="1" s="1"/>
  <c r="F25" i="1"/>
  <c r="H41" i="1"/>
  <c r="J41" i="1" s="1"/>
  <c r="F48" i="1"/>
  <c r="J56" i="1"/>
  <c r="J79" i="1"/>
  <c r="J80" i="1" l="1"/>
  <c r="J25" i="1"/>
  <c r="F37" i="1"/>
  <c r="F82" i="1"/>
  <c r="J81" i="1"/>
  <c r="J82" i="1" s="1"/>
  <c r="J48" i="1"/>
  <c r="F61" i="1"/>
  <c r="J61" i="1" s="1"/>
  <c r="J37" i="1" l="1"/>
</calcChain>
</file>

<file path=xl/sharedStrings.xml><?xml version="1.0" encoding="utf-8"?>
<sst xmlns="http://schemas.openxmlformats.org/spreadsheetml/2006/main" count="201" uniqueCount="106">
  <si>
    <t xml:space="preserve">STATUS OF THE FEDERAL HIGHWAY TRUST FUND 1/ </t>
  </si>
  <si>
    <t>OCTOBER 1, 2021 - SEPTEMBER 30, 2022</t>
  </si>
  <si>
    <t xml:space="preserve">HPLS-10 </t>
  </si>
  <si>
    <t>ITEM</t>
  </si>
  <si>
    <t>HIGHWAY</t>
  </si>
  <si>
    <t>MASS TRANSIT</t>
  </si>
  <si>
    <t>TOTAL</t>
  </si>
  <si>
    <t>ACCOUNT</t>
  </si>
  <si>
    <t>ACCOUNT  2/</t>
  </si>
  <si>
    <t xml:space="preserve"> </t>
  </si>
  <si>
    <t xml:space="preserve">I. </t>
  </si>
  <si>
    <t xml:space="preserve">Opening balance:  </t>
  </si>
  <si>
    <t xml:space="preserve">A. </t>
  </si>
  <si>
    <t>Investments - U.S. Treasury special certificates of indebtedness</t>
  </si>
  <si>
    <t>P</t>
  </si>
  <si>
    <t xml:space="preserve">B. </t>
  </si>
  <si>
    <t>Uninvested - held by Bureau of the Fiscal Service</t>
  </si>
  <si>
    <t xml:space="preserve">C. </t>
  </si>
  <si>
    <t>Uninvested - held by program agencies</t>
  </si>
  <si>
    <t xml:space="preserve">D. </t>
  </si>
  <si>
    <t>Total balance</t>
  </si>
  <si>
    <t xml:space="preserve">II. </t>
  </si>
  <si>
    <t>Receipts:</t>
  </si>
  <si>
    <t>Gross excise taxes (transferred General Fund receipts)</t>
  </si>
  <si>
    <t xml:space="preserve">1. </t>
  </si>
  <si>
    <t xml:space="preserve">Gasoline </t>
  </si>
  <si>
    <t xml:space="preserve">2. </t>
  </si>
  <si>
    <t>Diesel and special motor fuels</t>
  </si>
  <si>
    <t xml:space="preserve">3. </t>
  </si>
  <si>
    <t>Tires</t>
  </si>
  <si>
    <t xml:space="preserve">4. </t>
  </si>
  <si>
    <t>Trucks and trailers</t>
  </si>
  <si>
    <t xml:space="preserve">5. </t>
  </si>
  <si>
    <t>Federal use tax</t>
  </si>
  <si>
    <t xml:space="preserve">6. </t>
  </si>
  <si>
    <t>Total excise taxes</t>
  </si>
  <si>
    <t>Transfers to other funds</t>
  </si>
  <si>
    <t>To Land and Water Conservation Fund</t>
  </si>
  <si>
    <t>To Sport Fish Restoration and Boating Trust Fund</t>
  </si>
  <si>
    <t>To Airport and Airway Trust Fund &amp; General Fund (aviation kerosene)</t>
  </si>
  <si>
    <t>Total</t>
  </si>
  <si>
    <t>Net excise taxes</t>
  </si>
  <si>
    <t>Interest income</t>
  </si>
  <si>
    <t>Interest on investments (cash basis) 3/</t>
  </si>
  <si>
    <t>Interest under Cash Management Improvement Act (net)</t>
  </si>
  <si>
    <t xml:space="preserve">E. </t>
  </si>
  <si>
    <t>Other income</t>
  </si>
  <si>
    <t>Motor carrier safety fines and penalties</t>
  </si>
  <si>
    <t>Civil tax penalties related to highway excise taxes</t>
  </si>
  <si>
    <t>Traffic safety fines and penalties</t>
  </si>
  <si>
    <t>Transfer from General Fund per P.L. 114-94</t>
  </si>
  <si>
    <t>4.</t>
  </si>
  <si>
    <t>5.</t>
  </si>
  <si>
    <t xml:space="preserve">F. </t>
  </si>
  <si>
    <t>Total receipts</t>
  </si>
  <si>
    <t xml:space="preserve">III. </t>
  </si>
  <si>
    <t>Transfers between Highway Trust Fund accounts</t>
  </si>
  <si>
    <t>From Highway Account to Mass Transit Account</t>
  </si>
  <si>
    <t>From Mass Transit Account to Highway Account</t>
  </si>
  <si>
    <t xml:space="preserve">IV. </t>
  </si>
  <si>
    <t xml:space="preserve">Expenditures: </t>
  </si>
  <si>
    <t>A.</t>
  </si>
  <si>
    <t>Federal Highway Administration</t>
  </si>
  <si>
    <t>Federal aid to highways</t>
  </si>
  <si>
    <t>Right-of-way revolving fund</t>
  </si>
  <si>
    <t>Appalachian Development Highway System</t>
  </si>
  <si>
    <t>Miscellaneous Highway Trust Funds</t>
  </si>
  <si>
    <t>Federal Motor Carrier Safety Administration</t>
  </si>
  <si>
    <t>Federal Transit Administration</t>
  </si>
  <si>
    <t>National Highway Traffic Safety Administration</t>
  </si>
  <si>
    <t>Highway related safety grants</t>
  </si>
  <si>
    <t>Operations and research</t>
  </si>
  <si>
    <t>Highway traffic safety grants</t>
  </si>
  <si>
    <t>NHTSA child</t>
  </si>
  <si>
    <t>National driver register</t>
  </si>
  <si>
    <t>Federal Railroad Administration</t>
  </si>
  <si>
    <t>Office of the Secretary of Tranportation</t>
  </si>
  <si>
    <t xml:space="preserve">G. </t>
  </si>
  <si>
    <t>Other agencies</t>
  </si>
  <si>
    <t xml:space="preserve">H. </t>
  </si>
  <si>
    <t>Total expenditures</t>
  </si>
  <si>
    <t xml:space="preserve">V. </t>
  </si>
  <si>
    <t>Receipt Accounts:</t>
  </si>
  <si>
    <t xml:space="preserve">VI. </t>
  </si>
  <si>
    <t xml:space="preserve">Closing Balances in Trust Fund: </t>
  </si>
  <si>
    <t>Investments</t>
  </si>
  <si>
    <t>U. S. Treasury securities</t>
  </si>
  <si>
    <t>Undisbursed balances</t>
  </si>
  <si>
    <t xml:space="preserve">a. </t>
  </si>
  <si>
    <t xml:space="preserve">b. </t>
  </si>
  <si>
    <t xml:space="preserve">c. </t>
  </si>
  <si>
    <t>Miscellaneous highway trust funds</t>
  </si>
  <si>
    <t xml:space="preserve">d. </t>
  </si>
  <si>
    <t xml:space="preserve">e. </t>
  </si>
  <si>
    <t xml:space="preserve">f. </t>
  </si>
  <si>
    <t xml:space="preserve">g. </t>
  </si>
  <si>
    <t xml:space="preserve">h. </t>
  </si>
  <si>
    <t xml:space="preserve">i. </t>
  </si>
  <si>
    <t>Office of the Secretary of Transportation</t>
  </si>
  <si>
    <t xml:space="preserve">j. </t>
  </si>
  <si>
    <t xml:space="preserve">k. </t>
  </si>
  <si>
    <t>Total uninvested balance</t>
  </si>
  <si>
    <t xml:space="preserve">Total balance </t>
  </si>
  <si>
    <t xml:space="preserve">      1/  The Fund was created June 29, 1956, by the enactment of the Highway Revenue Act of 1956. </t>
  </si>
  <si>
    <t xml:space="preserve">      2/  The Mass Transit Account was established April 1, 1983, by the Surface Transportation Assistance Act of 1982.</t>
  </si>
  <si>
    <t xml:space="preserve">      3/  Effective March, 18, 2010, the Highway Trust Fund earns interest on its invested balances.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</si>
</sst>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3" formatCode="_(* #,##0.00_);_(* \(#,##0.00\);_(* &quot;-&quot;??_);_(@_)"/>
    <numFmt numFmtId="164" formatCode="_(* #,##0_);_(* \(#,##0\);_(* &quot;-&quot;??_);_(@_)"/>
  </numFmts>
  <fonts count="7">
    <font>
      <sz val="7"/>
      <name val="P-AVGARD"/>
    </font>
    <font>
      <b/>
      <sz val="12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7"/>
      <color indexed="10"/>
      <name val="Arial"/>
      <family val="2"/>
    </font>
    <font>
      <sz val="7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9" fontId="2" fillId="0" borderId="0" xfId="0" applyNumberFormat="1" applyFont="1"/>
    <xf numFmtId="0" fontId="5" fillId="0" borderId="0" xfId="0" applyFont="1"/>
    <xf numFmtId="14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Continuous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Continuous"/>
    </xf>
    <xf numFmtId="0" fontId="2" fillId="0" borderId="7" xfId="0" applyFont="1" applyBorder="1" applyAlignment="1">
      <alignment horizontal="centerContinuous"/>
    </xf>
    <xf numFmtId="0" fontId="2" fillId="0" borderId="7" xfId="0" applyFont="1" applyBorder="1"/>
    <xf numFmtId="0" fontId="2" fillId="0" borderId="1" xfId="0" applyFont="1" applyBorder="1" applyAlignment="1">
      <alignment horizontal="right"/>
    </xf>
    <xf numFmtId="0" fontId="2" fillId="0" borderId="2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right"/>
    </xf>
    <xf numFmtId="0" fontId="2" fillId="0" borderId="0" xfId="0" applyFont="1" applyAlignment="1">
      <alignment horizontal="right"/>
    </xf>
    <xf numFmtId="39" fontId="2" fillId="0" borderId="6" xfId="0" applyNumberFormat="1" applyFont="1" applyBorder="1"/>
    <xf numFmtId="39" fontId="5" fillId="0" borderId="8" xfId="0" applyNumberFormat="1" applyFont="1" applyBorder="1" applyAlignment="1">
      <alignment horizontal="center"/>
    </xf>
    <xf numFmtId="39" fontId="2" fillId="0" borderId="8" xfId="0" applyNumberFormat="1" applyFont="1" applyBorder="1" applyAlignment="1">
      <alignment horizontal="right"/>
    </xf>
    <xf numFmtId="0" fontId="5" fillId="0" borderId="8" xfId="0" applyFont="1" applyBorder="1" applyAlignment="1">
      <alignment horizontal="center"/>
    </xf>
    <xf numFmtId="0" fontId="2" fillId="0" borderId="6" xfId="0" applyFont="1" applyBorder="1"/>
    <xf numFmtId="39" fontId="2" fillId="0" borderId="8" xfId="0" applyNumberFormat="1" applyFont="1" applyBorder="1"/>
    <xf numFmtId="0" fontId="2" fillId="0" borderId="4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39" fontId="2" fillId="0" borderId="7" xfId="0" applyNumberFormat="1" applyFont="1" applyBorder="1"/>
    <xf numFmtId="7" fontId="2" fillId="0" borderId="0" xfId="0" applyNumberFormat="1" applyFont="1"/>
    <xf numFmtId="39" fontId="2" fillId="0" borderId="3" xfId="0" applyNumberFormat="1" applyFont="1" applyBorder="1"/>
    <xf numFmtId="39" fontId="5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right"/>
    </xf>
    <xf numFmtId="43" fontId="2" fillId="0" borderId="0" xfId="1" applyFont="1" applyFill="1"/>
    <xf numFmtId="43" fontId="2" fillId="0" borderId="0" xfId="1" applyFont="1"/>
    <xf numFmtId="49" fontId="2" fillId="0" borderId="0" xfId="0" applyNumberFormat="1" applyFont="1" applyAlignment="1">
      <alignment horizontal="right" vertical="top"/>
    </xf>
    <xf numFmtId="49" fontId="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right"/>
    </xf>
    <xf numFmtId="39" fontId="5" fillId="0" borderId="7" xfId="0" applyNumberFormat="1" applyFont="1" applyBorder="1" applyAlignment="1">
      <alignment horizontal="center"/>
    </xf>
    <xf numFmtId="39" fontId="5" fillId="0" borderId="6" xfId="0" applyNumberFormat="1" applyFont="1" applyBorder="1" applyAlignment="1">
      <alignment horizontal="center"/>
    </xf>
    <xf numFmtId="39" fontId="2" fillId="0" borderId="1" xfId="0" applyNumberFormat="1" applyFont="1" applyBorder="1"/>
    <xf numFmtId="39" fontId="5" fillId="0" borderId="1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9" fontId="2" fillId="0" borderId="4" xfId="0" applyNumberFormat="1" applyFont="1" applyBorder="1"/>
    <xf numFmtId="39" fontId="5" fillId="0" borderId="4" xfId="0" applyNumberFormat="1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0" xfId="0" applyFont="1" applyAlignment="1">
      <alignment horizontal="centerContinuous"/>
    </xf>
    <xf numFmtId="0" fontId="2" fillId="0" borderId="12" xfId="0" applyFont="1" applyBorder="1" applyAlignment="1">
      <alignment horizontal="centerContinuous"/>
    </xf>
    <xf numFmtId="0" fontId="2" fillId="0" borderId="11" xfId="0" applyFont="1" applyBorder="1" applyAlignment="1">
      <alignment horizontal="centerContinuous"/>
    </xf>
    <xf numFmtId="0" fontId="2" fillId="0" borderId="11" xfId="0" applyFont="1" applyBorder="1"/>
    <xf numFmtId="0" fontId="2" fillId="0" borderId="10" xfId="0" applyFont="1" applyBorder="1"/>
    <xf numFmtId="0" fontId="2" fillId="0" borderId="13" xfId="0" applyFont="1" applyBorder="1"/>
    <xf numFmtId="0" fontId="2" fillId="0" borderId="14" xfId="0" applyFont="1" applyBorder="1"/>
    <xf numFmtId="0" fontId="6" fillId="0" borderId="0" xfId="0" applyFont="1"/>
    <xf numFmtId="16" fontId="2" fillId="0" borderId="0" xfId="0" applyNumberFormat="1" applyFont="1"/>
    <xf numFmtId="16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0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/HPM10/HTF/2022/Copy%20of%20FE-10%20-%20Sept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ment"/>
      <sheetName val="Allocation Accounts"/>
      <sheetName val="Transfers"/>
      <sheetName val="HA Operation"/>
      <sheetName val="Net Receipts"/>
      <sheetName val="Sheet1"/>
      <sheetName val="Net HTF Receipts"/>
      <sheetName val="For FE-9"/>
    </sheetNames>
    <sheetDataSet>
      <sheetData sheetId="0"/>
      <sheetData sheetId="1">
        <row r="38">
          <cell r="G38">
            <v>0</v>
          </cell>
          <cell r="H38">
            <v>4000</v>
          </cell>
        </row>
        <row r="39">
          <cell r="G39">
            <v>0</v>
          </cell>
        </row>
        <row r="40">
          <cell r="G40">
            <v>0</v>
          </cell>
        </row>
        <row r="97">
          <cell r="G97">
            <v>0</v>
          </cell>
          <cell r="H97">
            <v>0</v>
          </cell>
        </row>
        <row r="102">
          <cell r="G102">
            <v>0</v>
          </cell>
          <cell r="H102">
            <v>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8E3F6-0B4D-427D-8502-E75D071C6578}">
  <sheetPr>
    <pageSetUpPr fitToPage="1"/>
  </sheetPr>
  <dimension ref="A1:Q121"/>
  <sheetViews>
    <sheetView tabSelected="1" zoomScale="125" zoomScaleNormal="125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N54" sqref="N54"/>
    </sheetView>
  </sheetViews>
  <sheetFormatPr defaultColWidth="9.75" defaultRowHeight="9"/>
  <cols>
    <col min="1" max="1" width="3.25" style="1" customWidth="1"/>
    <col min="2" max="2" width="4.25" style="1" customWidth="1"/>
    <col min="3" max="4" width="3.75" style="1" customWidth="1"/>
    <col min="5" max="5" width="57" style="1" customWidth="1"/>
    <col min="6" max="6" width="19" style="1" customWidth="1"/>
    <col min="7" max="7" width="5.25" style="1" hidden="1" customWidth="1"/>
    <col min="8" max="8" width="19" style="1" customWidth="1"/>
    <col min="9" max="9" width="5.25" style="1" hidden="1" customWidth="1"/>
    <col min="10" max="10" width="19" style="1" customWidth="1"/>
    <col min="11" max="11" width="6.25" style="1" hidden="1" customWidth="1"/>
    <col min="12" max="12" width="4.25" style="1" customWidth="1"/>
    <col min="13" max="13" width="3.25" style="1" customWidth="1"/>
    <col min="14" max="16" width="9.75" style="1"/>
    <col min="17" max="17" width="18.375" style="1" bestFit="1" customWidth="1"/>
    <col min="18" max="16384" width="9.75" style="1"/>
  </cols>
  <sheetData>
    <row r="1" spans="1:13" ht="15.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M1" s="2"/>
    </row>
    <row r="2" spans="1:13" ht="13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M2" s="3"/>
    </row>
    <row r="3" spans="1:13">
      <c r="A3" s="66"/>
      <c r="B3" s="66"/>
      <c r="C3" s="66"/>
      <c r="D3" s="66"/>
      <c r="E3" s="66"/>
      <c r="F3" s="66"/>
      <c r="G3" s="66"/>
      <c r="H3" s="66"/>
      <c r="I3" s="66"/>
      <c r="J3" s="66"/>
    </row>
    <row r="4" spans="1:13">
      <c r="A4" s="1" t="s">
        <v>2</v>
      </c>
      <c r="E4" s="5"/>
      <c r="J4" s="6">
        <v>45233</v>
      </c>
    </row>
    <row r="5" spans="1:13">
      <c r="A5" s="7" t="s">
        <v>3</v>
      </c>
      <c r="B5" s="8"/>
      <c r="C5" s="8"/>
      <c r="D5" s="8"/>
      <c r="E5" s="8"/>
      <c r="F5" s="9" t="s">
        <v>4</v>
      </c>
      <c r="G5" s="10"/>
      <c r="H5" s="11" t="s">
        <v>5</v>
      </c>
      <c r="I5" s="7"/>
      <c r="J5" s="10" t="s">
        <v>6</v>
      </c>
      <c r="K5" s="12"/>
    </row>
    <row r="6" spans="1:13">
      <c r="A6" s="13"/>
      <c r="B6" s="14"/>
      <c r="C6" s="14"/>
      <c r="D6" s="14"/>
      <c r="E6" s="14"/>
      <c r="F6" s="15" t="s">
        <v>7</v>
      </c>
      <c r="G6" s="16"/>
      <c r="H6" s="17" t="s">
        <v>8</v>
      </c>
      <c r="I6" s="18"/>
      <c r="J6" s="19" t="s">
        <v>9</v>
      </c>
      <c r="K6" s="20"/>
    </row>
    <row r="7" spans="1:13">
      <c r="A7" s="21" t="s">
        <v>10</v>
      </c>
      <c r="B7" s="22" t="s">
        <v>11</v>
      </c>
      <c r="C7" s="22"/>
      <c r="D7" s="22"/>
      <c r="E7" s="22"/>
      <c r="F7" s="7"/>
      <c r="G7" s="7"/>
      <c r="H7" s="7"/>
      <c r="I7" s="7"/>
      <c r="J7" s="10"/>
      <c r="K7" s="23"/>
    </row>
    <row r="8" spans="1:13">
      <c r="A8" s="24"/>
      <c r="B8" s="25" t="s">
        <v>12</v>
      </c>
      <c r="C8" s="1" t="s">
        <v>13</v>
      </c>
      <c r="F8" s="26">
        <v>7104633469.5200005</v>
      </c>
      <c r="G8" s="27"/>
      <c r="H8" s="26">
        <v>4938719173.9300003</v>
      </c>
      <c r="I8" s="27" t="s">
        <v>14</v>
      </c>
      <c r="J8" s="28">
        <f>+F8+H8</f>
        <v>12043352643.450001</v>
      </c>
      <c r="K8" s="29" t="s">
        <v>14</v>
      </c>
    </row>
    <row r="9" spans="1:13">
      <c r="A9" s="30"/>
      <c r="B9" s="25" t="s">
        <v>15</v>
      </c>
      <c r="C9" s="1" t="s">
        <v>16</v>
      </c>
      <c r="F9" s="26">
        <v>4686111070.9899998</v>
      </c>
      <c r="G9" s="27"/>
      <c r="H9" s="26">
        <v>700732431.5</v>
      </c>
      <c r="I9" s="27" t="s">
        <v>14</v>
      </c>
      <c r="J9" s="31">
        <f>+F9+H9</f>
        <v>5386843502.4899998</v>
      </c>
      <c r="K9" s="29" t="s">
        <v>14</v>
      </c>
      <c r="M9" s="4"/>
    </row>
    <row r="10" spans="1:13">
      <c r="A10" s="30"/>
      <c r="B10" s="25" t="s">
        <v>17</v>
      </c>
      <c r="C10" s="1" t="s">
        <v>18</v>
      </c>
      <c r="F10" s="26">
        <v>2473358790.7800002</v>
      </c>
      <c r="G10" s="26"/>
      <c r="H10" s="26">
        <v>1238938750.8199999</v>
      </c>
      <c r="I10" s="27" t="s">
        <v>14</v>
      </c>
      <c r="J10" s="31">
        <f>+F10+H10</f>
        <v>3712297541.6000004</v>
      </c>
      <c r="K10" s="29" t="s">
        <v>14</v>
      </c>
    </row>
    <row r="11" spans="1:13">
      <c r="A11" s="32"/>
      <c r="B11" s="33" t="s">
        <v>19</v>
      </c>
      <c r="C11" s="14" t="s">
        <v>20</v>
      </c>
      <c r="D11" s="14"/>
      <c r="E11" s="14"/>
      <c r="F11" s="34">
        <f>+F8+F9+F10</f>
        <v>14264103331.290001</v>
      </c>
      <c r="G11" s="27" t="s">
        <v>14</v>
      </c>
      <c r="H11" s="34">
        <f>+H8+H9+H10</f>
        <v>6878390356.25</v>
      </c>
      <c r="I11" s="27" t="s">
        <v>14</v>
      </c>
      <c r="J11" s="34">
        <f>+F11+H11</f>
        <v>21142493687.540001</v>
      </c>
      <c r="K11" s="29" t="s">
        <v>14</v>
      </c>
      <c r="L11" s="35"/>
    </row>
    <row r="12" spans="1:13">
      <c r="A12" s="24" t="s">
        <v>21</v>
      </c>
      <c r="B12" s="1" t="s">
        <v>22</v>
      </c>
      <c r="F12" s="26"/>
      <c r="G12" s="36"/>
      <c r="H12" s="26"/>
      <c r="I12" s="36"/>
      <c r="J12" s="31"/>
      <c r="K12" s="12"/>
    </row>
    <row r="13" spans="1:13">
      <c r="A13" s="30"/>
      <c r="B13" s="25" t="s">
        <v>12</v>
      </c>
      <c r="C13" s="1" t="s">
        <v>23</v>
      </c>
      <c r="F13" s="26"/>
      <c r="G13" s="26"/>
      <c r="H13" s="26"/>
      <c r="I13" s="26"/>
      <c r="J13" s="31"/>
      <c r="K13" s="23"/>
    </row>
    <row r="14" spans="1:13">
      <c r="A14" s="30"/>
      <c r="C14" s="25" t="s">
        <v>24</v>
      </c>
      <c r="D14" s="1" t="s">
        <v>25</v>
      </c>
      <c r="F14" s="31">
        <v>23577587716.349998</v>
      </c>
      <c r="G14" s="27"/>
      <c r="H14" s="31">
        <v>4367355551.0900002</v>
      </c>
      <c r="I14" s="27" t="s">
        <v>14</v>
      </c>
      <c r="J14" s="31">
        <f t="shared" ref="J14:J19" si="0">F14+H14</f>
        <v>27944943267.439999</v>
      </c>
      <c r="K14" s="29" t="s">
        <v>14</v>
      </c>
      <c r="L14" s="4"/>
      <c r="M14" s="4"/>
    </row>
    <row r="15" spans="1:13">
      <c r="A15" s="30"/>
      <c r="C15" s="25" t="s">
        <v>26</v>
      </c>
      <c r="D15" s="1" t="s">
        <v>27</v>
      </c>
      <c r="F15" s="31">
        <v>11520754096.82</v>
      </c>
      <c r="G15" s="27"/>
      <c r="H15" s="31">
        <v>1532412697.5999999</v>
      </c>
      <c r="I15" s="27" t="s">
        <v>14</v>
      </c>
      <c r="J15" s="31">
        <f t="shared" si="0"/>
        <v>13053166794.42</v>
      </c>
      <c r="K15" s="29" t="s">
        <v>14</v>
      </c>
      <c r="L15" s="4"/>
      <c r="M15" s="4"/>
    </row>
    <row r="16" spans="1:13">
      <c r="A16" s="30"/>
      <c r="C16" s="25" t="s">
        <v>28</v>
      </c>
      <c r="D16" s="1" t="s">
        <v>29</v>
      </c>
      <c r="F16" s="31">
        <v>712989420.58000004</v>
      </c>
      <c r="G16" s="27"/>
      <c r="H16" s="31">
        <v>0</v>
      </c>
      <c r="I16" s="37"/>
      <c r="J16" s="31">
        <f t="shared" si="0"/>
        <v>712989420.58000004</v>
      </c>
      <c r="K16" s="29" t="s">
        <v>14</v>
      </c>
      <c r="L16" s="4"/>
      <c r="M16" s="4"/>
    </row>
    <row r="17" spans="1:13">
      <c r="A17" s="30"/>
      <c r="C17" s="25" t="s">
        <v>30</v>
      </c>
      <c r="D17" s="1" t="s">
        <v>31</v>
      </c>
      <c r="F17" s="31">
        <v>4623252202.1700001</v>
      </c>
      <c r="G17" s="27"/>
      <c r="H17" s="31">
        <v>0</v>
      </c>
      <c r="I17" s="37"/>
      <c r="J17" s="31">
        <f t="shared" si="0"/>
        <v>4623252202.1700001</v>
      </c>
      <c r="K17" s="29" t="s">
        <v>14</v>
      </c>
      <c r="L17" s="4"/>
      <c r="M17" s="4"/>
    </row>
    <row r="18" spans="1:13">
      <c r="A18" s="30"/>
      <c r="C18" s="25" t="s">
        <v>32</v>
      </c>
      <c r="D18" s="1" t="s">
        <v>33</v>
      </c>
      <c r="F18" s="31">
        <v>1585394151.0799999</v>
      </c>
      <c r="G18" s="27"/>
      <c r="H18" s="31">
        <v>0</v>
      </c>
      <c r="I18" s="37"/>
      <c r="J18" s="31">
        <f t="shared" si="0"/>
        <v>1585394151.0799999</v>
      </c>
      <c r="K18" s="29" t="s">
        <v>14</v>
      </c>
      <c r="L18" s="4"/>
      <c r="M18" s="4"/>
    </row>
    <row r="19" spans="1:13">
      <c r="A19" s="30"/>
      <c r="C19" s="25" t="s">
        <v>34</v>
      </c>
      <c r="D19" s="1" t="s">
        <v>35</v>
      </c>
      <c r="F19" s="31">
        <f>SUM(F14:F18)</f>
        <v>42019977587</v>
      </c>
      <c r="G19" s="27" t="s">
        <v>14</v>
      </c>
      <c r="H19" s="31">
        <f>SUM(H14:H18)</f>
        <v>5899768248.6900005</v>
      </c>
      <c r="I19" s="27" t="s">
        <v>14</v>
      </c>
      <c r="J19" s="31">
        <f t="shared" si="0"/>
        <v>47919745835.690002</v>
      </c>
      <c r="K19" s="29" t="s">
        <v>14</v>
      </c>
      <c r="L19" s="4"/>
      <c r="M19" s="4"/>
    </row>
    <row r="20" spans="1:13">
      <c r="A20" s="30"/>
      <c r="B20" s="25" t="s">
        <v>15</v>
      </c>
      <c r="C20" s="1" t="s">
        <v>36</v>
      </c>
      <c r="F20" s="26"/>
      <c r="G20" s="27"/>
      <c r="H20" s="26"/>
      <c r="I20" s="27"/>
      <c r="J20" s="31"/>
      <c r="K20" s="29"/>
    </row>
    <row r="21" spans="1:13">
      <c r="A21" s="30"/>
      <c r="C21" s="38" t="s">
        <v>24</v>
      </c>
      <c r="D21" s="1" t="s">
        <v>37</v>
      </c>
      <c r="F21" s="26">
        <v>840000</v>
      </c>
      <c r="G21" s="27"/>
      <c r="H21" s="31">
        <v>160000</v>
      </c>
      <c r="I21" s="27" t="s">
        <v>14</v>
      </c>
      <c r="J21" s="31">
        <f t="shared" ref="J21:J25" si="1">F21+H21</f>
        <v>1000000</v>
      </c>
      <c r="K21" s="29" t="s">
        <v>14</v>
      </c>
      <c r="M21" s="39"/>
    </row>
    <row r="22" spans="1:13">
      <c r="A22" s="30"/>
      <c r="C22" s="38" t="s">
        <v>26</v>
      </c>
      <c r="D22" s="1" t="s">
        <v>38</v>
      </c>
      <c r="F22" s="26">
        <v>393658000</v>
      </c>
      <c r="G22" s="27"/>
      <c r="H22" s="31">
        <v>49842000</v>
      </c>
      <c r="I22" s="27" t="s">
        <v>14</v>
      </c>
      <c r="J22" s="31">
        <f t="shared" si="1"/>
        <v>443500000</v>
      </c>
      <c r="K22" s="29" t="s">
        <v>14</v>
      </c>
      <c r="M22" s="39"/>
    </row>
    <row r="23" spans="1:13">
      <c r="A23" s="30"/>
      <c r="C23" s="38" t="s">
        <v>28</v>
      </c>
      <c r="D23" s="1" t="s">
        <v>39</v>
      </c>
      <c r="F23" s="26">
        <v>760940075.00999999</v>
      </c>
      <c r="G23" s="27"/>
      <c r="H23" s="26">
        <v>101509868.67</v>
      </c>
      <c r="I23" s="27"/>
      <c r="J23" s="31">
        <f t="shared" si="1"/>
        <v>862449943.67999995</v>
      </c>
      <c r="K23" s="29"/>
      <c r="M23" s="40"/>
    </row>
    <row r="24" spans="1:13">
      <c r="A24" s="30"/>
      <c r="C24" s="38" t="s">
        <v>30</v>
      </c>
      <c r="D24" s="1" t="s">
        <v>40</v>
      </c>
      <c r="F24" s="26">
        <f>SUM(F21:F23)</f>
        <v>1155438075.01</v>
      </c>
      <c r="G24" s="27" t="s">
        <v>14</v>
      </c>
      <c r="H24" s="26">
        <f>SUM(H21:H23)</f>
        <v>151511868.67000002</v>
      </c>
      <c r="I24" s="27" t="s">
        <v>14</v>
      </c>
      <c r="J24" s="31">
        <f t="shared" si="1"/>
        <v>1306949943.6800001</v>
      </c>
      <c r="K24" s="29" t="s">
        <v>14</v>
      </c>
      <c r="M24" s="40"/>
    </row>
    <row r="25" spans="1:13">
      <c r="A25" s="30"/>
      <c r="B25" s="25" t="s">
        <v>17</v>
      </c>
      <c r="C25" s="1" t="s">
        <v>41</v>
      </c>
      <c r="F25" s="26">
        <f>+F19-F24</f>
        <v>40864539511.989998</v>
      </c>
      <c r="G25" s="27" t="s">
        <v>14</v>
      </c>
      <c r="H25" s="26">
        <f>+H19-H24</f>
        <v>5748256380.0200005</v>
      </c>
      <c r="I25" s="27" t="s">
        <v>14</v>
      </c>
      <c r="J25" s="31">
        <f t="shared" si="1"/>
        <v>46612795892.009995</v>
      </c>
      <c r="K25" s="29" t="s">
        <v>14</v>
      </c>
      <c r="M25" s="40"/>
    </row>
    <row r="26" spans="1:13">
      <c r="A26" s="30"/>
      <c r="B26" s="25" t="s">
        <v>19</v>
      </c>
      <c r="C26" s="1" t="s">
        <v>42</v>
      </c>
      <c r="F26" s="26"/>
      <c r="G26" s="27"/>
      <c r="H26" s="26"/>
      <c r="I26" s="27"/>
      <c r="J26" s="31"/>
      <c r="K26" s="29"/>
      <c r="M26" s="40"/>
    </row>
    <row r="27" spans="1:13">
      <c r="A27" s="30"/>
      <c r="B27" s="25"/>
      <c r="C27" s="38" t="s">
        <v>24</v>
      </c>
      <c r="D27" s="1" t="s">
        <v>43</v>
      </c>
      <c r="F27" s="26">
        <v>728164404.97000003</v>
      </c>
      <c r="G27" s="27"/>
      <c r="H27" s="26">
        <v>249763130.75999999</v>
      </c>
      <c r="I27" s="27"/>
      <c r="J27" s="31">
        <f t="shared" ref="J27:J29" si="2">F27+H27</f>
        <v>977927535.73000002</v>
      </c>
      <c r="K27" s="29"/>
      <c r="M27" s="39"/>
    </row>
    <row r="28" spans="1:13">
      <c r="A28" s="30"/>
      <c r="B28" s="25"/>
      <c r="C28" s="38" t="s">
        <v>26</v>
      </c>
      <c r="D28" s="1" t="s">
        <v>44</v>
      </c>
      <c r="F28" s="26">
        <v>49681</v>
      </c>
      <c r="G28" s="27"/>
      <c r="H28" s="26">
        <v>0</v>
      </c>
      <c r="I28" s="27" t="s">
        <v>14</v>
      </c>
      <c r="J28" s="31">
        <f t="shared" si="2"/>
        <v>49681</v>
      </c>
      <c r="K28" s="29"/>
      <c r="M28" s="40"/>
    </row>
    <row r="29" spans="1:13">
      <c r="A29" s="30"/>
      <c r="B29" s="25"/>
      <c r="C29" s="38" t="s">
        <v>28</v>
      </c>
      <c r="D29" s="1" t="s">
        <v>40</v>
      </c>
      <c r="F29" s="26">
        <f>+F27+F28</f>
        <v>728214085.97000003</v>
      </c>
      <c r="G29" s="27"/>
      <c r="H29" s="26">
        <f>+H27+H28</f>
        <v>249763130.75999999</v>
      </c>
      <c r="I29" s="27"/>
      <c r="J29" s="31">
        <f t="shared" si="2"/>
        <v>977977216.73000002</v>
      </c>
      <c r="K29" s="29"/>
      <c r="M29" s="40"/>
    </row>
    <row r="30" spans="1:13">
      <c r="A30" s="30"/>
      <c r="B30" s="25" t="s">
        <v>45</v>
      </c>
      <c r="C30" s="1" t="s">
        <v>46</v>
      </c>
      <c r="F30" s="26"/>
      <c r="G30" s="27"/>
      <c r="H30" s="26"/>
      <c r="I30" s="27"/>
      <c r="J30" s="31"/>
      <c r="K30" s="29"/>
      <c r="M30" s="40"/>
    </row>
    <row r="31" spans="1:13">
      <c r="A31" s="30"/>
      <c r="C31" s="25" t="s">
        <v>24</v>
      </c>
      <c r="D31" s="1" t="s">
        <v>47</v>
      </c>
      <c r="F31" s="26">
        <v>15844191.189999999</v>
      </c>
      <c r="G31" s="27"/>
      <c r="H31" s="26">
        <v>0</v>
      </c>
      <c r="I31" s="27" t="s">
        <v>14</v>
      </c>
      <c r="J31" s="31">
        <f t="shared" ref="J31:J37" si="3">F31+H31</f>
        <v>15844191.189999999</v>
      </c>
      <c r="K31" s="29" t="s">
        <v>14</v>
      </c>
      <c r="M31" s="39"/>
    </row>
    <row r="32" spans="1:13">
      <c r="A32" s="30"/>
      <c r="C32" s="25" t="s">
        <v>26</v>
      </c>
      <c r="D32" s="1" t="s">
        <v>48</v>
      </c>
      <c r="F32" s="26">
        <v>-87795</v>
      </c>
      <c r="G32" s="27"/>
      <c r="H32" s="26">
        <v>0</v>
      </c>
      <c r="I32" s="27"/>
      <c r="J32" s="31">
        <f t="shared" si="3"/>
        <v>-87795</v>
      </c>
      <c r="K32" s="29"/>
      <c r="M32" s="39"/>
    </row>
    <row r="33" spans="1:17">
      <c r="A33" s="30"/>
      <c r="C33" s="38" t="s">
        <v>28</v>
      </c>
      <c r="D33" s="1" t="s">
        <v>49</v>
      </c>
      <c r="F33" s="26">
        <v>2909643.65</v>
      </c>
      <c r="G33" s="27"/>
      <c r="H33" s="26">
        <v>0</v>
      </c>
      <c r="I33" s="27"/>
      <c r="J33" s="31">
        <f t="shared" si="3"/>
        <v>2909643.65</v>
      </c>
      <c r="K33" s="29"/>
      <c r="M33" s="39"/>
      <c r="Q33" s="4"/>
    </row>
    <row r="34" spans="1:17" hidden="1">
      <c r="A34" s="30"/>
      <c r="C34" s="41" t="s">
        <v>30</v>
      </c>
      <c r="D34" s="1" t="s">
        <v>50</v>
      </c>
      <c r="F34" s="26">
        <v>0</v>
      </c>
      <c r="G34" s="27"/>
      <c r="H34" s="26">
        <v>0</v>
      </c>
      <c r="I34" s="27"/>
      <c r="J34" s="31">
        <f>+F34+H34</f>
        <v>0</v>
      </c>
      <c r="K34" s="29"/>
      <c r="M34" s="39"/>
    </row>
    <row r="35" spans="1:17">
      <c r="A35" s="30"/>
      <c r="C35" s="42" t="s">
        <v>51</v>
      </c>
      <c r="D35" s="67" t="s">
        <v>50</v>
      </c>
      <c r="E35" s="68"/>
      <c r="F35" s="26">
        <v>90000000000</v>
      </c>
      <c r="G35" s="27"/>
      <c r="H35" s="26">
        <v>28000000000</v>
      </c>
      <c r="I35" s="27"/>
      <c r="J35" s="31">
        <f>F35+H35</f>
        <v>118000000000</v>
      </c>
      <c r="K35" s="29"/>
      <c r="M35" s="39"/>
    </row>
    <row r="36" spans="1:17">
      <c r="A36" s="30"/>
      <c r="C36" s="42" t="s">
        <v>52</v>
      </c>
      <c r="D36" s="1" t="s">
        <v>40</v>
      </c>
      <c r="F36" s="26">
        <f>SUM(F31:F35)</f>
        <v>90018666039.839996</v>
      </c>
      <c r="G36" s="27" t="s">
        <v>14</v>
      </c>
      <c r="H36" s="26">
        <f>SUM(H31:H35)</f>
        <v>28000000000</v>
      </c>
      <c r="I36" s="27" t="s">
        <v>14</v>
      </c>
      <c r="J36" s="31">
        <f t="shared" si="3"/>
        <v>118018666039.84</v>
      </c>
      <c r="K36" s="29" t="s">
        <v>14</v>
      </c>
      <c r="L36" s="4"/>
      <c r="M36" s="40"/>
    </row>
    <row r="37" spans="1:17">
      <c r="A37" s="30"/>
      <c r="B37" s="43" t="s">
        <v>53</v>
      </c>
      <c r="C37" s="14" t="s">
        <v>54</v>
      </c>
      <c r="D37" s="14"/>
      <c r="E37" s="14"/>
      <c r="F37" s="34">
        <f>+F25+F29+F36</f>
        <v>131611419637.79999</v>
      </c>
      <c r="G37" s="44" t="s">
        <v>14</v>
      </c>
      <c r="H37" s="34">
        <f>+H25+H29+H36</f>
        <v>33998019510.779999</v>
      </c>
      <c r="I37" s="44" t="s">
        <v>14</v>
      </c>
      <c r="J37" s="34">
        <f t="shared" si="3"/>
        <v>165609439148.57999</v>
      </c>
      <c r="K37" s="29" t="s">
        <v>14</v>
      </c>
      <c r="L37" s="26"/>
      <c r="M37" s="40"/>
    </row>
    <row r="38" spans="1:17">
      <c r="A38" s="21" t="s">
        <v>55</v>
      </c>
      <c r="B38" s="62" t="s">
        <v>56</v>
      </c>
      <c r="C38" s="62"/>
      <c r="D38" s="62"/>
      <c r="E38" s="63"/>
      <c r="F38" s="26"/>
      <c r="G38" s="45"/>
      <c r="H38" s="26"/>
      <c r="I38" s="45"/>
      <c r="J38" s="31"/>
      <c r="K38" s="29"/>
      <c r="L38" s="4"/>
      <c r="M38" s="39"/>
    </row>
    <row r="39" spans="1:17">
      <c r="A39" s="30"/>
      <c r="B39" s="25" t="s">
        <v>12</v>
      </c>
      <c r="C39" s="1" t="s">
        <v>57</v>
      </c>
      <c r="F39" s="26">
        <v>-1000000000</v>
      </c>
      <c r="G39" s="45"/>
      <c r="H39" s="26">
        <f>+F39*-1</f>
        <v>1000000000</v>
      </c>
      <c r="I39" s="45"/>
      <c r="J39" s="31">
        <f>+F39+H39</f>
        <v>0</v>
      </c>
      <c r="K39" s="29"/>
      <c r="L39" s="4"/>
      <c r="M39" s="39"/>
    </row>
    <row r="40" spans="1:17">
      <c r="A40" s="30"/>
      <c r="B40" s="25" t="s">
        <v>15</v>
      </c>
      <c r="C40" s="1" t="s">
        <v>58</v>
      </c>
      <c r="F40" s="26">
        <v>115036790</v>
      </c>
      <c r="G40" s="45"/>
      <c r="H40" s="26">
        <f>-1*F40</f>
        <v>-115036790</v>
      </c>
      <c r="I40" s="45"/>
      <c r="J40" s="31">
        <f>+F40+H40</f>
        <v>0</v>
      </c>
      <c r="K40" s="29"/>
      <c r="L40" s="4"/>
      <c r="M40" s="39"/>
    </row>
    <row r="41" spans="1:17">
      <c r="A41" s="30"/>
      <c r="B41" s="25" t="s">
        <v>17</v>
      </c>
      <c r="C41" s="1" t="s">
        <v>40</v>
      </c>
      <c r="F41" s="26">
        <f>+F39+F40</f>
        <v>-884963210</v>
      </c>
      <c r="G41" s="45"/>
      <c r="H41" s="26">
        <f>+H39+H40</f>
        <v>884963210</v>
      </c>
      <c r="I41" s="45"/>
      <c r="J41" s="31">
        <f>+F41+H41</f>
        <v>0</v>
      </c>
      <c r="K41" s="29"/>
      <c r="L41" s="4"/>
      <c r="M41" s="39"/>
    </row>
    <row r="42" spans="1:17">
      <c r="A42" s="21" t="s">
        <v>59</v>
      </c>
      <c r="B42" s="22" t="s">
        <v>60</v>
      </c>
      <c r="C42" s="22"/>
      <c r="D42" s="22"/>
      <c r="E42" s="22"/>
      <c r="F42" s="46"/>
      <c r="G42" s="46"/>
      <c r="H42" s="46"/>
      <c r="I42" s="46"/>
      <c r="J42" s="36"/>
      <c r="K42" s="12"/>
      <c r="M42" s="39"/>
    </row>
    <row r="43" spans="1:17">
      <c r="A43" s="30"/>
      <c r="B43" s="25" t="s">
        <v>61</v>
      </c>
      <c r="C43" s="1" t="s">
        <v>62</v>
      </c>
      <c r="F43" s="26"/>
      <c r="G43" s="26"/>
      <c r="H43" s="26"/>
      <c r="I43" s="26"/>
      <c r="J43" s="31"/>
      <c r="K43" s="23"/>
      <c r="M43" s="39"/>
    </row>
    <row r="44" spans="1:17">
      <c r="A44" s="30"/>
      <c r="C44" s="25" t="s">
        <v>24</v>
      </c>
      <c r="D44" s="1" t="s">
        <v>63</v>
      </c>
      <c r="F44" s="31">
        <v>44130597166.230003</v>
      </c>
      <c r="G44" s="27"/>
      <c r="H44" s="26">
        <v>0</v>
      </c>
      <c r="I44" s="26"/>
      <c r="J44" s="31">
        <f t="shared" ref="J44:J50" si="4">F44+H44</f>
        <v>44130597166.230003</v>
      </c>
      <c r="K44" s="29"/>
      <c r="M44" s="39"/>
    </row>
    <row r="45" spans="1:17">
      <c r="A45" s="30"/>
      <c r="C45" s="25" t="s">
        <v>26</v>
      </c>
      <c r="D45" s="1" t="s">
        <v>64</v>
      </c>
      <c r="F45" s="31">
        <f>'[1]Allocation Accounts'!G39+'[1]Allocation Accounts'!G40</f>
        <v>0</v>
      </c>
      <c r="G45" s="27"/>
      <c r="H45" s="26">
        <v>0</v>
      </c>
      <c r="I45" s="26"/>
      <c r="J45" s="31">
        <f t="shared" si="4"/>
        <v>0</v>
      </c>
      <c r="K45" s="29"/>
      <c r="M45" s="39"/>
    </row>
    <row r="46" spans="1:17">
      <c r="A46" s="30"/>
      <c r="C46" s="25" t="s">
        <v>28</v>
      </c>
      <c r="D46" s="1" t="s">
        <v>65</v>
      </c>
      <c r="F46" s="26">
        <f>+'[1]Allocation Accounts'!G38</f>
        <v>0</v>
      </c>
      <c r="G46" s="27"/>
      <c r="H46" s="26">
        <v>0</v>
      </c>
      <c r="I46" s="26"/>
      <c r="J46" s="31">
        <f t="shared" si="4"/>
        <v>0</v>
      </c>
      <c r="K46" s="29"/>
      <c r="M46" s="39"/>
    </row>
    <row r="47" spans="1:17">
      <c r="A47" s="30"/>
      <c r="C47" s="25" t="s">
        <v>30</v>
      </c>
      <c r="D47" s="1" t="s">
        <v>66</v>
      </c>
      <c r="F47" s="26">
        <v>9551922.1300000008</v>
      </c>
      <c r="G47" s="27"/>
      <c r="H47" s="26">
        <v>0</v>
      </c>
      <c r="I47" s="26"/>
      <c r="J47" s="31">
        <f t="shared" si="4"/>
        <v>9551922.1300000008</v>
      </c>
      <c r="K47" s="29"/>
      <c r="M47" s="39"/>
    </row>
    <row r="48" spans="1:17">
      <c r="A48" s="30"/>
      <c r="C48" s="38" t="s">
        <v>32</v>
      </c>
      <c r="D48" s="1" t="s">
        <v>40</v>
      </c>
      <c r="F48" s="31">
        <f>SUM(F44:F47)</f>
        <v>44140149088.360001</v>
      </c>
      <c r="G48" s="27"/>
      <c r="H48" s="26">
        <v>0</v>
      </c>
      <c r="I48" s="26"/>
      <c r="J48" s="31">
        <f t="shared" si="4"/>
        <v>44140149088.360001</v>
      </c>
      <c r="K48" s="29"/>
      <c r="M48" s="39"/>
    </row>
    <row r="49" spans="1:13">
      <c r="A49" s="30"/>
      <c r="B49" s="25" t="s">
        <v>15</v>
      </c>
      <c r="C49" s="1" t="s">
        <v>67</v>
      </c>
      <c r="F49" s="31">
        <v>698261812.49000001</v>
      </c>
      <c r="G49" s="27"/>
      <c r="H49" s="26">
        <v>0</v>
      </c>
      <c r="I49" s="26"/>
      <c r="J49" s="31">
        <f t="shared" si="4"/>
        <v>698261812.49000001</v>
      </c>
      <c r="K49" s="29"/>
      <c r="M49" s="39"/>
    </row>
    <row r="50" spans="1:13">
      <c r="A50" s="30"/>
      <c r="B50" s="25" t="s">
        <v>17</v>
      </c>
      <c r="C50" s="1" t="s">
        <v>68</v>
      </c>
      <c r="F50" s="26">
        <v>0</v>
      </c>
      <c r="G50" s="27"/>
      <c r="H50" s="26">
        <v>7206487561.7200003</v>
      </c>
      <c r="I50" s="27"/>
      <c r="J50" s="31">
        <f t="shared" si="4"/>
        <v>7206487561.7200003</v>
      </c>
      <c r="K50" s="29"/>
      <c r="M50" s="39"/>
    </row>
    <row r="51" spans="1:13">
      <c r="A51" s="30"/>
      <c r="B51" s="25" t="s">
        <v>19</v>
      </c>
      <c r="C51" s="1" t="s">
        <v>69</v>
      </c>
      <c r="F51" s="31"/>
      <c r="G51" s="27"/>
      <c r="H51" s="26"/>
      <c r="I51" s="26"/>
      <c r="J51" s="31"/>
      <c r="K51" s="29"/>
      <c r="M51" s="39"/>
    </row>
    <row r="52" spans="1:13">
      <c r="A52" s="30"/>
      <c r="C52" s="38" t="s">
        <v>24</v>
      </c>
      <c r="D52" s="1" t="s">
        <v>70</v>
      </c>
      <c r="F52" s="31">
        <v>0</v>
      </c>
      <c r="G52" s="27"/>
      <c r="H52" s="26">
        <v>0</v>
      </c>
      <c r="I52" s="26"/>
      <c r="J52" s="31">
        <f t="shared" ref="J52:J60" si="5">F52+H52</f>
        <v>0</v>
      </c>
      <c r="K52" s="29"/>
      <c r="M52" s="39"/>
    </row>
    <row r="53" spans="1:13">
      <c r="A53" s="30"/>
      <c r="C53" s="25" t="s">
        <v>26</v>
      </c>
      <c r="D53" s="1" t="s">
        <v>71</v>
      </c>
      <c r="F53" s="31">
        <v>147849162.22</v>
      </c>
      <c r="G53" s="27"/>
      <c r="H53" s="26">
        <v>0</v>
      </c>
      <c r="I53" s="26"/>
      <c r="J53" s="31">
        <f t="shared" si="5"/>
        <v>147849162.22</v>
      </c>
      <c r="K53" s="29"/>
      <c r="M53" s="39"/>
    </row>
    <row r="54" spans="1:13">
      <c r="A54" s="30"/>
      <c r="C54" s="25" t="s">
        <v>28</v>
      </c>
      <c r="D54" s="1" t="s">
        <v>72</v>
      </c>
      <c r="F54" s="31">
        <v>695580856.75</v>
      </c>
      <c r="G54" s="27"/>
      <c r="H54" s="26">
        <v>0</v>
      </c>
      <c r="I54" s="26"/>
      <c r="J54" s="31">
        <f t="shared" si="5"/>
        <v>695580856.75</v>
      </c>
      <c r="K54" s="29"/>
      <c r="M54" s="39"/>
    </row>
    <row r="55" spans="1:13">
      <c r="A55" s="30"/>
      <c r="C55" s="25"/>
      <c r="E55" s="1" t="s">
        <v>73</v>
      </c>
      <c r="F55" s="31">
        <v>24300000</v>
      </c>
      <c r="G55" s="27"/>
      <c r="H55" s="26">
        <v>0</v>
      </c>
      <c r="I55" s="26"/>
      <c r="J55" s="31">
        <f t="shared" si="5"/>
        <v>24300000</v>
      </c>
      <c r="K55" s="29"/>
      <c r="M55" s="39"/>
    </row>
    <row r="56" spans="1:13">
      <c r="A56" s="30"/>
      <c r="C56" s="25" t="s">
        <v>30</v>
      </c>
      <c r="D56" s="1" t="s">
        <v>74</v>
      </c>
      <c r="F56" s="31">
        <v>0</v>
      </c>
      <c r="G56" s="27"/>
      <c r="H56" s="26">
        <v>0</v>
      </c>
      <c r="I56" s="26"/>
      <c r="J56" s="31">
        <f t="shared" si="5"/>
        <v>0</v>
      </c>
      <c r="K56" s="29"/>
      <c r="M56" s="39"/>
    </row>
    <row r="57" spans="1:13">
      <c r="A57" s="30"/>
      <c r="C57" s="38" t="s">
        <v>32</v>
      </c>
      <c r="D57" s="1" t="s">
        <v>40</v>
      </c>
      <c r="F57" s="31">
        <f>SUM(F52:F56)</f>
        <v>867730018.97000003</v>
      </c>
      <c r="G57" s="27"/>
      <c r="H57" s="26">
        <v>0</v>
      </c>
      <c r="I57" s="26"/>
      <c r="J57" s="31">
        <f t="shared" si="5"/>
        <v>867730018.97000003</v>
      </c>
      <c r="K57" s="29"/>
      <c r="M57" s="39"/>
    </row>
    <row r="58" spans="1:13">
      <c r="A58" s="30"/>
      <c r="B58" s="25" t="s">
        <v>45</v>
      </c>
      <c r="C58" s="1" t="s">
        <v>75</v>
      </c>
      <c r="F58" s="31">
        <v>0</v>
      </c>
      <c r="G58" s="27"/>
      <c r="H58" s="26">
        <v>0</v>
      </c>
      <c r="I58" s="26"/>
      <c r="J58" s="31">
        <f t="shared" si="5"/>
        <v>0</v>
      </c>
      <c r="K58" s="29"/>
      <c r="M58" s="39"/>
    </row>
    <row r="59" spans="1:13">
      <c r="A59" s="30"/>
      <c r="B59" s="25" t="s">
        <v>53</v>
      </c>
      <c r="C59" s="1" t="s">
        <v>76</v>
      </c>
      <c r="F59" s="31">
        <v>644309732.05999994</v>
      </c>
      <c r="G59" s="27"/>
      <c r="H59" s="26">
        <v>0</v>
      </c>
      <c r="I59" s="26"/>
      <c r="J59" s="31">
        <f t="shared" si="5"/>
        <v>644309732.05999994</v>
      </c>
      <c r="K59" s="29"/>
      <c r="M59" s="39"/>
    </row>
    <row r="60" spans="1:13">
      <c r="A60" s="30"/>
      <c r="B60" s="25" t="s">
        <v>77</v>
      </c>
      <c r="C60" s="1" t="s">
        <v>78</v>
      </c>
      <c r="F60" s="31">
        <f>'[1]Allocation Accounts'!G97+'[1]Allocation Accounts'!G102</f>
        <v>0</v>
      </c>
      <c r="G60" s="27"/>
      <c r="H60" s="26">
        <v>0</v>
      </c>
      <c r="I60" s="26"/>
      <c r="J60" s="31">
        <f t="shared" si="5"/>
        <v>0</v>
      </c>
      <c r="K60" s="29"/>
      <c r="M60" s="39"/>
    </row>
    <row r="61" spans="1:13">
      <c r="A61" s="30"/>
      <c r="B61" s="43" t="s">
        <v>79</v>
      </c>
      <c r="C61" s="14" t="s">
        <v>80</v>
      </c>
      <c r="D61" s="14"/>
      <c r="E61" s="14"/>
      <c r="F61" s="34">
        <f>F48+F49+F50+F57+F58+F59+F60</f>
        <v>46350450651.879997</v>
      </c>
      <c r="G61" s="44"/>
      <c r="H61" s="34">
        <f>H48+H49+H50+H57+H58+H59+H60</f>
        <v>7206487561.7200003</v>
      </c>
      <c r="I61" s="44"/>
      <c r="J61" s="34">
        <f>F61+H61</f>
        <v>53556938213.599998</v>
      </c>
      <c r="K61" s="29"/>
      <c r="M61" s="39"/>
    </row>
    <row r="62" spans="1:13">
      <c r="A62" s="11" t="s">
        <v>81</v>
      </c>
      <c r="B62" s="62" t="s">
        <v>82</v>
      </c>
      <c r="C62" s="62"/>
      <c r="D62" s="62"/>
      <c r="E62" s="63"/>
      <c r="F62" s="46"/>
      <c r="G62" s="47"/>
      <c r="H62" s="46"/>
      <c r="I62" s="47"/>
      <c r="J62" s="36"/>
      <c r="K62" s="29"/>
      <c r="M62" s="39"/>
    </row>
    <row r="63" spans="1:13">
      <c r="A63" s="13"/>
      <c r="B63" s="48" t="s">
        <v>61</v>
      </c>
      <c r="C63" s="14" t="s">
        <v>76</v>
      </c>
      <c r="D63" s="14"/>
      <c r="E63" s="14"/>
      <c r="F63" s="49">
        <v>273028967.48000002</v>
      </c>
      <c r="G63" s="50"/>
      <c r="H63" s="49">
        <v>0</v>
      </c>
      <c r="I63" s="50"/>
      <c r="J63" s="34">
        <f>F63+H63</f>
        <v>273028967.48000002</v>
      </c>
      <c r="K63" s="29"/>
      <c r="M63" s="39"/>
    </row>
    <row r="64" spans="1:13">
      <c r="A64" s="21" t="s">
        <v>83</v>
      </c>
      <c r="B64" s="22" t="s">
        <v>84</v>
      </c>
      <c r="C64" s="22"/>
      <c r="D64" s="22"/>
      <c r="E64" s="22"/>
      <c r="F64" s="46"/>
      <c r="G64" s="46"/>
      <c r="H64" s="46"/>
      <c r="I64" s="46"/>
      <c r="J64" s="36"/>
      <c r="K64" s="12"/>
      <c r="M64" s="39"/>
    </row>
    <row r="65" spans="1:13">
      <c r="A65" s="30"/>
      <c r="B65" s="25" t="s">
        <v>12</v>
      </c>
      <c r="C65" s="1" t="s">
        <v>85</v>
      </c>
      <c r="F65" s="26"/>
      <c r="G65" s="26"/>
      <c r="H65" s="26"/>
      <c r="I65" s="26"/>
      <c r="J65" s="31"/>
      <c r="K65" s="23"/>
      <c r="M65" s="39"/>
    </row>
    <row r="66" spans="1:13">
      <c r="A66" s="30"/>
      <c r="C66" s="1" t="s">
        <v>86</v>
      </c>
      <c r="F66" s="26">
        <v>94313998750.470001</v>
      </c>
      <c r="G66" s="27"/>
      <c r="H66" s="26">
        <v>33232569899.220001</v>
      </c>
      <c r="I66" s="27"/>
      <c r="J66" s="31">
        <f>F66+H66</f>
        <v>127546568649.69</v>
      </c>
      <c r="K66" s="29"/>
      <c r="M66" s="39"/>
    </row>
    <row r="67" spans="1:13">
      <c r="A67" s="30"/>
      <c r="B67" s="25" t="s">
        <v>15</v>
      </c>
      <c r="C67" s="1" t="s">
        <v>87</v>
      </c>
      <c r="F67" s="26"/>
      <c r="G67" s="26"/>
      <c r="H67" s="26"/>
      <c r="I67" s="26"/>
      <c r="J67" s="31"/>
      <c r="K67" s="23"/>
      <c r="M67" s="39"/>
    </row>
    <row r="68" spans="1:13">
      <c r="A68" s="30"/>
      <c r="C68" s="25" t="s">
        <v>24</v>
      </c>
      <c r="D68" s="1" t="s">
        <v>16</v>
      </c>
      <c r="F68" s="26">
        <v>2487404154.0500002</v>
      </c>
      <c r="G68" s="27"/>
      <c r="H68" s="26">
        <v>322634000</v>
      </c>
      <c r="I68" s="27"/>
      <c r="J68" s="31">
        <f>F68+H68</f>
        <v>2810038154.0500002</v>
      </c>
      <c r="K68" s="29"/>
      <c r="M68" s="39"/>
    </row>
    <row r="69" spans="1:13">
      <c r="A69" s="30"/>
      <c r="C69" s="25" t="s">
        <v>26</v>
      </c>
      <c r="D69" s="1" t="s">
        <v>18</v>
      </c>
      <c r="F69" s="26"/>
      <c r="G69" s="26"/>
      <c r="H69" s="26"/>
      <c r="I69" s="26"/>
      <c r="J69" s="31"/>
      <c r="K69" s="23"/>
      <c r="M69" s="39"/>
    </row>
    <row r="70" spans="1:13">
      <c r="A70" s="30"/>
      <c r="C70" s="25"/>
      <c r="D70" s="25" t="s">
        <v>88</v>
      </c>
      <c r="E70" s="1" t="s">
        <v>63</v>
      </c>
      <c r="F70" s="26">
        <v>1553210443.8900001</v>
      </c>
      <c r="G70" s="27"/>
      <c r="H70" s="26">
        <v>0</v>
      </c>
      <c r="I70" s="26"/>
      <c r="J70" s="31">
        <f t="shared" ref="J70:J81" si="6">F70+H70</f>
        <v>1553210443.8900001</v>
      </c>
      <c r="K70" s="29"/>
      <c r="L70" s="4"/>
      <c r="M70" s="39"/>
    </row>
    <row r="71" spans="1:13">
      <c r="A71" s="30"/>
      <c r="C71" s="25"/>
      <c r="D71" s="25" t="s">
        <v>89</v>
      </c>
      <c r="E71" s="1" t="s">
        <v>64</v>
      </c>
      <c r="F71" s="31">
        <v>4278779.63</v>
      </c>
      <c r="G71" s="27"/>
      <c r="H71" s="26">
        <v>0</v>
      </c>
      <c r="I71" s="26"/>
      <c r="J71" s="31">
        <f t="shared" si="6"/>
        <v>4278779.63</v>
      </c>
      <c r="K71" s="29"/>
      <c r="M71" s="39"/>
    </row>
    <row r="72" spans="1:13">
      <c r="A72" s="30"/>
      <c r="C72" s="25"/>
      <c r="D72" s="25" t="s">
        <v>90</v>
      </c>
      <c r="E72" s="1" t="s">
        <v>91</v>
      </c>
      <c r="F72" s="31">
        <v>11535639.6</v>
      </c>
      <c r="G72" s="27"/>
      <c r="H72" s="26">
        <v>0</v>
      </c>
      <c r="I72" s="26"/>
      <c r="J72" s="31">
        <f t="shared" si="6"/>
        <v>11535639.6</v>
      </c>
      <c r="K72" s="29"/>
      <c r="M72" s="39"/>
    </row>
    <row r="73" spans="1:13">
      <c r="A73" s="30"/>
      <c r="C73" s="25"/>
      <c r="D73" s="25" t="s">
        <v>92</v>
      </c>
      <c r="E73" s="1" t="s">
        <v>65</v>
      </c>
      <c r="F73" s="26">
        <f>+'[1]Allocation Accounts'!H38</f>
        <v>4000</v>
      </c>
      <c r="G73" s="27"/>
      <c r="H73" s="26">
        <v>0</v>
      </c>
      <c r="I73" s="26"/>
      <c r="J73" s="31">
        <f t="shared" si="6"/>
        <v>4000</v>
      </c>
      <c r="K73" s="29"/>
      <c r="M73" s="39"/>
    </row>
    <row r="74" spans="1:13">
      <c r="A74" s="30"/>
      <c r="C74" s="25"/>
      <c r="D74" s="25" t="s">
        <v>93</v>
      </c>
      <c r="E74" s="1" t="s">
        <v>67</v>
      </c>
      <c r="F74" s="26">
        <v>344534440.81</v>
      </c>
      <c r="G74" s="27"/>
      <c r="H74" s="26">
        <v>0</v>
      </c>
      <c r="I74" s="26"/>
      <c r="J74" s="31">
        <f t="shared" si="6"/>
        <v>344534440.81</v>
      </c>
      <c r="K74" s="29"/>
      <c r="M74" s="39"/>
    </row>
    <row r="75" spans="1:13">
      <c r="A75" s="30"/>
      <c r="C75" s="25"/>
      <c r="D75" s="25" t="s">
        <v>94</v>
      </c>
      <c r="E75" s="1" t="s">
        <v>68</v>
      </c>
      <c r="F75" s="31">
        <v>0</v>
      </c>
      <c r="G75" s="27"/>
      <c r="H75" s="26">
        <v>999681616.09000003</v>
      </c>
      <c r="I75" s="27"/>
      <c r="J75" s="31">
        <f t="shared" si="6"/>
        <v>999681616.09000003</v>
      </c>
      <c r="K75" s="29"/>
      <c r="M75" s="39"/>
    </row>
    <row r="76" spans="1:13">
      <c r="A76" s="30"/>
      <c r="C76" s="25"/>
      <c r="D76" s="25" t="s">
        <v>95</v>
      </c>
      <c r="E76" s="1" t="s">
        <v>69</v>
      </c>
      <c r="F76" s="31">
        <v>187900630.22</v>
      </c>
      <c r="G76" s="27"/>
      <c r="H76" s="26">
        <v>0</v>
      </c>
      <c r="I76" s="26"/>
      <c r="J76" s="31">
        <f t="shared" si="6"/>
        <v>187900630.22</v>
      </c>
      <c r="K76" s="29"/>
      <c r="M76" s="39"/>
    </row>
    <row r="77" spans="1:13">
      <c r="A77" s="30"/>
      <c r="C77" s="25"/>
      <c r="D77" s="25" t="s">
        <v>96</v>
      </c>
      <c r="E77" s="1" t="s">
        <v>75</v>
      </c>
      <c r="F77" s="26">
        <v>29031.27</v>
      </c>
      <c r="G77" s="27"/>
      <c r="H77" s="26">
        <v>0</v>
      </c>
      <c r="I77" s="26"/>
      <c r="J77" s="31">
        <f t="shared" si="6"/>
        <v>29031.27</v>
      </c>
      <c r="K77" s="29"/>
      <c r="M77" s="39"/>
    </row>
    <row r="78" spans="1:13">
      <c r="A78" s="30"/>
      <c r="C78" s="25"/>
      <c r="D78" s="25" t="s">
        <v>97</v>
      </c>
      <c r="E78" s="1" t="s">
        <v>98</v>
      </c>
      <c r="F78" s="26">
        <v>10242204.75</v>
      </c>
      <c r="G78" s="27"/>
      <c r="H78" s="26">
        <v>0</v>
      </c>
      <c r="I78" s="26"/>
      <c r="J78" s="31">
        <f t="shared" si="6"/>
        <v>10242204.75</v>
      </c>
      <c r="K78" s="29"/>
      <c r="M78" s="39"/>
    </row>
    <row r="79" spans="1:13">
      <c r="A79" s="30"/>
      <c r="C79" s="25"/>
      <c r="D79" s="25" t="s">
        <v>99</v>
      </c>
      <c r="E79" s="1" t="s">
        <v>78</v>
      </c>
      <c r="F79" s="31">
        <f>'[1]Allocation Accounts'!H97+'[1]Allocation Accounts'!H102</f>
        <v>0</v>
      </c>
      <c r="G79" s="27"/>
      <c r="H79" s="26">
        <v>0</v>
      </c>
      <c r="I79" s="26"/>
      <c r="J79" s="31">
        <f t="shared" si="6"/>
        <v>0</v>
      </c>
      <c r="K79" s="29"/>
      <c r="M79" s="39"/>
    </row>
    <row r="80" spans="1:13">
      <c r="A80" s="30"/>
      <c r="C80" s="25"/>
      <c r="D80" s="25" t="s">
        <v>100</v>
      </c>
      <c r="E80" s="1" t="s">
        <v>40</v>
      </c>
      <c r="F80" s="31">
        <f>SUM(F70:F79)</f>
        <v>2111735170.1700001</v>
      </c>
      <c r="G80" s="27"/>
      <c r="H80" s="26">
        <f>SUM(H70:H79)</f>
        <v>999681616.09000003</v>
      </c>
      <c r="I80" s="27"/>
      <c r="J80" s="31">
        <f t="shared" si="6"/>
        <v>3111416786.2600002</v>
      </c>
      <c r="K80" s="29"/>
      <c r="L80" s="4"/>
      <c r="M80" s="39"/>
    </row>
    <row r="81" spans="1:13">
      <c r="A81" s="30"/>
      <c r="C81" s="38" t="s">
        <v>28</v>
      </c>
      <c r="D81" s="1" t="s">
        <v>101</v>
      </c>
      <c r="F81" s="31">
        <f>+F68+F80</f>
        <v>4599139324.2200003</v>
      </c>
      <c r="G81" s="27"/>
      <c r="H81" s="26">
        <f>+H68+H80</f>
        <v>1322315616.0900002</v>
      </c>
      <c r="I81" s="27"/>
      <c r="J81" s="31">
        <f t="shared" si="6"/>
        <v>5921454940.3100004</v>
      </c>
      <c r="K81" s="29"/>
      <c r="L81" s="4"/>
      <c r="M81" s="39"/>
    </row>
    <row r="82" spans="1:13">
      <c r="A82" s="13"/>
      <c r="B82" s="43" t="s">
        <v>17</v>
      </c>
      <c r="C82" s="14" t="s">
        <v>102</v>
      </c>
      <c r="D82" s="14"/>
      <c r="E82" s="14"/>
      <c r="F82" s="34">
        <f>+F66+F81</f>
        <v>98913138074.690002</v>
      </c>
      <c r="G82" s="27"/>
      <c r="H82" s="34">
        <f>+H66+H81</f>
        <v>34554885515.309998</v>
      </c>
      <c r="I82" s="27"/>
      <c r="J82" s="34">
        <f>+J66+J81</f>
        <v>133468023590</v>
      </c>
      <c r="K82" s="29"/>
      <c r="L82" s="35"/>
      <c r="M82" s="39"/>
    </row>
    <row r="83" spans="1:13">
      <c r="A83" s="51" t="s">
        <v>103</v>
      </c>
      <c r="B83" s="52"/>
      <c r="C83" s="52"/>
      <c r="D83" s="52"/>
      <c r="E83" s="52"/>
      <c r="F83" s="52"/>
      <c r="G83" s="53"/>
      <c r="H83" s="52"/>
      <c r="I83" s="53"/>
      <c r="J83" s="54"/>
      <c r="K83" s="55"/>
      <c r="M83" s="40"/>
    </row>
    <row r="84" spans="1:13">
      <c r="A84" s="30" t="s">
        <v>104</v>
      </c>
      <c r="J84" s="56"/>
      <c r="K84" s="56"/>
      <c r="M84" s="40"/>
    </row>
    <row r="85" spans="1:13">
      <c r="A85" s="30" t="s">
        <v>105</v>
      </c>
      <c r="J85" s="56"/>
      <c r="K85" s="56"/>
      <c r="M85" s="40"/>
    </row>
    <row r="86" spans="1:13" ht="2.25" customHeight="1">
      <c r="A86" s="57"/>
      <c r="B86" s="14"/>
      <c r="C86" s="14"/>
      <c r="D86" s="14"/>
      <c r="E86" s="14"/>
      <c r="F86" s="14"/>
      <c r="G86" s="14"/>
      <c r="H86" s="14"/>
      <c r="I86" s="14"/>
      <c r="J86" s="58"/>
      <c r="K86" s="58"/>
      <c r="M86" s="40"/>
    </row>
    <row r="87" spans="1:13">
      <c r="F87" s="39"/>
      <c r="G87" s="40"/>
      <c r="H87" s="40"/>
      <c r="I87" s="40"/>
      <c r="J87" s="40"/>
      <c r="M87" s="40"/>
    </row>
    <row r="88" spans="1:13">
      <c r="A88" s="59"/>
      <c r="E88" s="60"/>
      <c r="F88" s="39"/>
      <c r="G88" s="39"/>
      <c r="H88" s="39"/>
    </row>
    <row r="89" spans="1:13">
      <c r="E89" s="60"/>
      <c r="F89" s="39"/>
      <c r="G89" s="39"/>
      <c r="H89" s="39"/>
    </row>
    <row r="90" spans="1:13">
      <c r="E90" s="60"/>
      <c r="F90" s="39"/>
      <c r="G90" s="39"/>
      <c r="H90" s="39"/>
    </row>
    <row r="91" spans="1:13">
      <c r="E91" s="60"/>
      <c r="F91" s="39"/>
      <c r="G91" s="39"/>
      <c r="H91" s="39"/>
      <c r="J91" s="4"/>
    </row>
    <row r="92" spans="1:13">
      <c r="E92" s="60"/>
      <c r="F92" s="39"/>
      <c r="G92" s="39"/>
      <c r="H92" s="39"/>
    </row>
    <row r="93" spans="1:13">
      <c r="E93" s="60"/>
      <c r="F93" s="39"/>
    </row>
    <row r="94" spans="1:13">
      <c r="E94" s="60"/>
      <c r="F94" s="39"/>
      <c r="H94" s="61"/>
    </row>
    <row r="95" spans="1:13">
      <c r="E95" s="60"/>
      <c r="F95" s="39"/>
    </row>
    <row r="96" spans="1:13">
      <c r="E96" s="60"/>
      <c r="F96" s="39"/>
    </row>
    <row r="97" spans="5:6">
      <c r="E97" s="60"/>
      <c r="F97" s="39"/>
    </row>
    <row r="98" spans="5:6">
      <c r="E98" s="60"/>
      <c r="F98" s="39"/>
    </row>
    <row r="99" spans="5:6">
      <c r="E99" s="60"/>
      <c r="F99" s="39"/>
    </row>
    <row r="100" spans="5:6">
      <c r="E100" s="60"/>
      <c r="F100" s="39"/>
    </row>
    <row r="101" spans="5:6">
      <c r="E101" s="60"/>
      <c r="F101" s="39"/>
    </row>
    <row r="102" spans="5:6">
      <c r="E102" s="60"/>
      <c r="F102" s="39"/>
    </row>
    <row r="103" spans="5:6">
      <c r="E103" s="60"/>
      <c r="F103" s="39"/>
    </row>
    <row r="104" spans="5:6">
      <c r="E104" s="60"/>
      <c r="F104" s="39"/>
    </row>
    <row r="105" spans="5:6">
      <c r="E105" s="60"/>
      <c r="F105" s="39"/>
    </row>
    <row r="106" spans="5:6">
      <c r="E106" s="60"/>
      <c r="F106" s="39"/>
    </row>
    <row r="107" spans="5:6">
      <c r="E107" s="60"/>
      <c r="F107" s="39"/>
    </row>
    <row r="108" spans="5:6">
      <c r="E108" s="60"/>
      <c r="F108" s="39"/>
    </row>
    <row r="109" spans="5:6">
      <c r="E109" s="60"/>
      <c r="F109" s="39"/>
    </row>
    <row r="110" spans="5:6">
      <c r="E110" s="60"/>
      <c r="F110" s="39"/>
    </row>
    <row r="111" spans="5:6">
      <c r="E111" s="60"/>
      <c r="F111" s="39"/>
    </row>
    <row r="112" spans="5:6">
      <c r="E112" s="60"/>
      <c r="F112" s="39"/>
    </row>
    <row r="113" spans="5:6">
      <c r="E113" s="60"/>
      <c r="F113" s="39"/>
    </row>
    <row r="114" spans="5:6">
      <c r="E114" s="60"/>
      <c r="F114" s="39"/>
    </row>
    <row r="115" spans="5:6">
      <c r="E115" s="60"/>
      <c r="F115" s="39"/>
    </row>
    <row r="116" spans="5:6">
      <c r="E116" s="60"/>
      <c r="F116" s="39"/>
    </row>
    <row r="117" spans="5:6">
      <c r="E117" s="60"/>
      <c r="F117" s="39"/>
    </row>
    <row r="118" spans="5:6">
      <c r="E118" s="60"/>
      <c r="F118" s="39"/>
    </row>
    <row r="119" spans="5:6">
      <c r="F119" s="39"/>
    </row>
    <row r="120" spans="5:6">
      <c r="F120" s="39"/>
    </row>
    <row r="121" spans="5:6">
      <c r="F121" s="39"/>
    </row>
  </sheetData>
  <mergeCells count="6">
    <mergeCell ref="B62:E62"/>
    <mergeCell ref="A1:J1"/>
    <mergeCell ref="A2:J2"/>
    <mergeCell ref="A3:J3"/>
    <mergeCell ref="D35:E35"/>
    <mergeCell ref="B38:E38"/>
  </mergeCells>
  <printOptions horizontalCentered="1"/>
  <pageMargins left="0.5" right="0.5" top="0.5" bottom="0.5" header="0" footer="0"/>
  <pageSetup scale="89" orientation="portrait" horizontalDpi="300" verticalDpi="300" r:id="rId1"/>
  <headerFooter alignWithMargins="0"/>
  <ignoredErrors>
    <ignoredError sqref="C81 C68:C69 C56:C57 C52:C54 C44:C48 C35:C36 C31:C33 C27:C29 C21:C24 C14:C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Statement</vt:lpstr>
      <vt:lpstr>Statement!Print_Area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Dougherty, Michael (FHWA)</dc:creator>
  <cp:lastModifiedBy>Dougherty, Michael (FHWA)</cp:lastModifiedBy>
  <dcterms:created xsi:type="dcterms:W3CDTF">2023-11-03T18:06:42Z</dcterms:created>
  <dcterms:modified xsi:type="dcterms:W3CDTF">2024-02-08T14:21:23Z</dcterms:modified>
</cp:coreProperties>
</file>